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<sst xmlns="http://schemas.openxmlformats.org/spreadsheetml/2006/main" count="16563" uniqueCount="3912">
  <si>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</si>
  <si>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</si>
  <si>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</si>
  <si>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</si>
  <si>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</si>
  <si>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</si>
  <si>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</si>
  <si>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</si>
  <si>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</si>
  <si>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</si>
  <si>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</si>
  <si>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</si>
  <si>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</si>
  <si>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</si>
  <si>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</si>
  <si>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</si>
  <si>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</si>
  <si>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</si>
  <si>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</si>
  <si>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</si>
  <si>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</si>
  <si>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</si>
  <si>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</si>
  <si>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</si>
  <si>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</si>
  <si>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</si>
  <si>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</si>
  <si>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</si>
  <si>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</si>
  <si>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</si>
  <si>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</si>
  <si>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</si>
  <si>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</si>
  <si>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</si>
  <si>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</si>
  <si>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</si>
  <si>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</si>
  <si>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</si>
  <si>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</si>
  <si>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</si>
  <si>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</si>
  <si>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</si>
  <si>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</si>
  <si>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</si>
  <si>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</si>
  <si>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</si>
  <si>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</si>
  <si>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</si>
  <si>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</si>
  <si>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</si>
  <si>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</si>
  <si>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</si>
  <si>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</si>
  <si>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</si>
  <si>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</si>
  <si>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</si>
  <si>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</si>
  <si>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</si>
  <si>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</si>
  <si>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</si>
  <si>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</si>
  <si>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</si>
  <si>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</si>
  <si>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</si>
  <si>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</si>
  <si>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</si>
  <si>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</si>
  <si>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</si>
  <si>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</si>
  <si>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</si>
  <si>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</si>
  <si>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</si>
  <si>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</si>
  <si>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</si>
  <si>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</si>
  <si>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</si>
  <si>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</si>
  <si>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</si>
  <si>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</si>
  <si>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</si>
  <si>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</si>
  <si>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</si>
  <si>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</si>
  <si>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</si>
  <si>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</si>
  <si>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</si>
  <si>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</si>
  <si>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</si>
  <si>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</si>
  <si>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</si>
  <si>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</si>
  <si>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</si>
  <si>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</si>
  <si>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</si>
  <si>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</si>
  <si>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</si>
  <si>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</si>
  <si>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</si>
  <si>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</si>
  <si>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</si>
  <si>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</si>
  <si>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</si>
  <si>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</si>
  <si>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</si>
  <si>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</si>
  <si>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</si>
  <si>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</si>
  <si>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</si>
  <si>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</si>
  <si>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</si>
  <si>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</si>
  <si>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</si>
  <si>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</si>
  <si>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</si>
  <si>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</si>
  <si>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</si>
  <si>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</si>
  <si>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</si>
  <si>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</si>
  <si>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</si>
  <si>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</si>
  <si>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</si>
  <si>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</si>
  <si>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</si>
  <si>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</si>
  <si>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</si>
  <si>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</si>
  <si>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</si>
  <si>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</si>
  <si>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</si>
  <si>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</si>
  <si>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</si>
  <si>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</si>
  <si>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</si>
  <si>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</si>
  <si>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</si>
  <si>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</si>
  <si>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</si>
  <si>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</si>
  <si>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</si>
  <si>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</si>
  <si>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</si>
  <si>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</si>
  <si>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</si>
  <si>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</si>
  <si>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</si>
  <si>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</si>
  <si>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</si>
  <si>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</si>
  <si>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</si>
  <si>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</si>
  <si>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</si>
  <si>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</si>
  <si>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</si>
  <si>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</si>
  <si>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</si>
  <si>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</si>
  <si>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</si>
  <si>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</si>
  <si>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</si>
  <si>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</si>
  <si>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</si>
  <si>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</si>
  <si>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</si>
  <si>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</si>
  <si>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</si>
  <si>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</si>
  <si>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</si>
  <si>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</si>
  <si>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</si>
  <si>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</si>
  <si>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</si>
  <si>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</si>
  <si>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</si>
  <si>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</si>
  <si>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</si>
  <si>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</si>
  <si>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</si>
  <si>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</si>
  <si>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</si>
  <si>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</si>
  <si>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</si>
  <si>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</si>
  <si>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</si>
  <si>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</si>
  <si>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</si>
  <si>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</si>
  <si>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</si>
  <si>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</si>
  <si>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</si>
  <si>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</si>
  <si>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</si>
  <si>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</si>
  <si>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</si>
  <si>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</si>
  <si>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</si>
  <si>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</si>
  <si>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</si>
  <si>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</si>
  <si>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</si>
  <si>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</si>
  <si>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</si>
  <si>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</si>
  <si>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</si>
  <si>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</si>
  <si>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</si>
  <si>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</si>
  <si>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</si>
  <si>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</si>
  <si>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</si>
  <si>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</si>
  <si>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</si>
  <si>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</si>
  <si>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</si>
  <si>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bronwynwriter</t>
  </si>
  <si>
    <t>lwholley</t>
  </si>
  <si>
    <t>lindamariewald2</t>
  </si>
  <si>
    <t>shelleypa</t>
  </si>
  <si>
    <t>mr_hayes</t>
  </si>
  <si>
    <t>chouinardjahant</t>
  </si>
  <si>
    <t>white5anthronet</t>
  </si>
  <si>
    <t>aglover4edu</t>
  </si>
  <si>
    <t>m_drez</t>
  </si>
  <si>
    <t>batool_attiya</t>
  </si>
  <si>
    <t>mrs_gilchrist</t>
  </si>
  <si>
    <t>saldanact</t>
  </si>
  <si>
    <t>assistantprinc6</t>
  </si>
  <si>
    <t>corey_d2019</t>
  </si>
  <si>
    <t>itsamry</t>
  </si>
  <si>
    <t>tomwhitby</t>
  </si>
  <si>
    <t>dennisdill</t>
  </si>
  <si>
    <t>coachwilliamspe</t>
  </si>
  <si>
    <t>jvgdavis</t>
  </si>
  <si>
    <t>sarahfinley01</t>
  </si>
  <si>
    <t>georgehistory</t>
  </si>
  <si>
    <t>barbaragruener</t>
  </si>
  <si>
    <t>stersicteaches</t>
  </si>
  <si>
    <t>markrus88927412</t>
  </si>
  <si>
    <t>educationwoods</t>
  </si>
  <si>
    <t>leemaxfield29</t>
  </si>
  <si>
    <t>sueekoch</t>
  </si>
  <si>
    <t>dynamicduda338</t>
  </si>
  <si>
    <t>principal_h</t>
  </si>
  <si>
    <t>paulsolarz</t>
  </si>
  <si>
    <t>ritawirtz</t>
  </si>
  <si>
    <t>shiftparadigm</t>
  </si>
  <si>
    <t>thedailyedu</t>
  </si>
  <si>
    <t>lrobbteacher</t>
  </si>
  <si>
    <t>cvarsalona</t>
  </si>
  <si>
    <t>pammoran</t>
  </si>
  <si>
    <t>supervxn</t>
  </si>
  <si>
    <t>scanloe</t>
  </si>
  <si>
    <t>rizzapiccio</t>
  </si>
  <si>
    <t>kristincharr</t>
  </si>
  <si>
    <t>alexstubenbort</t>
  </si>
  <si>
    <t>penchevable</t>
  </si>
  <si>
    <t>techamys</t>
  </si>
  <si>
    <t>julie_haden</t>
  </si>
  <si>
    <t>flrichter</t>
  </si>
  <si>
    <t>vballwin</t>
  </si>
  <si>
    <t>michaelpoore1</t>
  </si>
  <si>
    <t>dene_gainey</t>
  </si>
  <si>
    <t>valerietilton</t>
  </si>
  <si>
    <t>assignmenthelp</t>
  </si>
  <si>
    <t>jedjnr</t>
  </si>
  <si>
    <t>kathyiwanicki</t>
  </si>
  <si>
    <t>bevladd</t>
  </si>
  <si>
    <t>classdojo</t>
  </si>
  <si>
    <t>nathan_stevens</t>
  </si>
  <si>
    <t>learningin206</t>
  </si>
  <si>
    <t>magicpantsjones</t>
  </si>
  <si>
    <t>crflynn20</t>
  </si>
  <si>
    <t>lethajhenry</t>
  </si>
  <si>
    <t>misskrafferty</t>
  </si>
  <si>
    <t>benbo370</t>
  </si>
  <si>
    <t>biologygoddess</t>
  </si>
  <si>
    <t>kruevans</t>
  </si>
  <si>
    <t>killyalison</t>
  </si>
  <si>
    <t>blakerobertsva</t>
  </si>
  <si>
    <t>mru_ishere</t>
  </si>
  <si>
    <t>elkissner</t>
  </si>
  <si>
    <t>t3achingworst</t>
  </si>
  <si>
    <t>capgdroneracing</t>
  </si>
  <si>
    <t>mr_abee_tweets</t>
  </si>
  <si>
    <t>kaitlynoakleyed</t>
  </si>
  <si>
    <t>urbie</t>
  </si>
  <si>
    <t>john_prmn</t>
  </si>
  <si>
    <t>chrisquinn64</t>
  </si>
  <si>
    <t>gruntledchalkie</t>
  </si>
  <si>
    <t>teresagross625</t>
  </si>
  <si>
    <t>cherylabla</t>
  </si>
  <si>
    <t>cmk138</t>
  </si>
  <si>
    <t>priscillacap1</t>
  </si>
  <si>
    <t>kmichellehowell</t>
  </si>
  <si>
    <t>hjreed</t>
  </si>
  <si>
    <t>rdene915</t>
  </si>
  <si>
    <t>lindaedwardsi</t>
  </si>
  <si>
    <t>peterdboland</t>
  </si>
  <si>
    <t>daveschmittou</t>
  </si>
  <si>
    <t>johnccarver</t>
  </si>
  <si>
    <t>talkreadsing</t>
  </si>
  <si>
    <t>r_cilr</t>
  </si>
  <si>
    <t>edugladiators</t>
  </si>
  <si>
    <t>jcorippo</t>
  </si>
  <si>
    <t>aaron_hogan</t>
  </si>
  <si>
    <t>_on11</t>
  </si>
  <si>
    <t>rewardingedu</t>
  </si>
  <si>
    <t>hayes_melisa</t>
  </si>
  <si>
    <t>iconohash</t>
  </si>
  <si>
    <t>nbfelem</t>
  </si>
  <si>
    <t>missldavidson</t>
  </si>
  <si>
    <t>pflugervillehs</t>
  </si>
  <si>
    <t>rebeccap314</t>
  </si>
  <si>
    <t>bdutt</t>
  </si>
  <si>
    <t>shakeuplearning</t>
  </si>
  <si>
    <t>bdmclaurin</t>
  </si>
  <si>
    <t>brendanfetters</t>
  </si>
  <si>
    <t>irasocol</t>
  </si>
  <si>
    <t>msiwanicki</t>
  </si>
  <si>
    <t>gonoodle</t>
  </si>
  <si>
    <t>longislandny</t>
  </si>
  <si>
    <t>youtube</t>
  </si>
  <si>
    <t>classcraft</t>
  </si>
  <si>
    <t>engagewilkins</t>
  </si>
  <si>
    <t>kimgriesbach</t>
  </si>
  <si>
    <t>edcampbullcity</t>
  </si>
  <si>
    <t>teachlikeachamp</t>
  </si>
  <si>
    <t>elearningguild</t>
  </si>
  <si>
    <t>techninjatodd</t>
  </si>
  <si>
    <t>keurig</t>
  </si>
  <si>
    <t>littymathaiedu</t>
  </si>
  <si>
    <t>jchandlerteach</t>
  </si>
  <si>
    <t>christinebemis2</t>
  </si>
  <si>
    <t>Retweet</t>
  </si>
  <si>
    <t>Mentions</t>
  </si>
  <si>
    <t>Replies to</t>
  </si>
  <si>
    <t>Stop calling ESSENTIAL skills "soft". They're hard! Many adults don't have them. They aren't 'extras'. We imbed them into how we lead our classrooms. We teach them explicitly. Then we practice, revisit, reinforce, develop.
#edadmin #2pencilchat #SEL #WhatIsSchool #WeTeachuN #tlap https://t.co/VdH1iBZHjP</t>
  </si>
  <si>
    <t>Who would you give awards? We're talking about ceremonies, certificates, and statuettes on the #2PencilChat - this Tuesday at 7PM EST! https://t.co/XYRgCqYbGj</t>
  </si>
  <si>
    <t>I can’t wait to have a break in between classes to join #2PencilChat on Tuesdays! Have you marked your calendar to connect with these joyful and inspirational educators? https://t.co/Ft8DvrqGzo</t>
  </si>
  <si>
    <t>Look at this amazing room transformation in @MissLDavidson classroom @NBFelem. Students are sorted into their houses and the adventure begins!!  #KidsDeserveIt #BeKindEdu #betheone #2PencilChat #knownova #grownova https://t.co/CGveDShntq</t>
  </si>
  <si>
    <t>Tuesday #EDUChatList!
#EdChat #2PencilChat #5thChat #champforkids #ShiftThis #TNedchat #d123learns #EdTechChat #2ndaryELA #FCPSlearn #RuralEdChat #PIAChat #aimsnetwork #CTEchat #BMEsTalk #6thChat #TeachWriting #stem4all #TXedchat #ECEchat #TeacherMyth #xplap #CUEChat #MTEdChat https://t.co/Bp5Ux8NcdG</t>
  </si>
  <si>
    <t>By the way, I’m Cris, AP @PflugervilleHS and that will probably be the only tweet from me for #2PencilChat. I am about to drive home for the evening. Enjoy!</t>
  </si>
  <si>
    <t>@mr_abee_tweets @MagicPantsJones Me too! #2PencilChat</t>
  </si>
  <si>
    <t>A4: All students need to feel the love, but they don't all need to feel it in the same way or at the same time. Recognition/praise/affirmation should be given at the right moment and in a genuine way. #2PencilChat</t>
  </si>
  <si>
    <t>If celebrating student achievement is limited to awards, then awards are harmful.  I'm ok with officially recognizing objective achievement via awards. The culture must also be celebratory of all student achievement less formally.  You have to be looking for it! #2pencilchat</t>
  </si>
  <si>
    <t>@MagicPantsJones Maybe I should have tagged @RebeccaP314 on this one ... #2pencilchat</t>
  </si>
  <si>
    <t>Join us on SATURDAY for an exciting NEW #EduGladiators series: #ironsharpensiron w/Core Warrior @BrendanFetters leading the convo!
#tededchat #2pencilchat #scratchedchat #MSLA #5thchat #ctedu #diverged #edsurgechat #espechat #k12prchat #nced @BDMcLaurin @ShakeUpLearning @BDUTT https://t.co/XQdjVa4zhA</t>
  </si>
  <si>
    <t>#A2- Getting an award at a ceremony takes receiving an award to another level because of the formalities. It allows your family, peers, and teachers to recognize your greatness in front of people. You get to feel special and be acknowledged on a public platform.
 #2PencilChat</t>
  </si>
  <si>
    <t>Q1. Students who go above and beyond for their community and/or the school deserve recognition and the opportunity to have their story told. #2PencilChat</t>
  </si>
  <si>
    <t>@MagicPantsJones A3 Keep a checklist for which students you've given feedback to.  It's easy to miss some when you're not keeping track! #2PencilChat #edci338</t>
  </si>
  <si>
    <t>A3 I've had students nominate someone for the good phone call of the day. That student gets to call home and tell Mom/Dad that the kids felt they deserved a good call today. That's always powerful!
#2PencilChat</t>
  </si>
  <si>
    <t>TOPIC: "Lessons Learned from Pirates - Part Deux"
Please join @Principal_H &amp;amp; @dynamicduda338 in 15 MINUTES for #LearnLAP!
#122edchat #1stchat #21stedchat #2ndaryela #2ndchat #2pencilchat #323learns #3rdchat #40CFPLN #4ocf #4thchat #5thchat #6thchat #7thchat #aimsnetwork #XPLAP https://t.co/PMThcePpgO</t>
  </si>
  <si>
    <t>Who would you give awards? We're talking about ceremonies, certificates, and statuettes on the #2PencilChat - this Tuesday at 7PM EST! https://t.co/Q7BMmx85IN</t>
  </si>
  <si>
    <t>⁦@nathan_stevens⁩ ⁦@MagicPantsJones⁩ #2pencilchat This book fun for all ages and stages. Great attention getter! https://t.co/MBgWLWyvw9</t>
  </si>
  <si>
    <t>#PLN friends Check out the wonder of our combo chat: #WonderChat &amp;amp; #NYEDChat will combine tomorrow night w 2 of my fav guest mods: @pammoran &amp;amp; @irasocol. See you at 8pmEST to #CelebrateMonday. I'll even bring wonder dust 2 spread sparkle. #satchat #edchat #bfc530 #2PencilChat https://t.co/gCICQ7XRB6</t>
  </si>
  <si>
    <t>Explaining #ADHD to #teachers #k12 #education #MentalHealthMatters  #tlap #learnlap #reflectiveteacher #fledchat #2pencilchat https://t.co/M2QMF8W7iy</t>
  </si>
  <si>
    <t>Fighting the late winter doldrums in education, tonight at 7 PM EST on the #2PencilChat! https://t.co/q5RVuCoDxH</t>
  </si>
  <si>
    <t>Fighting the late winter doldrums in education, tonight at 7 PM EST on the #2PencilChat! https://t.co/TpaeBxvMoJ</t>
  </si>
  <si>
    <t>Fighting the late winter doldrums in education, tonight at 7 PM EST on the #2PencilChat! https://t.co/BtI5KoBxUU</t>
  </si>
  <si>
    <t>Who would you give awards? We're talking about ceremonies, certificates, and statuettes on the #2PencilChat - this Tuesday at 7PM EST! https://t.co/et0N31whvd</t>
  </si>
  <si>
    <t>Fighting the late winter doldrums in education, tonight at 7 PM EST on the #2PencilChat! https://t.co/URkFH1oF6p</t>
  </si>
  <si>
    <t>Who would you give awards? We're talking about ceremonies, certificates, and statuettes on the #2PencilChat - this Tuesday at 7PM EST! https://t.co/hBxKy0orBY</t>
  </si>
  <si>
    <t>Fighting the late winter doldrums in education, tonight at 7 PM EST on the #2PencilChat! https://t.co/OKVJ6cwc13</t>
  </si>
  <si>
    <t>Hi #2PencilChat! Valerie from FL joining! https://t.co/sO0DWlEUfK</t>
  </si>
  <si>
    <t>Tips for Using Document Proofreading and Editing Services online
https://t.co/W7iuqKv6QE
#2PencilChat #ECET2ARChat #edchat #reflectiveteacher
#HealthyEd #WeAreWayne #csforstudents</t>
  </si>
  <si>
    <t>A2. Laughter! I try and put myself amongst ppl who will make me laugh. #2PencilChat</t>
  </si>
  <si>
    <t>A3. A break. take their mind away for 5mins. My kids love Zip, Zap, Turn. 1 game of that seems to always do the trick #2PencilChat</t>
  </si>
  <si>
    <t>@msiwanicki where are you??? #2pencilchat</t>
  </si>
  <si>
    <t>@GoNoodle, class game, read aloud..they all work to settle students. But when really ornery, mindfulness is my favorite #2pencilchat</t>
  </si>
  <si>
    <t>@nathan_stevens @MagicPantsJones So true! Students love when I take pictures of their learning to share in @ClassDojo! Builds transparency and bridges opportunities for learning at home. #2PencilChat</t>
  </si>
  <si>
    <t>Hey  everyone! Taylor from IL - Chicago Public Schools - 3rd grade #2pencilchat</t>
  </si>
  <si>
    <t>A1: I think awards come in all shapes/sizes. Some kids view verbal praise as an award..others think awards come from the treasure box. I think it's important to know our students and their interests and when they give their best give them the award they  would want #2pencilchat</t>
  </si>
  <si>
    <t>@MissKRafferty @MagicPantsJones I love that idea! :) #2pencilchat</t>
  </si>
  <si>
    <t>A2: oh yeah - Super powerful. When students are recognized at an awards ceremony (student of the month or all A/B Honor Roll), I think it extremely motivating and rewarding for the kids. It's hard work that is celebrated over a long period of time.  #2pencilchat</t>
  </si>
  <si>
    <t>A2: we do mock-elections in our  classroom at the end of the year and the students LOVE being elected for an award that pertains to their personality too. #2pencilchat</t>
  </si>
  <si>
    <t>I couldn't agree more! #2pencilchat https://t.co/C03RNyxs0z</t>
  </si>
  <si>
    <t>A3: Daily: Be sincere. Shout outs for behavior and work. Take pictures of students modeling these behaviors &amp;amp; post to class website.  Create anchor charts and put students names next to their comments / ideas to make them feel special. Give table point's #2pencilchat</t>
  </si>
  <si>
    <t>A3:  Major- student of the month! Monthly Homework club parties! Weekly Table point winners! Positive phone calls home! #2pencilchat</t>
  </si>
  <si>
    <t>@LearningIn206 Hi Taylor! I love your city, &amp;amp; I'm glad you're here! #2PencilChat</t>
  </si>
  <si>
    <t>A2)I was inspired by one of my colleagues at another school. He gave awards to all his students. So, I started doing the same one year. As the year unfolded, I kept notes of things that happened in class, funny things that were said, and then personalized the awards. #2PencilChat</t>
  </si>
  <si>
    <t>@MagicPantsJones Some where funny. Some were Academic Excellence. My favorite was the “Stealth Student Award.” #2PencilChat</t>
  </si>
  <si>
    <t>@saldanact Stealing this! The notes keeping is a great way to make it super personal without killing yourself to do it!
#2PencilChat</t>
  </si>
  <si>
    <t>@saldanact I love that!
#2PencilChat</t>
  </si>
  <si>
    <t>A3. I believe that giving recognition to students is important because even something simple as verbal praise can help a kid feel more confident with their learning and motivate them to continue their good efforts #2PencilChat</t>
  </si>
  <si>
    <t>Hi everyone- Letha from still-snowy Québec joining in #2PencilChat</t>
  </si>
  <si>
    <t>A3- We do group celebrations- When someone reads to the class for the first time we all have a dance party at the end of the day. The reader picks the song but everyone dances- win-win! #2pencilchat</t>
  </si>
  <si>
    <t>A4 - I don't want my Ss to be dependent on my praise or recognition so we spend time talking about growth and how that looks different for everyone. We talk about how working hard makes us feel - I want to know what they think about their work  #2pencilchat</t>
  </si>
  <si>
    <t>A5- Most Likely to Sing What Could Be Spoken Instead #2pencilchat</t>
  </si>
  <si>
    <t>@MagicPantsJones Now you can always imagine me singing my tweets- #2pencilchat</t>
  </si>
  <si>
    <t>Thanks for the chat everyone- tomorrow we're putting on our first-ever musical at our school- wish us luck! #2pencilchat https://t.co/op9t2lX76D</t>
  </si>
  <si>
    <t>@lethajhenry A5 I am glad that you can bring a song to light up people's faces. #2PencilChat</t>
  </si>
  <si>
    <t>@lethajhenry Amazing! I love this award #2PencilChat</t>
  </si>
  <si>
    <t>@lethajhenry Welcome, Letha! I'm so glad you're here. I hope you're bundled up!
#2PencilChat</t>
  </si>
  <si>
    <t>@lethajhenry Oh, I want you around!
#2PencilChat</t>
  </si>
  <si>
    <t>@lethajhenry Break a leg!
#2PencilChat</t>
  </si>
  <si>
    <t>An aside for my #2PencilChat friends. #Weather Report #haiku style: Mixed reports here on @LongIslandNY but this week brought on a Winter Wail: https://t.co/vJ9pt2Xhpf Can your students come up with a weather report haiku style? If so, send it to me for my winter gallery showcase https://t.co/50ENh0MOwC</t>
  </si>
  <si>
    <t>Hi. Ben here. Totally drummed by the dols. #2pencilchat</t>
  </si>
  <si>
    <t>A1. Student lack of motivation is dragging on me. My lack of motivation is dragging on me. Part of my "drag" is endemic to the school, some to my own challenges to how we do school. #2pencilchat</t>
  </si>
  <si>
    <t>A5. Hugging my wife and children, though the children are now in middle and high school (but they still like hugs!). #2pencilchat</t>
  </si>
  <si>
    <t>@BenBo370 Hey there, Ben! Hopefully we can figure out how to improve things!
#2PencilChat</t>
  </si>
  <si>
    <t>@kathyiwanicki This is our favorite #2pencilchat 
Videos for Cats to Watch - Birds and Squirrel Fun in December https://t.co/U96LYd5YoY via @YouTube</t>
  </si>
  <si>
    <t>@MagicPantsJones @kathyiwanicki @YouTube my dog likes "If You Give a Mouse a Cookie" on Amazon. #2PencilChat</t>
  </si>
  <si>
    <t>@cherylabla @kathyiwanicki @YouTube we love when the greedy squirrel jumps in _xD83D__xDE02__xD83E__xDD23_#2pencilchat</t>
  </si>
  <si>
    <t>@MagicPantsJones @kathyiwanicki @YouTube sorry, I fell asleep for a second listening _xD83D__xDE02_#2pencilchat</t>
  </si>
  <si>
    <t>@biologygoddess @kathyiwanicki @YouTube I left that on for my dog once, he was unimpressed. 
#2PencilChat</t>
  </si>
  <si>
    <t>@biologygoddess @kathyiwanicki @YouTube I've been playing this for Petey: https://t.co/7HEu9HPjNE 
#2PencilChat</t>
  </si>
  <si>
    <t>@MagicPantsJones @kruevans We don't need to limit ourselves! If we consider awards shows on TV we'll see that there are awards given for a wide variety of work. We can do the same #2PencilChat</t>
  </si>
  <si>
    <t>@kruevans @MagicPantsJones Plus, if we limit ourselves to only praising those who go above and beyond, we miss out on all the opportunities to build up the kids who are working toward above and beyond. #2PencilChat</t>
  </si>
  <si>
    <t>What's up #2PencilChat. George from Japan here. I teach secondary English and write at: https://t.co/HVCqyGmhNd.</t>
  </si>
  <si>
    <t>@MagicPantsJones A1: I go back and forth on this one. I was going to say when folks go above and beyond, but consistency is so undervalued too. #2pencilchat</t>
  </si>
  <si>
    <t>@MissKRafferty @MagicPantsJones Yes! Limiting ourselves isn't wise. It's a false dichotomy! #2PencilChat</t>
  </si>
  <si>
    <t>Sorry I had to miss the rest of the chat. It looks great! #2PencilChat</t>
  </si>
  <si>
    <t>@MagicPantsJones A3: I try to tell lots of bad jokes. They don't always help but they make ME feel better! I also let students know I appreciate them, and I'm very happy to spend time with them, and that I love my job. #2pencilchat</t>
  </si>
  <si>
    <t>@MagicPantsJones A4: Remind Ss that they are not their grades. Grades don't tell us how good of a person they are, or how they treat their grandmother. They are a temporary snapshot about their ability at one particular moment on one particular day. Try your best but then let it go! #2PencilChat</t>
  </si>
  <si>
    <t>@kruevans Yes! I think both are great reasons.
#2PencilChat</t>
  </si>
  <si>
    <t>@kruevans I'm glad we get you for whatever we can, George! 
#2PencilChat</t>
  </si>
  <si>
    <t>@kruevans I make the worst puns, and always cut myself off with, "That's so dumb!" and a laugh. My gifted class, especially, is learning to appreciate dumb. 
#2PencilChat</t>
  </si>
  <si>
    <t>@killyalison I like to build my review into @Classcraft Boss Battles!
#2PencilChat</t>
  </si>
  <si>
    <t>@cherylabla @killyalison @ClassCraft That's the key, innit?
#2PencilChat</t>
  </si>
  <si>
    <t>Hey everyone! Blake from Songdo, South Korea working at Chadwick International School. Winter is breaking here in the RoK but the air quality is poor... today we are at 234 _xD83E__xDD22_ #2PencilChat</t>
  </si>
  <si>
    <t>A1: When I working in Virginia, this time of the year was tough due to snow cancellations. We could not get into a rhythm in class to gain learning traction. Since moving abroad, we have planned days out and we never miss for weather.  #2pencilchat</t>
  </si>
  <si>
    <t>A2:  #2pencilchat https://t.co/nT3kmFBuqg</t>
  </si>
  <si>
    <t>A3: I love a good brain break for kids of all ages. Get them up and moving by playing a game or even incorporating movement within class somehow #2pencilchat</t>
  </si>
  <si>
    <t>A4: the unique part of working abroad is we do not have standardized testing but a lot of our high school students are SAT prepping periodically throughout the year. We incorporate clubs into our daily schedule as well as other activities to help alleviate stress! #2pencilchat</t>
  </si>
  <si>
    <t>@BlakeRobertsVa Welcome, Blake, I'm so happy to have you here! I'm not sure what 234 is equivalent to, but your emoji tells me it's not good!
#2PencilChat</t>
  </si>
  <si>
    <t>@BlakeRobertsVa Oh no! Stay inside!
#2PencilChat</t>
  </si>
  <si>
    <t>@BlakeRobertsVa Clubs are so important! They really provide balance! Many of my kids are enjoying Doctor Who Lunch Club. It's amazing how much of the show is usable when I need to make a point to my students.
#2PencilChat</t>
  </si>
  <si>
    <t>@ELKissner Indoor recess is a killer when it's more than 3-4 days. I know I get antsy! I can only imagine where my kids' minds go. :(
#2PencilChat</t>
  </si>
  <si>
    <t>A2: Having a window bird feeder helps us all when we can't get outside...we can at least watch the birds! (This cardinal wasn't enjoying the wind today) #2pencilchat https://t.co/dkSaZXIcqe</t>
  </si>
  <si>
    <t>A3: I had my sixth graders from 12:30-3:30 this afternoon, and indoor recess besides! Yikes! Changed activities every 30 minutes, plus lots of choices throughout the time, and we managed pretty well #2pencilchat</t>
  </si>
  <si>
    <t>A4: I just try to make every lesson the best it can be, and remind myself that not everything that counts can be measured. I feel like I am going at light speed in math so at least there's lots of variety! #2pencilchat</t>
  </si>
  <si>
    <t>A5: Phenology! Being able to recognize every tiny sign of spring's arrival, from the skunk cabbage blooms to the red-winged blackbirds to the spring peepers and trout lilies. #2pencilchat https://t.co/rTypvLmbVn</t>
  </si>
  <si>
    <t>@ELKissner Feeding birds in winter is great!#2PencilChat</t>
  </si>
  <si>
    <t>@ELKissner I initially read that as phrenology! Now I want to learn more about phenology!
#2PencilChat https://t.co/y8MApJDiK5</t>
  </si>
  <si>
    <t>A3:  A trip to the Hall of Pain #2pencilchat #TLTW https://t.co/0F1dwtxhe4</t>
  </si>
  <si>
    <t>@T3achingWorst Yikes!
#2PencilChat</t>
  </si>
  <si>
    <t>#2PencilChat A5b I have a #dronephotography hobby that takes me places.. a couple-three week’s ago I was in the Pecos River canyon country around Langtry, Texas.. https://t.co/lcnjOjczBj</t>
  </si>
  <si>
    <t>@KimGriesbach @engagewilkins For sure! It is my school home away from home. Love my school....but I go deeper with my Tweeps!! #2pencilchat  #nced</t>
  </si>
  <si>
    <t>Hi everyone! I'm a future educator joining in on this chat to share my thoughts and learn from everyone else's experiences. #2PencilChat</t>
  </si>
  <si>
    <t>A1: I think that it's important to award students when they do something extraordinary at school, but to also not overlook awarding students who stay on task daily and have good consistency.  #2PencilChat</t>
  </si>
  <si>
    <t>A2: I've thought about doing a "Classroom Superlatives" end-of-the-year party with my future classroom! I would love to tailor the superlatives to my students' achievements on specific things and make it a rewarding event. #2PencilChat</t>
  </si>
  <si>
    <t>A3: I feel like going by students' tables and engaging with them about what you like from their work is a great way to give simple recognition! What are everyone's ideas on major awards? #2PencilChat</t>
  </si>
  <si>
    <t>A4: Keep track of the students who have received ones and try to reward the other students in another way. They don't all have to get the same award, they can be different to make each meaningful. Also, it could be the better the action, the better the reward #2PencilChat</t>
  </si>
  <si>
    <t>A5: Mine would probably be Most Neat &amp;amp; Organized Classroom. I have to have all my ducks in a row just in college, I can't imagine how organized my classroom is going to be someday! I already have a Pinterest Board of organizational techniques haha #2PencilChat</t>
  </si>
  <si>
    <t>@mr_abee_tweets @KaitlynOakleyEd OMG - finding the first worksheet ever is a real problem in 4th grade. That's an amazing award #2PencilChat</t>
  </si>
  <si>
    <t>@KaitlynOakleyEd I agree. And what triggers praise for one student may not for another. Rewards and praise need to be 100% customizable.
#2pencilchat</t>
  </si>
  <si>
    <t>@KaitlynOakleyEd Welcome, Katilyn! I'm so happy you've joined us! #2PencilChat</t>
  </si>
  <si>
    <t>@KaitlynOakleyEd For sure!! #2PencilChat</t>
  </si>
  <si>
    <t>@KaitlynOakleyEd NAH....that's the time to give em a hard time about their habits in the classroom! Haha! I gave some out last year that include: "Most likely to be a Youtube sensation" "Most likely to find the first worksheet we ever did in their desk at the end of the year." #2PencilChat</t>
  </si>
  <si>
    <t>@MissKRafferty @KaitlynOakleyEd It is true. If I ever need a copy I just ask them to look in their desk. Instant filing cabinet haha! #2pencilchat</t>
  </si>
  <si>
    <t>@MagicPantsJones A3 Glow/Grow statements are important pieces of feedback to support the work of all learners. Glow=positive comments, grow=wondering thoughts on how to help the learner grow. #2PencilChat</t>
  </si>
  <si>
    <t>@nathan_stevens @MagicPantsJones A3 Hang it on a Student Wall of Fame in the classroom! #2pencilchat</t>
  </si>
  <si>
    <t>@killyalison A4 Help students understand how to have intrinsic satisfaction for the work they do. #2pencilchat</t>
  </si>
  <si>
    <t>@MagicPantsJones A4 Build agency in the classroom. Gallery walks of team or independent work can be a celebration at the end of a multi-day lesson. #2pencilchat</t>
  </si>
  <si>
    <t>@cherylabla @MagicPantsJones They are wonderful starters to offer in a culture of trust. #2pencilchat</t>
  </si>
  <si>
    <t>@MagicPantsJones @nathan_stevens Send me a photo of your Student Wall of Fame. Am sharing a link to #NYEDChat Hall of #Eduhero Voices as a tribute to #inspirational thoughts from edus all over the country: https://t.co/uvPbrNRqD3 #2pencilchat</t>
  </si>
  <si>
    <t>@mr_abee_tweets @MagicPantsJones Bro Glow &amp;amp; Grow Statements-very hip Ben. #2PencilChat</t>
  </si>
  <si>
    <t>@MagicPantsJones A5 New Award=&amp;gt; Detail Detective for those who pay attention to ways to enhance professional development experience or learning experiences #2PencilChat</t>
  </si>
  <si>
    <t>@mr_abee_tweets A5 Humor is a spark to bring people together #2PencilChat</t>
  </si>
  <si>
    <t>@hjreed A5 I might be in line for a finalist of that award. #2PencilChat</t>
  </si>
  <si>
    <t>@PriscillaCap1 A5 Always need a sparkler in the audience #2PencilChat</t>
  </si>
  <si>
    <t>Thanks #2PencilChat for the conversation. Getting ready for a #PD program tomorrow.</t>
  </si>
  <si>
    <t>@MagicPantsJones Why thank you, Sean. #2PencilChat</t>
  </si>
  <si>
    <t>@cvarsalona @nathan_stevens And I've got a space that's PERFECT for that!
#2PencilChat</t>
  </si>
  <si>
    <t>@cvarsalona @nathan_stevens When I put one together, I will, but I may need reminders! :)
#2PencilChat</t>
  </si>
  <si>
    <t>@cvarsalona Good luck, Carol, but I don't think you'll need it!
#2PencilChat</t>
  </si>
  <si>
    <t>@cvarsalona @MagicPantsJones I would say I have to throw in some "bro" feed back occasionally as well. As in: "Bro..... we need to work on that behavior" in a loving way of course. And I believe bro is gender neutral these days?? #2PencilChat  and it rhymes with Glo and Gro so there's that... :) https://t.co/xF6GOSrWde</t>
  </si>
  <si>
    <t>@cvarsalona @MagicPantsJones Haha ! Thanks #2PencilChat</t>
  </si>
  <si>
    <t>I'm nominated for an award ... Best Distractor During Meetings ... or Most Covert Way of Flipping the Bird (it is how we express our love ... LOL) #2pencilchat</t>
  </si>
  <si>
    <t>@MagicPantsJones During a meeting a few weeks ago I texted a colleague during the meeting and she literally LOL'd and had to think quick to explain why she laughed during a non-laughable moment. #2pencilchat</t>
  </si>
  <si>
    <t>@MagicPantsJones I just like to have fun and sometimes during meetings we need to have a tension breaker. #2pencilchat</t>
  </si>
  <si>
    <t>@DennisDill aaaaand...I just spit out my water!
#2PencilChat</t>
  </si>
  <si>
    <t>@DennisDill That's hilarious!
#2PencilChat</t>
  </si>
  <si>
    <t>@DennisDill You're bad, Dennis!
#2PencilChat</t>
  </si>
  <si>
    <t>@DennisDill Nice! #2PencilChat</t>
  </si>
  <si>
    <t>@killyalison @EdcampBullCity Hey sorry didn’t say hello. I just realized you were sitting beside if Nathan on the way out. Didn’t mean to not say hello to a #2pencilchat pal. _xD83D__xDE1E_</t>
  </si>
  <si>
    <t>A3: we have really been trying to know how and when to just chill. Moment of silence and breathing breaks. My go to anytime to get their attention is stand in front and say I need you in 5,4,3,2,1. @TeachLikeAChamp style.  #2PencilChat</t>
  </si>
  <si>
    <t>A4: Random @ClassDojo  select a student and throw out some spiral review questions for science. Five pints for correct answer. Two or three times a day to give everyone a chance.  #2PencilChat</t>
  </si>
  <si>
    <t>@killyalison Love this idea! I hope they each felt special and recognized #2PencilChat</t>
  </si>
  <si>
    <t>@killyalison Ahhhh Lush ❤️_xD83D__xDEC1__xD83E__xDDD8_‍♀️#2pencilchat</t>
  </si>
  <si>
    <t>Alison Killy 8th grade ELA Greenville, NC and I think I get the award for the most noodles drawn on my board today. #2pencilchat</t>
  </si>
  <si>
    <t>A1:  I feel like you should give people awards when they do something that goes above and beyond. Awards are for extra special people in extra special moments.  #2pencilchat https://t.co/a51Xny4Q7N</t>
  </si>
  <si>
    <t>A2:  So, I used to do the 8th grade awards ceremony at my old school (for the last four years) and I would try and make it a little different and special every year.  Last year we wrote all of the 8th graders a personalized letter that they opened at the end.  #2pencilchat</t>
  </si>
  <si>
    <t>A2: Funny story I spoke at my high school graduation, but I only read Oh, The Places You Will Go. I spent the last few years writing a different 8th grade awards speech every year.  #2pencilchat</t>
  </si>
  <si>
    <t>A3:  I feel like the best way to give great recognition is to make sure it is sincere  #2pencilchat</t>
  </si>
  <si>
    <t>A3: No matter how you choose to recognize students, be sincere. Kids can smell insincerity from a mile away #2PencilChat</t>
  </si>
  <si>
    <t>A4:  I only like to give out awards when I feel like a student has really earned it.  This makes the award for really special because they know I do not give out a lot of awards.   #2pencilchat</t>
  </si>
  <si>
    <t>A5:  Oh, I got this.  See we always did a teacher of the week and mine always said that I was creative, so my award would be for being creative.  #2pencilchat</t>
  </si>
  <si>
    <t>Alison Killy 8th grade ELA Greenville, NC  #2pencilchat https://t.co/YjY8M2lpmS</t>
  </si>
  <si>
    <t>A1: The weather is puts me in a bad mood this time of year. I do not like the cold.  #2pencilchat https://t.co/D7F1DjzIH6</t>
  </si>
  <si>
    <t>A2:  I do face masks and I keep Lush bath bombs on hands to take nice relaxing baths with.  #2pencilchat</t>
  </si>
  <si>
    <t>A2: Lately I have also been listening to a bunch of 90's music as well.  #2pencilchat</t>
  </si>
  <si>
    <t>A3: When the students are ornery I call them to attention and we talk about how we need to get ourselves together and we take a few minutes to get back focused. #2pencilchat</t>
  </si>
  <si>
    <t>A4: We do review games.  Everyone loves games. #2pencilchat</t>
  </si>
  <si>
    <t>A5: Making plans to travel to other places during warmer weather is always a good way to get through the colder months.  #2pencilchat</t>
  </si>
  <si>
    <t>@killyalison Hey Killy! Yum, noodles! #2PencilChat</t>
  </si>
  <si>
    <t>@killyalison Nice!
#2PencilChat</t>
  </si>
  <si>
    <t>@killyalison Hey there Alison! How goes it? And how long did anyone else try to wiggle their nose like Sam on Bewitched?
#2PencilChat</t>
  </si>
  <si>
    <t>@killyalison When I was at Michigan State, I used to walk through the greenhouses in winter - the warm, humid environment was a salve to the cold. It's amazing how just providing some contrast can help you endure negatives.
#2PencilChat</t>
  </si>
  <si>
    <t>@killyalison So a hot, good smellin' bath is like your own personal version of that! I love a good bath bomb, too! #2PencilChat</t>
  </si>
  <si>
    <t>@killyalison Plans are so important! Moving toward something, ticking off your preparation boxes, that's so key!
#2PencilChat</t>
  </si>
  <si>
    <t>@killyalison That's one pillar of my plan. More time on a bike, too!
#2PencilChat</t>
  </si>
  <si>
    <t>@killyalison Ah, the art of drawing on the Teacher's board....a collection of "Hey" and other doodles.  Good times! #2PencilChat</t>
  </si>
  <si>
    <t>@killyalison We haven’t seen much either. Too many close calls. Haha! #2PencilChat</t>
  </si>
  <si>
    <t>@killyalison For sure!  I didn’t realize how much more I get done with games. #2PencilChat</t>
  </si>
  <si>
    <t>Hey #2PencilChat! Been a while.. I’m urbie from Chandler, Arizona. My shtick is learning experience design. Lately that means producing broadcast video for clinicians. Most of my PD comes alongside teachers via #edcamp #wearecue &amp;amp; @eLearningGuild</t>
  </si>
  <si>
    <t>#2PencilChat A3b Providing an opportunity for learners to express their authentic selves in a psychologically safe environment seems to minimize what I heard @TechNinjaTodd describe once as “the wiggles”. No surprise there, right? Clinicians were kids too..</t>
  </si>
  <si>
    <t>John in northern MN. Winter is going strong here! #2PencilChat</t>
  </si>
  <si>
    <t>A1. Never seeing the sun for days on end is a drag. You feel it yourself, and you feel it in the kids. #2PencilChat</t>
  </si>
  <si>
    <t>@biologygoddess I agree... March has me feeling like we are just coming out of it. Things are starting to perk up! #2pencilchat</t>
  </si>
  <si>
    <t>A2. I rely on caffeine way more than is probably healthy, but sometimes when I feel like I'm dragging (or the kids) i will get goofy on the kids. I call it camp counselor mode!#2PencilChat</t>
  </si>
  <si>
    <t>@mr_abee_tweets @MagicPantsJones @john_prmn You're killing me, @mr_abee_tweets !
#2PencilChat</t>
  </si>
  <si>
    <t>@john_prmn Hi John, and yes it is! #2PencilChat</t>
  </si>
  <si>
    <t>@john_prmn Have you ever tried a natural light or other light therapy lamp?
#2PencilChat</t>
  </si>
  <si>
    <t>@john_prmn @biologygoddess Growing up in Michigan, we used to joke that we thought March would mean spring weather, but it usually just meant more winter for most of it.
#2PencilChat</t>
  </si>
  <si>
    <t>@mr_abee_tweets @john_prmn Yuuuup!
#2PencilChat</t>
  </si>
  <si>
    <t>@MagicPantsJones @john_prmn They don’t allow us drink at school Sean. Haha!  Unless it’s PBR. Wait this is a different natural light. _xD83D__xDE2C_ #2PencilChat</t>
  </si>
  <si>
    <t>@john_prmn @biologygoddess That’s the spirit, John! _xD83D__xDE0A__xD83D__xDC4D_ #2PencilChat</t>
  </si>
  <si>
    <t>@GruntledChalkie You know me Carlosaurus! #2pencilchat</t>
  </si>
  <si>
    <t>A4) Do awards have to be all song and dance. sometimes the best award is a quiet word of encouragement #2pencilchat https://t.co/BysBLycn36</t>
  </si>
  <si>
    <t>@MagicPantsJones Yeah but if you do 1000 la di das no one cares anymore #2PencilChat</t>
  </si>
  <si>
    <t>Going to try and make #2pencilchat but will be late as we have Ash Wednesday service here https://t.co/1QjbPnpVlg</t>
  </si>
  <si>
    <t>@MagicPantsJones Hi Sean #2PencilChat
We have bushfire doldrums at the moment</t>
  </si>
  <si>
    <t>@kathyiwanicki Like popcorn Kathy? #2PencilChat https://t.co/bfaHDZ0XFq</t>
  </si>
  <si>
    <t>Gday #2pencilchat
Carl from Avonsleigh Australia</t>
  </si>
  <si>
    <t>@MagicPantsJones Yeah very smoky at the moment #2PencilChat</t>
  </si>
  <si>
    <t>@kathyiwanicki Sure do... I've got one ear on the bell. Ash Wednesday service in class any second #2PencilChat</t>
  </si>
  <si>
    <t>OK #2pencilchat
what are up to... Ash Wednesday service is over https://t.co/Bhssg2Bl8H</t>
  </si>
  <si>
    <t>A5) I always find good colleagues get me through #2pencilchat</t>
  </si>
  <si>
    <t>@GruntledChalkie I think that's a good point, but if you're being fancy, I think there needs to be an opportunity for all to get a bit of la di da...
#2PencilChat</t>
  </si>
  <si>
    <t>@GruntledChalkie Absolutely, hence the question... the la di das have to be attainable, but not perfunctory.
#2PencilChat</t>
  </si>
  <si>
    <t>@GruntledChalkie I hope you can, but I understand! I also apologize for having a northern hemisphere centric topic tonight!
#2PencilChat</t>
  </si>
  <si>
    <t>@GruntledChalkie We get that in summer in Florida sometimes, too. I hate when the air is smoky!
#2PencilChat</t>
  </si>
  <si>
    <t>@GruntledChalkie @kathyiwanicki Magnitude! Fun Fact: He also played Lee Jordan in Harry Potter.
#2PencilChat</t>
  </si>
  <si>
    <t>@GruntledChalkie What do you do to get through the long, exhausting parts of a season?
#2PencilChat</t>
  </si>
  <si>
    <t>@GruntledChalkie But today is Tues.... oh wait. I forgot. Haha! Hope all is well with you Carl!! #2PencilChat</t>
  </si>
  <si>
    <t>@GruntledChalkie 12 hours away for us here, Carlosaurus! #2PencilChat</t>
  </si>
  <si>
    <t>A1. Hopefully when I conference with students on their writing they feel as though they won an award! Writing is so personal.  #2PencilChat https://t.co/NleaCN4DU3</t>
  </si>
  <si>
    <t>A1. I like to show appreciation to people who are expecting nothing in return for being kind and supportive.  #2PencilChat https://t.co/XCnbSjKxa5</t>
  </si>
  <si>
    <t>@MagicPantsJones #2PencilChat https://t.co/KZW03W8s0I</t>
  </si>
  <si>
    <t>A2. I have handed out paper plate awards at the end of the year at times. It’s so fun!  #2PencilChat https://t.co/6qdEtTFmhJ</t>
  </si>
  <si>
    <t>A2. We have an end of the year awards ceremony for each grade level 6th-8th. Used to do it in the evening, but the last couple of years started doing it during day.  #2PencilChat https://t.co/fFyiIvgKt8</t>
  </si>
  <si>
    <t>A3. Get to know all your students. When I write notes of appreciation I want to be able to give them to the entire class. Not just certain students.  #2PencilChat</t>
  </si>
  <si>
    <t>A3. Our “super reader” was in my class so I decorated her desk for her. School wide reading WIG. #2PencilChat https://t.co/8CYQVSgYhJ</t>
  </si>
  <si>
    <t>A5. We can show we care in different ways. Doesn’t always have to be the same. Can be big or little, can be visual or verbal.  #2PencilChat</t>
  </si>
  <si>
    <t>TOPIC: "The Benefit Mindset"
Please join @RewardingEdu MONDAY at 7pm Central for #LearnLAP!
#122edchat #1stchat #21stedchat #2ndaryela #2ndchat #2pencilchat #323learns #3rdchat #40CFPLN #4ocf #4thchat #5thchat #6thchat #7thchat #aimsnetwork #aussieED #bekindEDU #BeTheOne #XPLAP https://t.co/cX6NxXegoE</t>
  </si>
  <si>
    <t>@teresagross625 I do that with chocolate some times! 
#2PencilChat</t>
  </si>
  <si>
    <t>@teresagross625 This is fun!
#2PencilChat</t>
  </si>
  <si>
    <t>@MagicPantsJones A1: I think that things that require a lot of time and effort deserve recognition.  Not sure about an award.  eg I give my g1's certificates for memorizing 90 sight words #2PencilChat #edci338</t>
  </si>
  <si>
    <t>@MagicPantsJones A2 learning to celebrate each other's successes is very powerful! #2PencilChat #edci338</t>
  </si>
  <si>
    <t>Does anyone have any ideas for helping students to be happy for one another and support one another? I'm thinking of having my g1s make compliment books for one another that will be presented at the end of the year #2PencilChat #edci338</t>
  </si>
  <si>
    <t>@MagicPantsJones Great idea!  ...and it teaches students how to talk on the phone! #2PencilChat  #edci338</t>
  </si>
  <si>
    <t>@cmk138 I think that just like with games, you wanna hit 'em with those certificates more early, and then make them for bigger and bigger goals as they grow.
#2PencilChat</t>
  </si>
  <si>
    <t>@cmk138 I can say that the longer you have them work on it in small bits, the cooler it is when they see them all accumulated.
#2PencilChat</t>
  </si>
  <si>
    <t>@cmk138 This is a great idea!
#2PencilChat</t>
  </si>
  <si>
    <t>@cmk138 Thanks! I gave them a script so that way they knew what to start off with.
#2PencilChat</t>
  </si>
  <si>
    <t>Hey, everyone! Kristen from MN. 4th grade teacher. #2PencilChat</t>
  </si>
  <si>
    <t>@mr_abee_tweets @MagicPantsJones I second that! #2PencilChat</t>
  </si>
  <si>
    <t>@MagicPantsJones I'm happy I could make it! #2PencilChat</t>
  </si>
  <si>
    <t>@mr_abee_tweets Oh, it's swell! I'm officially older today. How're you?! #2PencilChat</t>
  </si>
  <si>
    <t>@mr_abee_tweets Thank you! #2PencilChat</t>
  </si>
  <si>
    <t>@MagicPantsJones @mr_abee_tweets Thanks! Some of my kids brought me gifts which was really sweet and totally unnecessary. It was nice that they thought of me #2PencilChat</t>
  </si>
  <si>
    <t>A1: I think we need to recognize a few areas: those who go above and beyond, those who are consistently consistent, and those who show growth. All are good things and all have their time to shine #2PencilChat</t>
  </si>
  <si>
    <t>@MagicPantsJones @mr_abee_tweets You make a valid point. It was nice to feel thought of today! #2PencilChat</t>
  </si>
  <si>
    <t>@MagicPantsJones Definitely! I feel like we could all use this: https://t.co/nL6OPbPvM9
#2PencilChat</t>
  </si>
  <si>
    <t>@MagicPantsJones This is awesome! I love that the kids get to call home themselves. How empowering for them! #2PencilChat</t>
  </si>
  <si>
    <t>A5: Most organized! (super Type A) #2PencilChat</t>
  </si>
  <si>
    <t>@mr_abee_tweets That's the best! #2PencilChat</t>
  </si>
  <si>
    <t>@MagicPantsJones It can be a little out of hand. I've been known to organize other people's kleenex boxes or paper towels when I'm in their room talking to them... (with their permission of course) #2PencilChat</t>
  </si>
  <si>
    <t>@MagicPantsJones I'd love to! Can I come join your class for a week? #2PencilChat</t>
  </si>
  <si>
    <t>@MagicPantsJones You absolutely would be! #2PencilChat</t>
  </si>
  <si>
    <t>@MagicPantsJones I’m just walking into a meeting. Wish I could chat with you all! #2PencilChat</t>
  </si>
  <si>
    <t>@MissKRafferty Hey there, Kristen! I'm so happy you're here! #2PencilChat</t>
  </si>
  <si>
    <t>@MissKRafferty @mr_abee_tweets I'm so giddy that you're joining us on your birthday! I hope your kids did something nice for you today!
#2PencilChat</t>
  </si>
  <si>
    <t>@MissKRafferty @mr_abee_tweets Just like adults, kids like to show their love with presents!
#2PencilChat</t>
  </si>
  <si>
    <t>@MissKRafferty And bravery...I kind of feel like I should just have ribbons on hand for brave behavior. I'm thinking of all of the funny ribbons at I Like You....
#2PencilChat</t>
  </si>
  <si>
    <t>@MissKRafferty That's really cute!
#2PencilChat</t>
  </si>
  <si>
    <t>@MissKRafferty And it stinks!
#2PencilChat</t>
  </si>
  <si>
    <t>@MissKRafferty It can be tough to make sure it stays equitable, but it's really great! #2PencilChat</t>
  </si>
  <si>
    <t>@MissKRafferty I'm impressed and envious!
#2PencilChat</t>
  </si>
  <si>
    <t>@MissKRafferty Please visit my classroom!
#2PencilChat</t>
  </si>
  <si>
    <t>@MissKRafferty Absolutely!
#2PencilChat</t>
  </si>
  <si>
    <t>A1 I find myself jealous of my northern friends at this time of year. I miss snow so! When I visited @MissKRafferty a couple of weeks ago, I was in snow Heaven!
#2PencilChat</t>
  </si>
  <si>
    <t>@ChrisQuinn64 @MissKRafferty I was so sad to leave Michigan when I did! I loved it all!
#2PencilChat</t>
  </si>
  <si>
    <t>@ChrisQuinn64 @MissKRafferty I am peculiar!
#2PencilChat</t>
  </si>
  <si>
    <t>@ChrisQuinn64 @MissKRafferty Thanks!
#2PencilChat</t>
  </si>
  <si>
    <t>@MissKRafferty Spoken like a true MN-Recruiter!
#2PencilChat</t>
  </si>
  <si>
    <t>@MissKRafferty I hope your meeting is productive!
#2PencilChat</t>
  </si>
  <si>
    <t>@MissKRafferty Annnnd pleasant!
#2PencilChat</t>
  </si>
  <si>
    <t>@MissKRafferty Sup?!!  :)  How is it going Miss Rafferty?!  #2PencilChat</t>
  </si>
  <si>
    <t>@MissKRafferty Doing well. HBD!!! #2PencilChat</t>
  </si>
  <si>
    <t>@MissKRafferty It is a blessing and a curse. I love making people laugh and not take theirselves so seriously. Some dig it, some don't know what to do with it. #2PencilChat</t>
  </si>
  <si>
    <t>@MagicPantsJones @MissKRafferty Sean...You might think differently if snow was part of your daily reality through winter, year after year...driving through it, shovelling it..._xD83D__xDE1D_ #2PencilChat</t>
  </si>
  <si>
    <t>@MagicPantsJones @MissKRafferty You are a very special man, Sean!_xD83D__xDE0A__xD83D__xDE0A__xD83D__xDE0A_ #2PencilChat</t>
  </si>
  <si>
    <t>@MagicPantsJones @MissKRafferty YOU ROCK, peculiar! #2PencilChat</t>
  </si>
  <si>
    <t>Hey EVERYONE!!! Priscilla here. I'm the one who teaches in the all male juvenile detention center in Maryland.  I just got done working out at the gym: shoulders, biceps, triceps and cardio. #2PencilChat</t>
  </si>
  <si>
    <t>A1. Where I work,  it would be when someone goes against the crowd and does the right thing; when true character is shown or ethics are shown. #2PencilChat</t>
  </si>
  <si>
    <t>A2. So often when we have our Students of the Week program the boys will say that this is the FIRST time EVER that they've received an award. It's powerful for the youth and the teachers. #2PencilChat</t>
  </si>
  <si>
    <t>A3. No matter in what form, it MUST be genuine. Kids are not stupid.  They know when you are being fake, then the praise/award looses value and so do you. #2PencilChat</t>
  </si>
  <si>
    <t>A3.1.  You want to validate something a S said, write it on the board!!!#2PencilChat</t>
  </si>
  <si>
    <t>A4. Where I work, we hold Students of the Week every 2 weeks. Ts can only select 1 student from each housing unit. This stops the watering down. Also, kids only have to wait 2 weeks for a chance to be selected. #2PencilChat</t>
  </si>
  <si>
    <t>A5. It depends upon who's doing the nominating...lol...if you get my drift #2PencilChat</t>
  </si>
  <si>
    <t>A5.1 I think I'd get the Most Enthusiastic Award #2PencilChat</t>
  </si>
  <si>
    <t>A5.2 I'd also receive the award for the teacher who's been at the facility the longest. I'm closing out 11 years. July starts year 12.#2PencilChat</t>
  </si>
  <si>
    <t>@PriscillaCap1 Nice, Priscilla! Do you have that good kind of soreness where you're kind of happy and proud when you feel a little ache from work?
#2PencilChat</t>
  </si>
  <si>
    <t>@PriscillaCap1 That's what I'm talking about! Reading your tweet really got me here.
#2PencilChat</t>
  </si>
  <si>
    <t>@PriscillaCap1 Yup!
#2PencilChat</t>
  </si>
  <si>
    <t>@PriscillaCap1 That is awesome! #2PencilChat</t>
  </si>
  <si>
    <t>Hello, everyone! Helen from NYC, Parent Coordinator #2PencilChat</t>
  </si>
  <si>
    <t>A2. I think finding ways to personalize ceremonies is key. I did a slide show of all the students who received an award. It was cool to see them on the big screen :) #2pencilchat</t>
  </si>
  <si>
    <t>#3 Shout outs on Social Media are always well received! #2PencilChat</t>
  </si>
  <si>
    <t>#3b. The most enjoyable ceremony we've had was a dinner. Families coming together and sitting together, sharing stories about their kids in a relaxed atmosphere, is rewarding for all! #2PencilChat</t>
  </si>
  <si>
    <t>A4. Student involvement in the planning and design of ceremonies would help. How many would skip the 100% Attendance or Honor Roll in favor of something else? #2PencilChat</t>
  </si>
  <si>
    <t>A5. Messiest office! #2PencilChat https://t.co/BsIC1jesZ4</t>
  </si>
  <si>
    <t>@hjreed We do character awards for our graduating 6th graders based on personality &amp;amp; the things that have gone on during the year. Some are "Future President" types. Others are more "unsung hero"-ish, recognizing the overlooked contributions &amp;amp; talents. LOVE writing them! #2pencilchat</t>
  </si>
  <si>
    <t>@hjreed Hey there Helen! I love NYC! 
#2PencilChat</t>
  </si>
  <si>
    <t>@hjreed Amplifying stories is so important!
#2PencilChat</t>
  </si>
  <si>
    <t>@hjreed I love the slide show idea!
#2PencilChat</t>
  </si>
  <si>
    <t>@hjreed That's brilliant!
#2PencilChat</t>
  </si>
  <si>
    <t>@hjreed Ooh! I love this! #2PencilChat</t>
  </si>
  <si>
    <t>@ChrisQuinn64 I'm here, too :)
#2PencilChat</t>
  </si>
  <si>
    <t>@MagicPantsJones @ChrisQuinn64 How ya doin', Sean? 
Staying healthy or fighting the challenges of winter-driven indoorsy germ infestation?
#2pencilchat</t>
  </si>
  <si>
    <t>@MagicPantsJones @ChrisQuinn64 Loading up on vitamins and sleep whenever, wherever I can. Have even stopped doing chats after 9, by and large, so I'm in bed by 9:30. Alarm goes off at 5. Been having a pretty healthy year overall. Thanks!
#2PencilChat</t>
  </si>
  <si>
    <t>@ChrisQuinn64 Always #2pencilchat</t>
  </si>
  <si>
    <t>@ChrisQuinn64 Always! #2pencilchat</t>
  </si>
  <si>
    <t>@ChrisQuinn64 Ahoy hoy, Chris! #2PencilChat</t>
  </si>
  <si>
    <t>@MrU_ishere @ChrisQuinn64 Hallo, Karl! #2PencilChat</t>
  </si>
  <si>
    <t>@ChrisQuinn64 Thank you! This chat is always just me looking for what I need, and hoping others need it, too. #2PencilChat</t>
  </si>
  <si>
    <t>@kmichellehowell @ChrisQuinn64 Heyyyyy Michelle! #2PencilChat</t>
  </si>
  <si>
    <t>@MrU_ishere @ChrisQuinn64 I'm staying healthy, although it seems every other day, another kid is out sick. *Fingers crossed*
How bout you?
#2PencilChat</t>
  </si>
  <si>
    <t>@ChrisQuinn64 Absolutely! #2PencilChat</t>
  </si>
  <si>
    <t>@ChrisQuinn64 Chris, as your lawyer, I'm going to advise that you do not use wine at this point! 
#2PencilChat</t>
  </si>
  <si>
    <t>@ChrisQuinn64 I didn't go through three years of law school to let you lose your job!
Also: I didn't go through three years of law school at all...
#2PencilChat</t>
  </si>
  <si>
    <t>It’s a bit of a #bfc530 reunion at  #2PencilChat tonight!  Hello friends! _xD83D__xDE0A__xD83D__xDE0A__xD83D__xDE0A_</t>
  </si>
  <si>
    <t>So happy that you’re leading the charge in fighting the winter doldrums tonight @MagicPantsJones ! _xD83D__xDE0A__xD83D__xDC4D_ #2PencilChat</t>
  </si>
  <si>
    <t>A1: The snow and the unpredictable weather is dragging on me this winter.  As I get older I have less and less love for winter! _xD83D__xDE0C_ #2PencilChat</t>
  </si>
  <si>
    <t>I’m so with you, brother! _xD83D__xDC4D__xD83D__xDE0A_ #2pencilchat https://t.co/bpkPGDwq4i</t>
  </si>
  <si>
    <t>A2: Is ‘the joy of wine’ an OK response? _xD83E__xDD23__xD83D__xDE02__xD83E__xDD23__xD83D__xDE02_ #2PencilChat https://t.co/s6Bdc3RJDu</t>
  </si>
  <si>
    <t>A2: Sleep and exercise always make a big difference for me! _xD83D__xDE0A_ #2PencilChat #2PencilChat</t>
  </si>
  <si>
    <t>@kathyiwanicki I knew I could count on you, Kathy! _xD83D__xDE01__xD83D__xDC95__xD83D__xDC4D_#2PencilChat</t>
  </si>
  <si>
    <t>@peterdboland Love it, Peter! _xD83E__xDD23_ #2PencilChat</t>
  </si>
  <si>
    <t>A3: I close my eyes and count to ten, out loud...they get it! _xD83D__xDE01_ Keep in mind...it’s Kinderland! _xD83E__xDD23_ #2PencilChat https://t.co/AAufDHk8be</t>
  </si>
  <si>
    <t>A3:  Is it OK to say MORE WINE...oh no!  I’m still at school when this happens!  Forget that idea, unless you have a very forgiving principal! _xD83D__xDE02__xD83E__xDD23_ #2PencilChat</t>
  </si>
  <si>
    <t>@MagicPantsJones Good advice!  Thank you counselor! _xD83C__xDF77_ #2PencilChat</t>
  </si>
  <si>
    <t>A4: Make test prep as fun as possible...short spurts of intense prep, fun edu games, movement, outside activities, treats...mix it up! #2PencilChat</t>
  </si>
  <si>
    <t>A5: Awesome chats like this one will help me cruise into Spring!  Knowing there is so much amazing support from those who are sharing in similar experiences makes a huge difference! _xD83D__xDE0A__xD83D__xDC95_ #2PencilChat</t>
  </si>
  <si>
    <t>@MagicPantsJones _xD83D__xDE02__xD83D__xDE02__xD83E__xDD23__xD83D__xDC95_#2PencilChat</t>
  </si>
  <si>
    <t>You are one of my great edu heroes, @MagicPantsJones !  Thank you!  #2PencilChat #gratefuledu</t>
  </si>
  <si>
    <t>@ChrisQuinn64 Hey, Chris! #2PencilChat</t>
  </si>
  <si>
    <t>@MrU_ishere @ChrisQuinn64 Hi'ya, Karl! #2PencilChat</t>
  </si>
  <si>
    <t>@MagicPantsJones @ChrisQuinn64 Hey there, Sean! #2PencilChat</t>
  </si>
  <si>
    <t>@MrU_ishere @ChrisQuinn64 Chilly, but good here in TN! #2PencilChat</t>
  </si>
  <si>
    <t>Good evening, Host @MagicPantsJones and #2pencilchat!
How ya doin'?
Karl, 3rd-6th gr ELA teacher from the Jersey shore checking in.</t>
  </si>
  <si>
    <t>@MagicPantsJones Been a looooooong start to the week, but I've got my rope, it has a knot, so I'm just dangling, figuring out the next step! #2pencilchat</t>
  </si>
  <si>
    <t>Risks and stepping up to previously thrown-down challenges. I like consistent work, as somebody mentioned (sorry, missed who it was), but taking work "to the next level" and asking for specific feedback &amp;amp; recommendations proactively are HIGH on my praise/reward list!
#2pencilchat https://t.co/c4YYDxyFQK</t>
  </si>
  <si>
    <t>@MagicPantsJones Sage advice. Trying. Sometimes life just takes its sideswipes at you. Rolling with the punches for now :)
#2pencilchat</t>
  </si>
  <si>
    <t>Our principal does a Monday S'more -  a look back, a look ahead, upcoming dates, etc. We have faculty shout-outs, too. I look forward to those. Recognizing others - esp those I don't see regularly - for their contribution builds commUNITY. It is its own ceremony.
#2pencilchat https://t.co/39AdxGlUpC</t>
  </si>
  <si>
    <t>Watch...and respond. Man, I struggle with *that* kid in class every year. But *that* kid needs it more than most. The more you look for, the more you notice. Sometimes it's as simple as sharing an eraser, or helping s/o to staple papers neatly.
Watch. Respond.
#2pencilchat https://t.co/dx7KxMgUes</t>
  </si>
  <si>
    <t>On classwork and projects, anecdotal notes help. What did we discuss as a "push". That's what I'm looking for. Poorly achieved gets praised if it's well- attempted. Not looking for greatness just risk-taking and challenge-seeking.
#2pencilchat</t>
  </si>
  <si>
    <t>This. Please. And more and more and more of it!
If a student knows WE have confidence in them and trust their work, they will start to trust themselves. Then they will open up more and put themselves out more.
#2pencilchat https://t.co/2YqJqN3QgT</t>
  </si>
  <si>
    <t>I'm nominated for the "On the Mind, Out the Mouth" Award. I'm like a pack of Camel cigarettes - unfiltered. But sometimes I remember to ask first before expressing an opinion. Sometimes.
#2pencilchat https://t.co/9GMm7AylaN</t>
  </si>
  <si>
    <t>@MagicPantsJones Glad I was here tonight. Needed this. Right place with the right people.
Thanks for the chat, #2pencilchat!</t>
  </si>
  <si>
    <t>Tomorrow begins a new week of opportunity. To spend your energy wisely, look back to plan forward.
#edadmin #edleadership #tlap #LeadLAP #2pencilchat  #ecet2 https://t.co/BXNy4B0NQ3</t>
  </si>
  <si>
    <t>The grind from January through March is hard! Winter (for those who have it) and its cold, and slop, and indoor recesses giving us no relief is just a cruel time.
#2PencilChat</t>
  </si>
  <si>
    <t>The grind, the weather/temps, and the lack of a healing break for 3 months is rough. Learning something new, targeting this time to intro new learning tools / strategies, leisure reading, and spring training help me through.
#2PencilChat https://t.co/xRVVeeZPn7</t>
  </si>
  <si>
    <t>@peterdboland That was awesome!
#2PencilChat</t>
  </si>
  <si>
    <t>Coffee. 
Or projects that require 100% focus and minds-on effort. 
Doing some work on umpire training, reviewing &amp;amp; preparing materials. Requrires a lot of little details, and I'm very bad at little details. 
Forcing myself to really focus tends to wake me up.
#2PencilChat https://t.co/5Wk9ycQniu</t>
  </si>
  <si>
    <t>A2. If I get really desperate, I start doodling a tattoo idea I have for my next one. I can't draw worth a darn. I laugh at myself a lot doing it. Generally shakes the weariness out of me.
#2PencilChat</t>
  </si>
  <si>
    <t>I'm a wanderer. When I felt like sleeping. I walked around to others' classrooms on my lunch &amp;amp; prep. I say hello, jump in &amp;amp; work w/ Ss, see how my colleague's day is going, and leave. I pop in to say hello to the nurse or secretaries. Good convo is energizing
#2PencilChat</t>
  </si>
  <si>
    <t>Sometimes you have to YouTube a cool story or a feelgood video or a flashmob. 
Sometimes they just need to free-write or free-read, and the lesson plans have to be scrapped for 30 minutes.
#2PencilChat https://t.co/CKhSFC9gDr</t>
  </si>
  <si>
    <t>@MrU_ishere Welcome, Karl! I'm well, how are you? #2PencilChat</t>
  </si>
  <si>
    <t>@MrU_ishere Find a second point of support so you aren't straining to hang on at just one point.
#2PencilChat</t>
  </si>
  <si>
    <t>@MrU_ishere That's an awful feeling. You've got some people here who care about you, you'll get through it.
#2PencilChat</t>
  </si>
  <si>
    <t>@MrU_ishere Yep - *that* kid needs someone to believe in them.
#2PencilChat</t>
  </si>
  <si>
    <t>@MrU_ishere @peterdboland Agreed!
#2PencilChat</t>
  </si>
  <si>
    <t>@cherylabla OM Goodness YES! I never thought of AFV #2PencilChat</t>
  </si>
  <si>
    <t>@cherylabla I think parties, gatherings, and evening activities make longer nights way more survivable!
#2PencilChat</t>
  </si>
  <si>
    <t>@cherylabla I love this!
#2PencilChat</t>
  </si>
  <si>
    <t>#2PencilChat A3x @cherylabla earlier today I came across this interview with @Anna_Fkeming.. she mentioned this thing where a classroom was arranged w/o desks in rows. A visiting at asked how to lecture there. Point was learning should be active &amp;amp; joyful. Cool info. https://t.co/TGQdxGrFvS</t>
  </si>
  <si>
    <t>A4) Hello everyone! Just getting to my hotel and wanting to learn along side you. I honestly think a "high five" or a "kiss your brain" gesture are as powerful as tangible rewards.  #2pencilchat</t>
  </si>
  <si>
    <t>Awesome question! #PLN #2PencilChat A5) Voted the Most Fun Way to Learn in a Classroom! The most joyful place in the building. https://t.co/3UX7fD45P5</t>
  </si>
  <si>
    <t>A3)  #2PencilChat I think simple short celebrations are a great way to keep the positive energy going for both the teacher and students. (The firework, the OK, the Happy dance, Loving It, kiss your brain, etc...) Joyful Students=Joyful Teachers https://t.co/GDa9PFnBuy</t>
  </si>
  <si>
    <t>Hello Everyone! Cheryl from Colorado, but freezing here in Tennessee.  #2pencilchat</t>
  </si>
  <si>
    <t>A1)I believe the lack of sunshine and the political unrest has gotten to us all. My daughter and her husband live in Canada and they attend and host all kinds of events throughout these dark days. She swears it keeps everyone's mood a bit brighter and warmer. #2pencilchat https://t.co/Eesc2YWvBM</t>
  </si>
  <si>
    <t>A2) A funny movie with friends always helps.  #2pencilchat</t>
  </si>
  <si>
    <t>A3) Affirmation! I find that when you focus your attention on the kids that are doing what they are supposed to be doing, the whole room's attitude changes. Joyful Educators = Joyful Students #2pencilchat</t>
  </si>
  <si>
    <t>I use to show this type of video for a pick me up and before a stressful test. https://t.co/aSHmL5TtnK
 #2pencilchat</t>
  </si>
  <si>
    <t>A4) Honestly helping students feel as confident as possible going in to this testing period is important. That balance between important stress and calm, don't worry about it is a real juggling act!  #2pencilchat</t>
  </si>
  <si>
    <t>A5) I think knowing that spring is right around the corner and with the time change next week and the days growing longer...all will be right in the world once again.  #2pencilchat https://t.co/q2g68MorxH</t>
  </si>
  <si>
    <t>⬇️
Tuesday #EDUChatList! 
#2PencilChat #5thChat #champforkids #ShiftThis #TNedchat #d123learns #EdTechChat #2ndaryELA #FCPSlearn #RuralEdChat #pln365 #PIAChat #aimsnetwork #BMEsTalk #6thChat #stem4all #TXedchat #822chat #ECEchat #TeacherMyth #xplap #CUEChat #MTEdChat #PLNedchat https://t.co/uLiiEmeQ45</t>
  </si>
  <si>
    <t>@cherylabla Hey, Cheryl! It IS cold here! What part of TN? I'm in Sumner County. #2PencilChat</t>
  </si>
  <si>
    <t>@cherylabla I work in Gallatin. Pretty area where you are! #2PencilChat</t>
  </si>
  <si>
    <t>@cherylabla Yes! #2PencilChat</t>
  </si>
  <si>
    <t>@mr_abee_tweets @kathyiwanicki @Keurig French press seems so indulgent but really only takes a few extra minutes. I've been using mine for years #2PencilChat</t>
  </si>
  <si>
    <t>@kathyiwanicki @mr_abee_tweets @Keurig You are worth it #2PencilChat</t>
  </si>
  <si>
    <t>@mr_abee_tweets @Keurig I just got a French press pot! I keep a variety of teas as well as a microwave, bc there are DAYS i don’t leave my room. Lol #2pencilchat</t>
  </si>
  <si>
    <t>@biologygoddess @mr_abee_tweets @Keurig You know, you are right! Why do I just save it for the weekends? #2pencilchat</t>
  </si>
  <si>
    <t>@kathyiwanicki Yes!  I keep pods stocked in my room   We have a @Keurig in the staff room. #2PencilChat I would prefer French Press however. _xD83D__xDE0E_</t>
  </si>
  <si>
    <t>@biologygoddess @mr_abee_tweets @kathyiwanicki @Keurig Love mine! #2PencilChat</t>
  </si>
  <si>
    <t>@MagicPantsJones @kathyiwanicki fun? you have time for fun? color me jealous #2PencilChat</t>
  </si>
  <si>
    <t>@kathyiwanicki I discovered caffeinated crystal light! #2PencilChat</t>
  </si>
  <si>
    <t>@kathyiwanicki I don't know how you do it #2PencilChat</t>
  </si>
  <si>
    <t>Hey friends! Kathy from windy, windy CT, grade 3 #2pencilchat</t>
  </si>
  <si>
    <t>While i don’t subscribe to everyone gets a trophy, I think when/where the award is given also matters. #2pencilchat</t>
  </si>
  <si>
    <t>Hey Everyone! Kathy from cold CT!  Can’t wait for daylight savings time next week! Popping in and out #2pencilchat</t>
  </si>
  <si>
    <t>@MagicPantsJones Hi Sean! #2pencilchat</t>
  </si>
  <si>
    <t>A1. I think my students and always doing what is best for each and every one of them. #2pencilchat</t>
  </si>
  <si>
    <t>“Cruel time” lol #2pencilchat https://t.co/CBEAxIxYjy</t>
  </si>
  <si>
    <t>After a couple months of going to work in the dark and coming home in the dark..ugh! #2pencilchat</t>
  </si>
  <si>
    <t>A2 Thank goodness for coffee. I get my workout in before school so coffee and tea are my salvation. #2pencilchat</t>
  </si>
  <si>
    <t>We got rid of February break last year. It is a long way until April.  Makes for a long March. #2pencilchat</t>
  </si>
  <si>
    <t>Reading is so important to me and my overall..reading and exercise #2pencilchat</t>
  </si>
  <si>
    <t>Mindfulness..just did some with bells today. #2pencilchat https://t.co/SVWldx6jqZ</t>
  </si>
  <si>
    <t>@biologygoddess Ooh..have links? #2pencilchat</t>
  </si>
  <si>
    <t>A4 I try to balance the test prep.  Doing it now, but don’t test until May. Hoping to take a break so they don’t get so nervous #2pencilchat</t>
  </si>
  <si>
    <t>Thanks for a great chat friends..i have to run! See you all next week! #2pencilchat</t>
  </si>
  <si>
    <t>@kathyiwanicki Hi Kathy! Bundle up! #2PencilChat</t>
  </si>
  <si>
    <t>@kathyiwanicki The time change in the spring really does something for me each year.
#2PencilChat</t>
  </si>
  <si>
    <t>@kathyiwanicki And also: Hi Kathy!!!
#2PencilChat</t>
  </si>
  <si>
    <t>@kathyiwanicki That's rough - I find that planning evening fun helps moderate that some, but when I don't it messes up my sleep schedule!
#2PencilChat</t>
  </si>
  <si>
    <t>@biologygoddess @kathyiwanicki SOMEtimes...sometimes, I just go home with good intentions and fall asleep!
#2PencilChat</t>
  </si>
  <si>
    <t>@kathyiwanicki Eek!
#2PencilChat</t>
  </si>
  <si>
    <t>@kathyiwanicki Cheers, Kathy!
#2PencilChat</t>
  </si>
  <si>
    <t>Hey #2PencilChat How is everyone tonight? 
Winter just won't leave us alone here in Massachusetts https://t.co/YCBSN2vMhc</t>
  </si>
  <si>
    <t>A1 March always seems to be a more cheerful month than February for me. 
Spring is just around the corner.
The sun is up earlier at least _xD83E__xDD37_‍♀️#2pencilchat</t>
  </si>
  <si>
    <t>@LindaEdwardsi That is awesome! #2PencilChat</t>
  </si>
  <si>
    <t>A3 we have mindful minutes every afternoon... sometimes we just watch bird feeder videos on youtube. Those are fabulous by the way #2PencilChat</t>
  </si>
  <si>
    <t>A3 
60 second dance parties are a good pick me up! 
#2PencilChat</t>
  </si>
  <si>
    <t>@mr_abee_tweets Hey Ben! I know the feeling! Glad you're here. 
#2PencilChat</t>
  </si>
  <si>
    <t>@mr_abee_tweets Thank you!!!
#2PencilChat</t>
  </si>
  <si>
    <t>@mr_abee_tweets You sound like my Benji!
#2PencilChat</t>
  </si>
  <si>
    <t>@mr_abee_tweets The best people every week! 
#2PencilChat</t>
  </si>
  <si>
    <t>@mr_abee_tweets Me too - we've got spring break in a couple of weeks, and it will be well received when it arrives!
#2PencilChat</t>
  </si>
  <si>
    <t>@mr_abee_tweets Always so happy to see you, Ben!
#2PencilChat</t>
  </si>
  <si>
    <t>I don’t get it. When did “they don’t need to know that” become a phrase in the education world ? #nced #edchat #2pencilchat</t>
  </si>
  <si>
    <t>Best use of memes and gifs goes to: @nathan_stevens #2PencilChat https://t.co/vtcBnceSeZ</t>
  </si>
  <si>
    <t>Hi all. Ben from NC. 5th grade. Attempting to juggle it all. Needing to find some inspiration tonight. Hope you all are well. #2pencilchat https://t.co/iwr5jXjD2u</t>
  </si>
  <si>
    <t>@MagicPantsJones howdy my man!! I would like to nominate you for Bestest Ever Edchat host! #2PencilChat</t>
  </si>
  <si>
    <t>A1: Any time it boosts that student's accomplishments (if they work their tale off) Whether that is high proficiency or reaching a tough goal they have or you have for them #2pencilchat</t>
  </si>
  <si>
    <t>@kmichellehowell Sup Michelle!! #2PencilChat https://t.co/bd8tuS3eFv</t>
  </si>
  <si>
    <t>A3: I love to get the class's attention during transitions or during work time to show off some students exemplar work. Some really don't know what the expectation is sometimes. OR if someone has created/worked out something brilliant in math or science. #2pencilchat</t>
  </si>
  <si>
    <t>@nathan_stevens @MagicPantsJones Like this?? #2PencilChat https://t.co/4gvS3xD825</t>
  </si>
  <si>
    <t>@MagicPantsJones Dig this!!  Stealing it  #2PencilChat</t>
  </si>
  <si>
    <t>A5: Most likely to derail most any meeting or conversation with a joke or ridiculous story #2pencilchat</t>
  </si>
  <si>
    <t>Award: Best PLN a teacher can have: #2pencilchat  Have a great week everyone!</t>
  </si>
  <si>
    <t>Welp..today’s lesson was how to analyze written word &amp;amp; multimedia. We used this song to discuss meaning, tone &amp;amp; beauty. They read the lyrics and then listened to the song as they read (kind of)My brother Mr Abee decided to join in. #nced #edchat #2pencilchat #ela #tlap #tompetty https://t.co/tUGp3RjLu4</t>
  </si>
  <si>
    <t>@MagicPantsJones A2: I am in need of a break for sure. Seems we are (as well as students) tired of the routine at times. I have been breaking up the day with character building time and go noodle fun!  #2PencilChat</t>
  </si>
  <si>
    <t>Btdubs: Ben from NC. 5th grade everything. Hoping for at least one more snow delay before spring break.   #2PencilChat</t>
  </si>
  <si>
    <t>@MagicPantsJones A2:walk behind a student who is writing and bump their elbow. Makes me laugh every time. They look at me like???? #2PencilChat https://t.co/xsT6MG68Zo</t>
  </si>
  <si>
    <t>@kmichellehowell My 5ths think I’m weird a lot of times. But they love me. Just too cool to admit it. #2PencilChat</t>
  </si>
  <si>
    <t>@kmichellehowell That’s awesome!  I had a few of mine complete and learnt theirs this year. That is a great way to break up the monotony!! #2PencilChat https://t.co/FYBbUzlVbW</t>
  </si>
  <si>
    <t>A5: planning some fly fishing trips with a friend who is a guide on The Holsten river. And also planning our Garden layout.  #2PencilChat</t>
  </si>
  <si>
    <t>And the ol honey do list. Putting flooring in our bedroom this month.  #2PencilChat</t>
  </si>
  <si>
    <t>@MagicPantsJones Come on spring break!  Haha. Thanks Sean. Have a great week. #2PencilChat</t>
  </si>
  <si>
    <t>@mr_abee_tweets Hi, Ben! #2PencilChat</t>
  </si>
  <si>
    <t>@mr_abee_tweets Hey, Ben! #2PencilChat https://t.co/jikHMh0i0Y</t>
  </si>
  <si>
    <t>@mr_abee_tweets Nice! #2PencilChat</t>
  </si>
  <si>
    <t>Sorry I am late  #2PencilChat https://t.co/lnJK0yQy31</t>
  </si>
  <si>
    <t>@MagicPantsJones A3 snap a quick pic of a student’s work to post. They really care that you took the time to take a photo #2pencilchat</t>
  </si>
  <si>
    <t>@MagicPantsJones A major award?? Like a leg lamp? #2PencilChat https://t.co/hBO1fzorLj</t>
  </si>
  <si>
    <t>@MagicPantsJones A3 trip to the dance area is key to celebrating awesomeness and a brain break #2PencilChat</t>
  </si>
  <si>
    <t>@MagicPantsJones You know I am in #2pencilchat</t>
  </si>
  <si>
    <t>Hello all my pencil friends. Time to catch up.  #2PencilChat</t>
  </si>
  <si>
    <t>@MagicPantsJones A4 lots of brain breaks that may include content #2pencilchat</t>
  </si>
  <si>
    <t>@kmichellehowell Hi Michelle #2PencilChat</t>
  </si>
  <si>
    <t>@nathan_stevens Happy you're here! #2PencilChat</t>
  </si>
  <si>
    <t>@nathan_stevens Yup! I tell them - I may need this for Instagram. They love that!
#2PencilChat</t>
  </si>
  <si>
    <t>@nathan_stevens It must be from Italy!
#2PencilChat</t>
  </si>
  <si>
    <t>@nathan_stevens Ahoy there, Nathan! 
#2PencilChat</t>
  </si>
  <si>
    <t>@nathan_stevens Well, hello there! #2PencilChat</t>
  </si>
  <si>
    <t>Who would you give awards? We're talking about ceremonies, certificates, and statuettes on the #2PencilChat - this Tuesday at 7PM EST! https://t.co/hGjtvcaQf4</t>
  </si>
  <si>
    <t>Welcome to the #2PencilChat! It's awards season, what better time to talk about throwing out recognition to the students in our class and the colleagues in our PLNs? https://t.co/65aoGi7L5I</t>
  </si>
  <si>
    <t>Hey there, #2PencilChat! Sean in St. Augustine, FL, here. 5th grade math and science, and lover of getting - and giving - awards!</t>
  </si>
  <si>
    <t>I am blushing here! But liking it!
#2PencilChat</t>
  </si>
  <si>
    <t>Q1 We all know feedback is important, but when is it important to make your feedback so strong to as to give someone an award?
#2PencilChat https://t.co/yacSc5a4HG</t>
  </si>
  <si>
    <t>A1 Everyday positives are nice, but it can be really effective to let  good things pile up a bit to make a show of how much great a student's long term efforts have been.
#2PencilChat</t>
  </si>
  <si>
    <t>@LindaEdwardsi Hi Linda! As long as it was tasty...
#2PencilChat</t>
  </si>
  <si>
    <t>Having met you in person, I can say that receiving positive feedback from you directly would feel like an award!
#2PencilChat</t>
  </si>
  <si>
    <t>Q2 It's one thing to get an award or some special recognition, but something great happens when you receive it in a ceremony. Let's talk about the power of that!
#2PencilChat https://t.co/dj1KcEJIEo</t>
  </si>
  <si>
    <t>@kmichellehowell Micheeeeellllllllleeee! How's the new digs?
#2PencilChat</t>
  </si>
  <si>
    <t>A1. When a student goes above and beyond the requirements of the assignment/project, when they are obviously creating in an effort to help others, or when they perform better than they have before--growth. #2PencilChat https://t.co/D1MUlWgX2A</t>
  </si>
  <si>
    <t>A2 A special time for recognition can be really validating for recipients, and super inspiring for some. You do want to be careful to make sure that the awards feel attainable to all. The kids who don't believe in themselves need that.
#2PencilChat</t>
  </si>
  <si>
    <t>@kmichellehowell YES!
#2PencilChat</t>
  </si>
  <si>
    <t>@kmichellehowell This makes me so happy!
#2PencilChat</t>
  </si>
  <si>
    <t>Q3 What are your protips for giving great recognition? Talk about everything from daily feedback to major awards.
#2PencilChat https://t.co/aRhhuVTjpn</t>
  </si>
  <si>
    <t>YUP!
#2PencilChat https://t.co/NFmbH7OFbH</t>
  </si>
  <si>
    <t>Sincerity is the agreed upon key! #2PencilChat</t>
  </si>
  <si>
    <t>Q4 It's good for all of your students to be feeling the love, but how do we do that without watering down our awards?
#2PencilChat https://t.co/3k0bUP26da</t>
  </si>
  <si>
    <t>A4 For me, I think that setting reasonable &amp;amp; personal goals for students allows us to recognize them on terms that work for them.
#2PencilChat</t>
  </si>
  <si>
    <t>@kmichellehowell Grazie!
#2PencilChat</t>
  </si>
  <si>
    <t>Yikes, heading to phone for a few...SOMEbody is whining...
#2PencilChat</t>
  </si>
  <si>
    <t>@LindaEdwardsi That goes a long way and keeping the awards relevant and not lame! #2PencilChat</t>
  </si>
  <si>
    <t>A4. I think we can truly individualize awards to each student. Perfect attendance and honor roll are pretty cut and dried, but awards for growth can be powerful.  #2PencilChat https://t.co/iHEEIN63Qe</t>
  </si>
  <si>
    <t>@kmichellehowell Then he wouldn't even go down the stairs. *sigh*
#2PencilChat</t>
  </si>
  <si>
    <t>Q5 You're nominated for an award in your school or in your #PLN, what are you nominated for?
#2PencilChat https://t.co/mooTb6tuBX</t>
  </si>
  <si>
    <t>@LindaEdwardsi Spot on in that self assessment, Linda! #2PencilChat</t>
  </si>
  <si>
    <t>A5 The Big-Hearted Award. I wouldn't get it exclusively, but I think I'd be on stage with all of the other big-hearted teachers.
#2PencilChat</t>
  </si>
  <si>
    <t>Every week - I've got the biggest smile from all of you on the #2PencilChat</t>
  </si>
  <si>
    <t>I love you SO MUCH, #2PencilChat Pals! You deserve all of the awards in my book. Have an amazing week, and I'll see you next Tuesday at 7 PM EST! https://t.co/SaZsLTJj2G</t>
  </si>
  <si>
    <t>@kmichellehowell #2PencilChat https://t.co/q6KC1RjQkI</t>
  </si>
  <si>
    <t>Welcome to the #2PencilChat! Tonight we're talking about the late winter doldrums. This can be a tough part of the year to get through. Let's get into it, and figure out the best ways to get through the doldrums as a teacher!
Introduce yourself, and say hey! https://t.co/zGBbepPsNN</t>
  </si>
  <si>
    <t>Hey there, #2PencilChat! Sean in St. Augustine, here... I teach 5th grade math and science, and even though my winter's warmer than most, this time of year still drains me a bit.</t>
  </si>
  <si>
    <t>@LindaEdwardsi Hey there, Linda, how are ya?
#2PencilChat</t>
  </si>
  <si>
    <t>Q1 
Is it just me? It seems like this time of year has its good moments, but overall, it can be a very wearying time of year for me in the classroom? Is that true for you? If so, what's dragging on you? If not, what's your secret?
#2PencilChat https://t.co/EcMywgVjPB</t>
  </si>
  <si>
    <t>@LindaEdwardsi I'll trade you! I miss winter, so!
#2PencilChat</t>
  </si>
  <si>
    <t>A1 I like cold weather, so this is my favorite time of year in Florida. I find that this time of year leaves my students being a little more cavalier about how things run in class, and it requires more redirection to keep things moving.
#2PencilChat</t>
  </si>
  <si>
    <t>A1. It is true for me to a point. I just keep going and look for novelty to add some spice.  #2PencilChat https://t.co/vmdffrntWH</t>
  </si>
  <si>
    <t>Q2
What strategies do you use as a pick-me-up when you're tired, draggy, or just struggling to get through the day?
#2PencilChat https://t.co/H7V8OBakf9</t>
  </si>
  <si>
    <t>@LindaEdwardsi FUN!
#2PencilChat</t>
  </si>
  <si>
    <t>@kmichellehowell I love all of your student instagrams!
#2PencilChat</t>
  </si>
  <si>
    <t>Q3
What strategies do you use to bring your students back when they're antsy, disengaged, or just plain ornery? #2PencilChat https://t.co/J8fXGZlvfM</t>
  </si>
  <si>
    <t>@peterdboland These are great solutions!
#2PencilChat</t>
  </si>
  <si>
    <t>A3 Breaking things up into smaller bits, building in moments of laughter, and using movement helps keep your students engaged!
#2PencilChat</t>
  </si>
  <si>
    <t>Q4
In the States, at least, late winter/early spring are also a time when schools are really feeling the test-prep pressure. How do you help your students to be as successful as can be on the blasted thing without adding to the doldrums?#2PencilChat https://t.co/n8zbIrdKoM</t>
  </si>
  <si>
    <t>Q5
Getting through the winter months can be tough at home, too. We're almost to spring, though! What's going to get you through that home stretch to Springtime?
#2PencilChat https://t.co/OwZbaWiXdg</t>
  </si>
  <si>
    <t>A5 I was hoping to travel during break, but going back to the classroom has made me a little poorer, so I may be planning a staycation.
#2PencilChat</t>
  </si>
  <si>
    <t>@kmichellehowell Yesssss! Every time they do something delicious, I always search for a vegan recipe of it to try online.
#2PencilChat</t>
  </si>
  <si>
    <t>@peterdboland Solid strategy!
#2PencilChat</t>
  </si>
  <si>
    <t>I love you SO MUCH, #2PencilChat Pals! You help to lift my spirits every Tuesday. Go be awesome and lovely for your kids this week - and for yourself, too! We'll see you next Tuesday at 7 PM EST. https://t.co/EYl3ZO1xp1</t>
  </si>
  <si>
    <t>@urbie I love seeing your drone photos on Instagram!
#2PencilChat</t>
  </si>
  <si>
    <t>@MagicPantsJones They are great! Just came in from walking around them! #2PencilChat</t>
  </si>
  <si>
    <t>@MagicPantsJones #2PencilChat https://t.co/uZUkdQR3IV</t>
  </si>
  <si>
    <t>@MagicPantsJones Prego! #2PencilChat</t>
  </si>
  <si>
    <t>@MagicPantsJones Pete! #2PencilChat</t>
  </si>
  <si>
    <t>@MagicPantsJones Silly Pup! #2PencilChat</t>
  </si>
  <si>
    <t>Thanks, everyone and especially my friend @MagicPantsJones  for a great chat! #2PencilChat https://t.co/zMbT55Rg2p</t>
  </si>
  <si>
    <t>@MagicPantsJones Thanks! #2PencilChat</t>
  </si>
  <si>
    <t>Hey @MagicPantsJones! Just started the #greatbritishbakingshow! So good! Now I want to bake! #2PencilChat https://t.co/VC8TpvE389</t>
  </si>
  <si>
    <t>Thanks everyone and especially @MagicPantsJones  for a great chat! #2PencilChat https://t.co/1pKL9fMHay</t>
  </si>
  <si>
    <t>Peter “B-DAWG” Boland, secondary ELA Teacher from Woonsocket, RI... HEY!!! #2PencilChat https://t.co/mrYDEEJhBq</t>
  </si>
  <si>
    <t>A1: Not so bad right now. Just had Feb vacation in RI 2 weeks ago... while we had 18 inches of snow on Monday I can hear the birds singing their spring songs already... the Earth is waking up... #2PencilChat</t>
  </si>
  <si>
    <t>#2PencilChat https://t.co/ySe8pLyZei</t>
  </si>
  <si>
    <t>A2: Play music, assign projects,  read out loud. Try to get myself in a good frame of mind. #2PencilChat</t>
  </si>
  <si>
    <t>A3: Group work, maybe some out of seat work. Maybe we take a break for a few minutes...#2PencilChat</t>
  </si>
  <si>
    <t>A4: I do SAT prep with my juniors - which is misused as a “growth assessment” in RI... I think I might SUGGEST an SAT after-party... #2PencilChat</t>
  </si>
  <si>
    <t>A5: I think I’m going to start growing flowers in my house to plant outside in a couple of months... #2PencilChat</t>
  </si>
  <si>
    <t>Good night all!!! #2PencilChat</t>
  </si>
  <si>
    <t>@peterdboland Hi, Peter! #2PencilChat</t>
  </si>
  <si>
    <t>@peterdboland Good night, Peter! #2PencilChat</t>
  </si>
  <si>
    <t>Hey, hey #2PencilChat! Michelle, School Librarian from Middle TN here! https://t.co/Kl5g9f25wv</t>
  </si>
  <si>
    <t>A2. Ceremonies add excitement and a certain formality to receiving an award. It must be special for people to PLAN for you to receive it.  #2PencilChat https://t.co/IhLfzbgZZ8</t>
  </si>
  <si>
    <t>@LindaEdwardsi Hi, Linda! #2PencilChat</t>
  </si>
  <si>
    <t>A3. Daily: try to notice improvements and offer verbal praise (quietly or in front of others depending on the kid). Major awards: exceeding expectations and it should be in a more formal setting.  #2PencilChat</t>
  </si>
  <si>
    <t>A5. Keeping the Library Open!  #2PencilChat</t>
  </si>
  <si>
    <t>Hey, hey #2PencilChat! Michelle, School Librarian from Middle TN here! https://t.co/qMXQlDWO7y</t>
  </si>
  <si>
    <t>A2. Talk to my kids! They are funny, ridiculous, and never fail to raise my energy and my spirits!  #2PencilChat https://t.co/C2Gsth71a8</t>
  </si>
  <si>
    <t>A3. I do that every day and with every class. Get them moving, socializing, creating, or playing. They need the brain break!  #2PencilChat</t>
  </si>
  <si>
    <t>A4. I have begun #geniushour in the library. They are working part of the time on a project of their choosing and then also get centers. It gives them something a little different to focus on.  #2PencilChat</t>
  </si>
  <si>
    <t>A5. Plan Spring Break (or come up with ideas)! This year, there will be home projects!  #2PencilChat https://t.co/tYFIkkcbTJ</t>
  </si>
  <si>
    <t>https://t.co/YUEDOglaJ3
#2PencilChat #5thChat #champforkids #ShiftThis #TNedchat #d123learns #EdTechChat #2ndaryELA #FCPSlearn #RuralEdChat #pln365 #PIAChat #aimsnetwork #BMEsTalk #6thChat #stem4all #TXedchat #822chat #ECEchat #TeacherMyth #CUEChat #MTEdChat #PLNedchat</t>
  </si>
  <si>
    <t>#2PencilChat A1a Winter seems a little harsher this year than usual. Lucky for me I signed on for #cue premium.. I was able to enroll in #EDUmeat Master Class.. today I completed my final.. #tritip .. hard to be in the doldrums with its aroma filling the air https://t.co/PPGYkwLHIe</t>
  </si>
  <si>
    <t>#2PencilChat A2a Funny you should ask.. From time to time I’ll find myself passing through, east or west, Abilene, Texas. That was where I participated in my first #EdCamp, #EdCampWestTexas in ‘13. Anyway, a while back I found this church there.. + https://t.co/VQqZq7kLIQ</t>
  </si>
  <si>
    <t>#2PencilChat A2b South Hills Church Of Christ.. whilst I haven’t actually been inside the church or attended a service there (they’re closed when I go by) they do have an active social presence. Just today I asked about their #EverydayDisciple thing.  Got a candid reply, too.</t>
  </si>
  <si>
    <t>#2PencilChat A2c It seems that so many of the people I meet are people of faith. It helps to learn there’s others struggling to complete their journey, too. So connecting with others whenever and however I can, and having my bride by my side.. #helps</t>
  </si>
  <si>
    <t>#2PencilChat A3a Context. When I manage or produce a learning experience I ground it in as realistic a context as constraints allow. Ideally it’s an immersive and engaging experience. Even when it’s not it’s interactive. +</t>
  </si>
  <si>
    <t>#2PencilChat A4a My three adult daughters are in college. My youngest is stressing atm, conflicted by tomorrow’s “big” test and Spring Break right around the corner. Best way I can help is provide a safe place for her to relax.</t>
  </si>
  <si>
    <t>#2pencilchat A4r Funny thing.. I’ve experienced the doldrums in ‘79 serving with the US Navy on NavComSta Diego Garcia. Whilst the wind could and did whip up a storm most anytime for the most part it was still. Located 7 degrees of latitude north of the equator it was hot &amp;amp; wet.</t>
  </si>
  <si>
    <t>#2pencilchat A4x Times like that, off duty, there were PD lessons to complete to compete better for that next promotion. Jogging was very popular. The trick was not to give in to self pity.. embrace grit.</t>
  </si>
  <si>
    <t>#2PencilChat A5a This.. #cue19! Can you believe its next week! Then #cuebold and, and, and.. https://t.co/cht6IYec57</t>
  </si>
  <si>
    <t>#2pencilchat A5z Listen to Brad Pitt on how to survive the #Zombie (doldrums) apocalypse.. movement is life https://t.co/2u8pH1WNR9</t>
  </si>
  <si>
    <t>Thank you #2PencilChat for the energizing ideas..</t>
  </si>
  <si>
    <t>Coming up on Saturday, #EduGladiators will be continuing the series #ironsharpensiron with core Warrior @Rdene915 helping us stay FRESH! 
#tededchat #2pencilchat #scratedchat #msla #5thchat #ctedu #diverged #edsurgechat #k12prchat #nced #ShiftThis #champforkids #fcpslearn #njed https://t.co/l0Pq2EOlRz</t>
  </si>
  <si>
    <t>TOPIC: "Literacy &amp;amp; Building Super Readers, Writers &amp;amp; Learners"
Please join @LittyMathaiEDU TONIGHT at 7pm Central for #5thchat! All grades welcome!
#122edchat #1stchat #21stedchat #2ndaryela #2ndchat #2pencilchat #323learns #3rdchat #40CFPLN #4ocf #4thchat #LearnLAP #6thchat https://t.co/x3er7yiCYV</t>
  </si>
  <si>
    <t>#122edchat #1stchat #21stedchat #2ndaryela #2ndchat #2pencilchat  #323learns #3rdchat #40CFPLN #4ocf #4thchat #5thchat #6thchat #7thchat  #aimsnetwork #aussieED #bekindEDU #BeTheOne #BetheWildCard #BoldSchool  #bookcampPD #caedchat #CelebrateMonday #champforkids #colchat #cpchat https://t.co/Mmk2LJ5PHk</t>
  </si>
  <si>
    <t>#WednesdayWisdom How will you introduce yourself today? _xD83D__xDC93_ #champforkids #waledchat #AIMSNetwork #122edchat #TLAP #passionforkindness #REALedu #BeKindEdu #2PencilChat #JoyfulLeaders #kidsdeserveit #TeacherMyth #celebrated #teachpos @ChristineBemis2 @jchandlerteach @LindaEdwardsi https://t.co/JW47YdphMy</t>
  </si>
  <si>
    <t>Hello  #2PencilChat friends sorry I’m late _xD83D__xDE41_ dinner was a little late tonight</t>
  </si>
  <si>
    <t>A1 When someone consistently goes above and beyond _xD83D__xDC4D_ then special awards should be given ❤️#2PencilChat</t>
  </si>
  <si>
    <t>I only compare students to themselves, I look at the time and effort involved _xD83D__xDE00_#2PencilChat</t>
  </si>
  <si>
    <t>A2 I can’t say I ever experienced that. In track as a student I won medals, that felt great _xD83D__xDC4D_ Winning city awards #2PencilChat</t>
  </si>
  <si>
    <t>A2b We have an awards assembly once a month for Character Education #2PencilChat</t>
  </si>
  <si>
    <t>A3 I give students shoutouts as they are doing wonderful things. They also get bonus points in Class Dojo if they are working on specific things like their self chosen learning goals #2PencilChat</t>
  </si>
  <si>
    <t>A4 My students choose their own learning goals and strategies. We celebrate when they are using their strategies to achieve their goals _xD83D__xDE00_#2PencilChat</t>
  </si>
  <si>
    <t>A5 Being Supportive of Others #2PencilChat</t>
  </si>
  <si>
    <t>Thank you for the great chat tonight _xD83D__xDE00_ #2PencilChat https://t.co/QQaTTFRJGb</t>
  </si>
  <si>
    <t>Hello #2PencilChat Linds Edwards Toronto _xD83C__xDDE8__xD83C__xDDE6_</t>
  </si>
  <si>
    <t>I think everyone gets the February blahs, that’s why they build so many special days in _xD83D__xDE00_❤️ keep us moving _xD83D__xDC4D_ #2PencilChat</t>
  </si>
  <si>
    <t>A2 I plan fun things to change it up _xD83D__xDE00_ Tomorrow we are Skyping How to train your dragon _xD83D__xDC09_ #2PencilChat</t>
  </si>
  <si>
    <t>A3 Sometimes music, just dance or an unexpected activity that they love #2PencilChat</t>
  </si>
  <si>
    <t>A4 Try not to make a big deal about it. Our kids seem to think school is done after standardized testing is over. #2PencilChat</t>
  </si>
  <si>
    <t>A5 Spring Break next week and snowmobiling for the rest of the winter _xD83D__xDE00_ #2PencilChat</t>
  </si>
  <si>
    <t>Thank you for the great chat tonight #2PencilChat Happy Spring Break _xD83D__xDE00_ https://t.co/tS3xZLEH2B</t>
  </si>
  <si>
    <t>Your daily conversation report is ready for #2pencilchat for Feb 26th https://t.co/ZIrdo0GGcR https://t.co/dddgeRf6GS</t>
  </si>
  <si>
    <t>Your daily conversation report is ready for #2PencilChat for Mar 5th https://t.co/AKSyr3HC1p https://t.co/NUVwrzmYgY</t>
  </si>
  <si>
    <t>https://twitter.com/MagicPantsJones/status/1099989781038145537</t>
  </si>
  <si>
    <t>https://twitter.com/MissLDavidson/status/1100054943690559491</t>
  </si>
  <si>
    <t>http://ow.ly/GDjm30nIL3Y</t>
  </si>
  <si>
    <t>https://twitter.com/MissKRafferty/status/1100553487010750466</t>
  </si>
  <si>
    <t>https://beyondliteracylink.blogspot.com/2019/02/winter-wail.html</t>
  </si>
  <si>
    <t>http://bit.ly/2tUaQx4</t>
  </si>
  <si>
    <t>http://youtu.be/tx6sBfKq0rc</t>
  </si>
  <si>
    <t>http://questionthestorm.blogspot.com</t>
  </si>
  <si>
    <t>https://twitter.com/magicpantsjones/status/1103089812125433856</t>
  </si>
  <si>
    <t>https://beyondliteracylink.blogspot.com/2015/05/hall-of-eduhero-voices.html</t>
  </si>
  <si>
    <t>https://twitter.com/MagicPantsJones/status/1100555613614989313</t>
  </si>
  <si>
    <t>https://twitter.com/MagicPantsJones/status/1102884672164499456</t>
  </si>
  <si>
    <t>https://emilymcdowell.com/products/everyday-achievement-certificates-notepad</t>
  </si>
  <si>
    <t>https://twitter.com/mru_ishere/status/1103085073077800961</t>
  </si>
  <si>
    <t>https://twitter.com/magicpantsjones/status/1103087302367010818</t>
  </si>
  <si>
    <t>https://twitter.com/Alex_Corbitt/status/1099777775853072391</t>
  </si>
  <si>
    <t>https://twitter.com/MagicPantsJones/status/1100548063943319552</t>
  </si>
  <si>
    <t>https://twitter.com/MagicPantsJones/status/1100550580408176640</t>
  </si>
  <si>
    <t>https://twitter.com/MagicPantsJones/status/1100553096994775045</t>
  </si>
  <si>
    <t>https://twitter.com/GruntledChalkie/status/1100555919002238976</t>
  </si>
  <si>
    <t>https://twitter.com/MagicPantsJones/status/1100558130260336641</t>
  </si>
  <si>
    <t>https://twitter.com/Alex_Corbitt/status/1046207178279976961</t>
  </si>
  <si>
    <t>https://twitter.com/MagicPantsJones/status/1103084779216474113</t>
  </si>
  <si>
    <t>https://twitter.com/MagicPantsJones/status/1103087302367010818</t>
  </si>
  <si>
    <t>https://twitter.com/MagicPantsJones/status/1103089812125433856</t>
  </si>
  <si>
    <t>https://twitter.com/Anna_Flaming/status/1083024443012775936</t>
  </si>
  <si>
    <t>https://www.youtube.com/watch?v=Ai_8pJf5TSs</t>
  </si>
  <si>
    <t>https://twitter.com/magicpantsjones/status/1099990039042449408</t>
  </si>
  <si>
    <t>https://twitter.com/PriscillaCap1/status/1100553669018304512</t>
  </si>
  <si>
    <t>https://2020thinkleadserve.blogspot.com/2019/03/tullahoma-city-schools-moving-from-good.html</t>
  </si>
  <si>
    <t>https://youtu.be/5JNw8PP5qgo</t>
  </si>
  <si>
    <t>https://twitter.com/PaulSolarz/status/1101246738176925696</t>
  </si>
  <si>
    <t>http://iconohash.com/2pencilchat/2019-02-26</t>
  </si>
  <si>
    <t>http://iconohash.com/2PencilChat/2019-03-05</t>
  </si>
  <si>
    <t>twitter.com</t>
  </si>
  <si>
    <t>ow.ly</t>
  </si>
  <si>
    <t>blogspot.com</t>
  </si>
  <si>
    <t>bit.ly</t>
  </si>
  <si>
    <t>youtu.be</t>
  </si>
  <si>
    <t>emilymcdowell.com</t>
  </si>
  <si>
    <t>youtube.com</t>
  </si>
  <si>
    <t>iconohash.com</t>
  </si>
  <si>
    <t>2pencilchat</t>
  </si>
  <si>
    <t>kidsdeserveit bekindedu betheone 2pencilchat knownova grownova</t>
  </si>
  <si>
    <t>educhatlist edchat 2pencilchat 5thchat champforkids shiftthis tnedchat d123learns edtechchat</t>
  </si>
  <si>
    <t>edugladiators ironsharpensiron</t>
  </si>
  <si>
    <t>a2 2pencilchat</t>
  </si>
  <si>
    <t>learnlap</t>
  </si>
  <si>
    <t>learnlap 122edchat 1stchat 21stedchat 2ndaryela 2ndchat 2pencilchat 323learns 3rdchat 40cfpln 4ocf 4thchat 5thchat 6thchat 7thchat aimsnetwork xplap</t>
  </si>
  <si>
    <t>pln wonderchat nyedchat</t>
  </si>
  <si>
    <t>adhd teachers k12 education mentalhealthmatters tlap learnlap reflectiveteacher fledchat</t>
  </si>
  <si>
    <t>pln wonderchat nyedchat celebratemonday satchat edchat bfc530 2pencilchat</t>
  </si>
  <si>
    <t>adhd teachers k12 education mentalhealthmatters tlap learnlap reflectiveteacher fledchat 2pencilchat</t>
  </si>
  <si>
    <t>2pencilchat ecet2archat edchat reflectiveteacher healthyed wearewayne csforstudents</t>
  </si>
  <si>
    <t>2pencilchat weather haiku</t>
  </si>
  <si>
    <t>2pencilchat tltw</t>
  </si>
  <si>
    <t>2pencilchat dronephotography</t>
  </si>
  <si>
    <t>2pencilchat nced</t>
  </si>
  <si>
    <t>nyedchat eduhero inspirational 2pencilchat</t>
  </si>
  <si>
    <t>2pencilchat pd</t>
  </si>
  <si>
    <t>2pencilchat edcamp wearecue</t>
  </si>
  <si>
    <t>learnlap 122edchat 1stchat</t>
  </si>
  <si>
    <t>2pencilchat edci338</t>
  </si>
  <si>
    <t>3b 2pencilchat</t>
  </si>
  <si>
    <t>bfc530 2pencilchat</t>
  </si>
  <si>
    <t>2pencilchat 2pencilchat</t>
  </si>
  <si>
    <t>2pencilchat gratefuledu</t>
  </si>
  <si>
    <t>edadmin 2pencilchat sel whatisschool weteachun tlap</t>
  </si>
  <si>
    <t>edadmin edleadership tlap leadlap 2pencilchat ecet2</t>
  </si>
  <si>
    <t>pln 2pencilchat</t>
  </si>
  <si>
    <t>educhatlist 2pencilchat 5thchat champforkids shiftthis tnedchat d123learns edtechchat 2ndaryela</t>
  </si>
  <si>
    <t>nced edchat 2pencilchat</t>
  </si>
  <si>
    <t>nced edchat 2pencilchat ela tlap tompetty</t>
  </si>
  <si>
    <t>greatbritishbakingshow 2pencilchat</t>
  </si>
  <si>
    <t>geniushour 2pencilchat</t>
  </si>
  <si>
    <t>2pencilchat 5thchat champforkids shiftthis tnedchat d123learns edtechchat 2ndaryela fcpslearn ruraledchat pln365 piachat aimsnetwork bmestalk 6thchat stem4all txedchat 822chat ecechat teachermyth cuechat mtedchat plnedchat</t>
  </si>
  <si>
    <t>educhatlist edchat 2pencilchat 5thchat champforkids shiftthis tnedchat d123learns edtechchat 2ndaryela fcpslearn ruraledchat piachat aimsnetwork ctechat bmestalk 6thchat teachwriting stem4all txedchat ecechat teachermyth xplap cuechat mtedchat</t>
  </si>
  <si>
    <t>educhatlist 2pencilchat 5thchat champforkids shiftthis tnedchat d123learns edtechchat 2ndaryela fcpslearn ruraledchat pln365 piachat aimsnetwork bmestalk 6thchat stem4all txedchat 822chat ecechat teachermyth xplap cuechat mtedchat plnedchat</t>
  </si>
  <si>
    <t>edugladiators ironsharpensiron tededchat 2pencilchat scratchedchat msla 5thchat ctedu diverged edsurgechat espechat k12prchat nced</t>
  </si>
  <si>
    <t>2pencilchat cue edumeat tritip</t>
  </si>
  <si>
    <t>2pencilchat edcamp edcampwesttexas</t>
  </si>
  <si>
    <t>2pencilchat everydaydisciple</t>
  </si>
  <si>
    <t>2pencilchat helps</t>
  </si>
  <si>
    <t>2pencilchat cue19 cuebold</t>
  </si>
  <si>
    <t>2pencilchat zombie</t>
  </si>
  <si>
    <t>edugladiators ironsharpensiron tededchat 2pencilchat scratedchat msla 5thchat ctedu diverged edsurgechat k12prchat nced shiftthis champforkids fcpslearn njed</t>
  </si>
  <si>
    <t>5thchat 122edchat 1stchat 21stedchat 2ndaryela 2ndchat 2pencilchat 323learns 3rdchat 40cfpln 4ocf 4thchat learnlap 6thchat</t>
  </si>
  <si>
    <t>122edchat 1stchat 21stedchat 2ndaryela 2ndchat 2pencilchat 323learns 3rdchat 40cfpln 4ocf 4thchat 5thchat 6thchat 7thchat aimsnetwork aussieed bekindedu betheone bethewildcard boldschool bookcamppd caedchat celebratemonday champforkids colchat cpchat</t>
  </si>
  <si>
    <t>learnlap 122edchat 1stchat 21stedchat 2ndaryela 2ndchat 2pencilchat 323learns 3rdchat 40cfpln 4ocf 4thchat 5thchat 6thchat 7thchat aimsnetwork aussieed bekindedu betheone xplap</t>
  </si>
  <si>
    <t>wednesdaywisdom champforkids waledchat aimsnetwork 122edchat tlap passionforkindness realedu bekindedu 2pencilchat joyfulleaders kidsdeserveit teachermyth celebrated teachpos</t>
  </si>
  <si>
    <t>wednesdaywisdom champforkids waledchat aimsnetwork 122edchat tlap</t>
  </si>
  <si>
    <t>https://pbs.twimg.com/media/D0StUHEWsAYpeRR.png</t>
  </si>
  <si>
    <t>https://pbs.twimg.com/media/D0wW0RgU8AAPSvn.jpg</t>
  </si>
  <si>
    <t>https://pbs.twimg.com/media/D0vchJ6W0AIUL69.png</t>
  </si>
  <si>
    <t>https://pbs.twimg.com/media/D0464YDWoAAYw9J.jpg</t>
  </si>
  <si>
    <t>https://pbs.twimg.com/media/D047wneX0AAuz7E.jpg</t>
  </si>
  <si>
    <t>https://pbs.twimg.com/media/D046un4WoAAoIWM.jpg</t>
  </si>
  <si>
    <t>https://pbs.twimg.com/media/D046ODTXQAAakYY.jpg</t>
  </si>
  <si>
    <t>https://pbs.twimg.com/media/D0xe2GiW0Acaakt.jpg</t>
  </si>
  <si>
    <t>https://pbs.twimg.com/media/D046b1UWwAAjuFo.jpg</t>
  </si>
  <si>
    <t>https://pbs.twimg.com/tweet_video_thumb/D0XtrVFW0AEc6rs.jpg</t>
  </si>
  <si>
    <t>https://pbs.twimg.com/media/D0X5xhCWwAQwAqE.jpg</t>
  </si>
  <si>
    <t>https://pbs.twimg.com/media/D0X6BGzX4AECeH2.png</t>
  </si>
  <si>
    <t>https://pbs.twimg.com/tweet_video_thumb/D071uqXU8AAYUL8.jpg</t>
  </si>
  <si>
    <t>https://pbs.twimg.com/media/D070wbVXQAEwuod.jpg</t>
  </si>
  <si>
    <t>https://pbs.twimg.com/media/D077wbCXcAEmAiu.jpg</t>
  </si>
  <si>
    <t>https://pbs.twimg.com/media/D078LW0W0AEpY46.jpg</t>
  </si>
  <si>
    <t>https://pbs.twimg.com/tweet_video_thumb/D0X3OHCWwAIqx4X.jpg</t>
  </si>
  <si>
    <t>https://pbs.twimg.com/tweet_video_thumb/D0XvTjZXgAAA2cJ.jpg</t>
  </si>
  <si>
    <t>https://pbs.twimg.com/tweet_video_thumb/D07wfAOXgAI6g1N.jpg</t>
  </si>
  <si>
    <t>https://pbs.twimg.com/tweet_video_thumb/D07yPYOX4AEhdVw.jpg</t>
  </si>
  <si>
    <t>https://pbs.twimg.com/tweet_video_thumb/D07w4x5U8AIhoZ9.jpg</t>
  </si>
  <si>
    <t>https://pbs.twimg.com/tweet_video_thumb/D077ftXUcAATPkq.jpg</t>
  </si>
  <si>
    <t>https://pbs.twimg.com/media/D0XvVttWwAAVPo2.jpg</t>
  </si>
  <si>
    <t>https://pbs.twimg.com/media/D0XwLjuXQAYNHEE.jpg</t>
  </si>
  <si>
    <t>https://pbs.twimg.com/media/D0XwvghWwAAbljV.jpg</t>
  </si>
  <si>
    <t>https://pbs.twimg.com/media/D0XxNzEX0AAmf_s.jpg</t>
  </si>
  <si>
    <t>https://pbs.twimg.com/media/D0XyDAHXcAAVA0y.jpg</t>
  </si>
  <si>
    <t>https://pbs.twimg.com/media/D0X1ZNQXgAAfyCw.jpg</t>
  </si>
  <si>
    <t>https://pbs.twimg.com/tweet_video_thumb/D0X4qzZWwAIr-8O.jpg</t>
  </si>
  <si>
    <t>https://pbs.twimg.com/tweet_video_thumb/D07yadkXgAEqYCj.jpg</t>
  </si>
  <si>
    <t>https://pbs.twimg.com/tweet_video_thumb/D078CS0W0AA9qsR.jpg</t>
  </si>
  <si>
    <t>https://pbs.twimg.com/tweet_video_thumb/D07yXXTX4AAmnhI.jpg</t>
  </si>
  <si>
    <t>https://pbs.twimg.com/tweet_video_thumb/D0XtGq8WoAEhSA5.jpg</t>
  </si>
  <si>
    <t>https://pbs.twimg.com/tweet_video_thumb/D0Xw1PqX4AEVSQ7.jpg</t>
  </si>
  <si>
    <t>https://pbs.twimg.com/tweet_video_thumb/D0X0fP_WkAISKm1.jpg</t>
  </si>
  <si>
    <t>https://pbs.twimg.com/ext_tw_video_thumb/1101840070024355840/pu/img/KuvOJrqyfyMBLC4L.jpg</t>
  </si>
  <si>
    <t>https://pbs.twimg.com/tweet_video_thumb/D070pV-WoAAGP7o.jpg</t>
  </si>
  <si>
    <t>https://pbs.twimg.com/media/D075rqIWsAA-iDb.jpg</t>
  </si>
  <si>
    <t>https://pbs.twimg.com/tweet_video_thumb/D070OIRWsAIe91M.jpg</t>
  </si>
  <si>
    <t>https://pbs.twimg.com/tweet_video_thumb/D0Xzb8hWsAATMt5.jpg</t>
  </si>
  <si>
    <t>https://pbs.twimg.com/tweet_video_thumb/D0Xz3EnWoAEMiyg.jpg</t>
  </si>
  <si>
    <t>https://pbs.twimg.com/media/D0Pyf83WwAAJcbs.jpg</t>
  </si>
  <si>
    <t>https://pbs.twimg.com/media/D0Py6ZbWoAUSilV.jpg</t>
  </si>
  <si>
    <t>https://pbs.twimg.com/media/D0PzBpQW0AEMF5V.jpg</t>
  </si>
  <si>
    <t>https://pbs.twimg.com/media/D0PzJg_WwAEslPT.jpg</t>
  </si>
  <si>
    <t>https://pbs.twimg.com/media/D0PzW05WkAAZkGm.jpg</t>
  </si>
  <si>
    <t>https://pbs.twimg.com/media/D0XqHprXQAERsZ9.jpg</t>
  </si>
  <si>
    <t>https://pbs.twimg.com/media/D0XqKdDXgAAQEDH.jpg</t>
  </si>
  <si>
    <t>https://pbs.twimg.com/media/D0XqPBsXQAEbrjy.jpg</t>
  </si>
  <si>
    <t>https://pbs.twimg.com/media/D0XqrdGWsAE9Knn.jpg</t>
  </si>
  <si>
    <t>https://pbs.twimg.com/media/D0Xq3t5WkAEyp-t.jpg</t>
  </si>
  <si>
    <t>https://pbs.twimg.com/media/D0XrA55WsAE4EnV.jpg</t>
  </si>
  <si>
    <t>https://pbs.twimg.com/media/D0XrG3TXcAMdDOU.jpg</t>
  </si>
  <si>
    <t>https://pbs.twimg.com/tweet_video_thumb/D0X6-HDX0AAmGzl.jpg</t>
  </si>
  <si>
    <t>https://pbs.twimg.com/media/D07mbIyXcAENzj1.jpg</t>
  </si>
  <si>
    <t>https://pbs.twimg.com/media/D07mgquWsAAgdAI.jpg</t>
  </si>
  <si>
    <t>https://pbs.twimg.com/media/D07mpPDWoAEUHlJ.jpg</t>
  </si>
  <si>
    <t>https://pbs.twimg.com/media/D07mw37X0AAZNW5.jpg</t>
  </si>
  <si>
    <t>https://pbs.twimg.com/media/D07m5KgXcAEBCC2.jpg</t>
  </si>
  <si>
    <t>https://pbs.twimg.com/media/D07nVxUWsAAFi6U.jpg</t>
  </si>
  <si>
    <t>https://pbs.twimg.com/media/D07n2xLXcAAIOb5.jpg</t>
  </si>
  <si>
    <t>https://pbs.twimg.com/tweet_video_thumb/D0X1uxDWkAA7edL.jpg</t>
  </si>
  <si>
    <t>https://pbs.twimg.com/tweet_video_thumb/D0X6h_dW0AEBOZg.jpg</t>
  </si>
  <si>
    <t>https://pbs.twimg.com/tweet_video_thumb/D078iQRW0AEiWNV.jpg</t>
  </si>
  <si>
    <t>https://pbs.twimg.com/tweet_video_thumb/D079ntUWsAEh0MY.jpg</t>
  </si>
  <si>
    <t>https://pbs.twimg.com/tweet_video_thumb/D07w61mX4AE8I6s.jpg</t>
  </si>
  <si>
    <t>https://pbs.twimg.com/tweet_video_thumb/D07z_wRXgAAlYa2.jpg</t>
  </si>
  <si>
    <t>https://pbs.twimg.com/tweet_video_thumb/D0XwNisWkAEISSz.jpg</t>
  </si>
  <si>
    <t>https://pbs.twimg.com/tweet_video_thumb/D0XxC2qW0AEw8N9.jpg</t>
  </si>
  <si>
    <t>https://pbs.twimg.com/tweet_video_thumb/D0XyYt1WkAUCm2r.jpg</t>
  </si>
  <si>
    <t>https://pbs.twimg.com/tweet_video_thumb/D0X2wqyW0AAF8v7.jpg</t>
  </si>
  <si>
    <t>https://pbs.twimg.com/tweet_video_thumb/D07wsCgWsAE6C8d.jpg</t>
  </si>
  <si>
    <t>https://pbs.twimg.com/tweet_video_thumb/D07yb8dX0AEGo6E.jpg</t>
  </si>
  <si>
    <t>https://pbs.twimg.com/tweet_video_thumb/D070ioxX0AA4CZU.jpg</t>
  </si>
  <si>
    <t>https://pbs.twimg.com/tweet_video_thumb/D077clNXgAEKpOP.jpg</t>
  </si>
  <si>
    <t>https://pbs.twimg.com/media/D0XVTyBU0AAsUcD.jpg</t>
  </si>
  <si>
    <t>https://pbs.twimg.com/media/D07-NS3VYAIBuCL.jpg</t>
  </si>
  <si>
    <t>https://pbs.twimg.com/media/D0RxuIsXQAEM2YM.jpg</t>
  </si>
  <si>
    <t>https://pbs.twimg.com/media/D07zXp4U4AA7Duu.jpg</t>
  </si>
  <si>
    <t>https://pbs.twimg.com/media/D071pfyVsAA8EbK.jpg</t>
  </si>
  <si>
    <t>https://pbs.twimg.com/media/D078uyQVYAAFjts.jpg</t>
  </si>
  <si>
    <t>https://pbs.twimg.com/media/D079RYrUwAA7vOW.jpg</t>
  </si>
  <si>
    <t>https://pbs.twimg.com/media/D019gr7X0AEZua7.jpg</t>
  </si>
  <si>
    <t>https://pbs.twimg.com/media/D0XOhVaXcAIgyAp.png</t>
  </si>
  <si>
    <t>https://pbs.twimg.com/media/D0vyQWBXQAAY339.jpg</t>
  </si>
  <si>
    <t>https://pbs.twimg.com/tweet_video_thumb/D0-EjF1WwAAmMK_.jpg</t>
  </si>
  <si>
    <t>https://pbs.twimg.com/tweet_video_thumb/D0X58usXQAA1BpA.jpg</t>
  </si>
  <si>
    <t>https://pbs.twimg.com/tweet_video_thumb/D079hikX0AA0U1s.jpg</t>
  </si>
  <si>
    <t>https://pbs.twimg.com/media/D0bS7a0WkAAm_jK.jpg</t>
  </si>
  <si>
    <t>https://pbs.twimg.com/media/D0_SqEhW0AEtTAr.jpg</t>
  </si>
  <si>
    <t>http://pbs.twimg.com/profile_images/1091291508886642688/dyf_Jg0f_normal.jpg</t>
  </si>
  <si>
    <t>http://pbs.twimg.com/profile_images/1079507628026281984/KOCRr8Ml_normal.jpg</t>
  </si>
  <si>
    <t>http://pbs.twimg.com/profile_images/1087290183341375488/fsmpB5D8_normal.jpg</t>
  </si>
  <si>
    <t>http://pbs.twimg.com/profile_images/526740727/S_Ardis_normal.JPG</t>
  </si>
  <si>
    <t>http://pbs.twimg.com/profile_images/1088194164934828032/yQwsA4kn_normal.jpg</t>
  </si>
  <si>
    <t>http://pbs.twimg.com/profile_images/1009868701309403138/A9D95Zo3_normal.jpg</t>
  </si>
  <si>
    <t>http://pbs.twimg.com/profile_images/1080127626600099840/vSFhZoF0_normal.jpg</t>
  </si>
  <si>
    <t>http://pbs.twimg.com/profile_images/982431125422379008/HQj2kebb_normal.jpg</t>
  </si>
  <si>
    <t>http://pbs.twimg.com/profile_images/1097538455754719233/sJKIiMjx_normal.jpg</t>
  </si>
  <si>
    <t>http://pbs.twimg.com/profile_images/972587816826888193/VLyzXXby_normal.jpg</t>
  </si>
  <si>
    <t>http://pbs.twimg.com/profile_images/1005331089102024704/NchdhDl5_normal.jpg</t>
  </si>
  <si>
    <t>http://pbs.twimg.com/profile_images/971104027667660800/wnVN1Ytm_normal.jpg</t>
  </si>
  <si>
    <t>http://pbs.twimg.com/profile_images/1038649897489186816/lwV659FE_normal.jpg</t>
  </si>
  <si>
    <t>http://pbs.twimg.com/profile_images/1098029789779251201/2E_Yw9Z6_normal.jpg</t>
  </si>
  <si>
    <t>http://pbs.twimg.com/profile_images/844209054167707648/-Xexs1RQ_normal.jpg</t>
  </si>
  <si>
    <t>http://pbs.twimg.com/profile_images/601591035/twitter_pic_1__normal.jpg</t>
  </si>
  <si>
    <t>http://pbs.twimg.com/profile_images/1062524158477824000/b5zP5kfi_normal.jpg</t>
  </si>
  <si>
    <t>http://pbs.twimg.com/profile_images/936022634764042240/8bKl2kXx_normal.jpg</t>
  </si>
  <si>
    <t>http://pbs.twimg.com/profile_images/1085004559150399488/k8L9OXAT_normal.jpg</t>
  </si>
  <si>
    <t>http://pbs.twimg.com/profile_images/997279537791684611/ytbc8dDj_normal.jpg</t>
  </si>
  <si>
    <t>http://pbs.twimg.com/profile_images/1103107962317484032/_zFIwYR1_normal.jpg</t>
  </si>
  <si>
    <t>http://pbs.twimg.com/profile_images/439196207768813568/aw--VleU_normal.jpeg</t>
  </si>
  <si>
    <t>http://pbs.twimg.com/profile_images/1083094065632198658/S4RP2plQ_normal.jpg</t>
  </si>
  <si>
    <t>http://pbs.twimg.com/profile_images/1092044382298083328/s8AEsSO0_normal.jpg</t>
  </si>
  <si>
    <t>http://pbs.twimg.com/profile_images/1055605084413943808/WhS7ke4j_normal.jpg</t>
  </si>
  <si>
    <t>http://pbs.twimg.com/profile_images/727494247755051008/t9DYXzGq_normal.jpg</t>
  </si>
  <si>
    <t>http://pbs.twimg.com/profile_images/929221145211019264/HOHL_b_x_normal.jpg</t>
  </si>
  <si>
    <t>http://pbs.twimg.com/profile_images/1013926411344728064/JKH2HmId_normal.jpg</t>
  </si>
  <si>
    <t>http://pbs.twimg.com/profile_images/522580268717473792/bm3PA_Jn_normal.jpeg</t>
  </si>
  <si>
    <t>http://pbs.twimg.com/profile_images/511895099886690304/yzmwjcMe_normal.png</t>
  </si>
  <si>
    <t>http://pbs.twimg.com/profile_images/2148007268/mark_pic_2_normal.jpg</t>
  </si>
  <si>
    <t>http://pbs.twimg.com/profile_images/414031327160041473/I7ogc8GR_normal.png</t>
  </si>
  <si>
    <t>http://pbs.twimg.com/profile_images/1101122332079341569/guoSCQZU_normal.png</t>
  </si>
  <si>
    <t>http://pbs.twimg.com/profile_images/3048635791/c4ca0729298ce82c2ce65cad91d020b8_normal.jpeg</t>
  </si>
  <si>
    <t>http://pbs.twimg.com/profile_images/1097992408447533056/stYw0MaH_normal.jpg</t>
  </si>
  <si>
    <t>http://pbs.twimg.com/profile_images/841086094481465344/HF9z7f1M_normal.jpg</t>
  </si>
  <si>
    <t>http://pbs.twimg.com/profile_images/1093276391318188034/k96f5_vt_normal.jpg</t>
  </si>
  <si>
    <t>http://pbs.twimg.com/profile_images/1050902590039445504/iDn3HBKY_normal.jpg</t>
  </si>
  <si>
    <t>http://pbs.twimg.com/profile_images/952915123533905920/u6PyXyTE_normal.jpg</t>
  </si>
  <si>
    <t>http://pbs.twimg.com/profile_images/1087521145610530816/BtxwFZ9F_normal.jpg</t>
  </si>
  <si>
    <t>http://pbs.twimg.com/profile_images/480544465610735616/Y_viD_Ii_normal.jpeg</t>
  </si>
  <si>
    <t>http://pbs.twimg.com/profile_images/1032540934825631744/6okqTK93_normal.jpg</t>
  </si>
  <si>
    <t>http://pbs.twimg.com/profile_images/1016994982853476352/YBxKkylG_normal.jpg</t>
  </si>
  <si>
    <t>http://pbs.twimg.com/profile_images/863499348360953856/qm8Tpql9_normal.jpg</t>
  </si>
  <si>
    <t>http://pbs.twimg.com/profile_images/1027990247194292224/NQC8OG3g_normal.jpg</t>
  </si>
  <si>
    <t>http://pbs.twimg.com/profile_images/662343800115826688/YgdyNhda_normal.jpg</t>
  </si>
  <si>
    <t>http://pbs.twimg.com/profile_images/1087036237964206080/2pP0x-rS_normal.jpg</t>
  </si>
  <si>
    <t>http://pbs.twimg.com/profile_images/877616716980731905/bNsHJcoJ_normal.jpg</t>
  </si>
  <si>
    <t>http://pbs.twimg.com/profile_images/1100177587580604417/dUUUJ5_e_normal.png</t>
  </si>
  <si>
    <t>http://pbs.twimg.com/profile_images/1102901013508431872/U-ONse2u_normal.jpg</t>
  </si>
  <si>
    <t>http://pbs.twimg.com/profile_images/1057753968347013120/7cIijcV7_normal.jpg</t>
  </si>
  <si>
    <t>http://pbs.twimg.com/profile_images/1057299964823404545/HxQzxXqB_normal.jpg</t>
  </si>
  <si>
    <t>http://pbs.twimg.com/profile_images/857650481866264576/REPWdznp_normal.jpg</t>
  </si>
  <si>
    <t>http://pbs.twimg.com/profile_images/1063230088886566912/KpNWuRoh_normal.jpg</t>
  </si>
  <si>
    <t>http://pbs.twimg.com/profile_images/1072394933972189184/gtAJVO-I_normal.jpg</t>
  </si>
  <si>
    <t>http://pbs.twimg.com/profile_images/1021388185820188672/rqvrmFSz_normal.jpg</t>
  </si>
  <si>
    <t>http://pbs.twimg.com/profile_images/1083162270899662849/VdezDzJe_normal.jpg</t>
  </si>
  <si>
    <t>http://pbs.twimg.com/profile_images/1100108325340020736/9LoQuvz7_normal.jpg</t>
  </si>
  <si>
    <t>http://pbs.twimg.com/profile_images/801793384704802816/Pje3lQ3V_normal.jpg</t>
  </si>
  <si>
    <t>http://pbs.twimg.com/profile_images/983126334342926337/sx3m3Ab5_normal.jpg</t>
  </si>
  <si>
    <t>http://pbs.twimg.com/profile_images/992100086363672577/OMgwGwgB_normal.jpg</t>
  </si>
  <si>
    <t>http://pbs.twimg.com/profile_images/681574467588517889/eAdcs-ys_normal.jpg</t>
  </si>
  <si>
    <t>http://pbs.twimg.com/profile_images/1097573390993551363/pWqIOPjI_normal.jpg</t>
  </si>
  <si>
    <t>http://pbs.twimg.com/profile_images/620618457554423808/rN9COkVa_normal.jpg</t>
  </si>
  <si>
    <t>http://pbs.twimg.com/profile_images/1013139314811654145/JaDvTgug_normal.jpg</t>
  </si>
  <si>
    <t>http://pbs.twimg.com/profile_images/1016995824423833601/zY34P-jY_normal.jpg</t>
  </si>
  <si>
    <t>http://pbs.twimg.com/profile_images/852015984961478657/1dAiKikq_normal.jpg</t>
  </si>
  <si>
    <t>http://pbs.twimg.com/profile_images/1102734965123571713/H0rshm2Y_normal.png</t>
  </si>
  <si>
    <t>http://pbs.twimg.com/profile_images/1087175154885484544/NntssRAH_normal.jpg</t>
  </si>
  <si>
    <t>http://abs.twimg.com/sticky/default_profile_images/default_profile_normal.png</t>
  </si>
  <si>
    <t>http://pbs.twimg.com/profile_images/887783368737382400/i_Pfd5jl_normal.jpg</t>
  </si>
  <si>
    <t>http://pbs.twimg.com/profile_images/1022274729086836736/RlD62hfu_normal.jpg</t>
  </si>
  <si>
    <t>http://pbs.twimg.com/profile_images/378800000153683133/99a1d4fd5b7def3cad6c6b8ad285e14b_normal.png</t>
  </si>
  <si>
    <t>http://pbs.twimg.com/profile_images/992764825041293313/j1-0xIUP_normal.jpg</t>
  </si>
  <si>
    <t>http://pbs.twimg.com/profile_images/958516388381028353/zbB_WIBj_normal.jpg</t>
  </si>
  <si>
    <t>http://pbs.twimg.com/profile_images/1037742183556628480/iSWYUKJR_normal.jpg</t>
  </si>
  <si>
    <t>http://pbs.twimg.com/profile_images/1092183358388326401/M1P8XJ2v_normal.jpg</t>
  </si>
  <si>
    <t>http://pbs.twimg.com/profile_images/1088165732905496576/XY74rX3-_normal.jpg</t>
  </si>
  <si>
    <t>http://pbs.twimg.com/profile_images/875756457156804608/FccmjvWh_normal.jpg</t>
  </si>
  <si>
    <t>http://pbs.twimg.com/profile_images/637091461691871236/VDZW6e15_normal.jpg</t>
  </si>
  <si>
    <t>http://pbs.twimg.com/profile_images/969618641363787776/yIMx_Git_normal.jpg</t>
  </si>
  <si>
    <t>http://pbs.twimg.com/profile_images/949726573174800384/p1FcHdZv_normal.jpg</t>
  </si>
  <si>
    <t>http://pbs.twimg.com/profile_images/1091714211342774272/CjGkLBAX_normal.jpg</t>
  </si>
  <si>
    <t>https://twitter.com/bronwynwriter/status/1099913603442987008</t>
  </si>
  <si>
    <t>https://twitter.com/lwholley/status/1099914887793266688</t>
  </si>
  <si>
    <t>https://twitter.com/lindamariewald2/status/1099930019369865216</t>
  </si>
  <si>
    <t>https://twitter.com/shelleypa/status/1099995854126092289</t>
  </si>
  <si>
    <t>https://twitter.com/mr_hayes/status/1100008264333516801</t>
  </si>
  <si>
    <t>https://twitter.com/chouinardjahant/status/1100010366350823425</t>
  </si>
  <si>
    <t>https://twitter.com/white5anthronet/status/1100014404135866371</t>
  </si>
  <si>
    <t>https://twitter.com/aglover4edu/status/1100015182741495808</t>
  </si>
  <si>
    <t>https://twitter.com/m_drez/status/1100144417166553088</t>
  </si>
  <si>
    <t>https://twitter.com/batool_attiya/status/1100150121130573824</t>
  </si>
  <si>
    <t>https://twitter.com/mrs_gilchrist/status/1100520790716370946</t>
  </si>
  <si>
    <t>https://twitter.com/saldanact/status/1100553332979044352</t>
  </si>
  <si>
    <t>https://twitter.com/assistantprinc6/status/1100555506115072000</t>
  </si>
  <si>
    <t>https://twitter.com/corey_d2019/status/1100556029438447618</t>
  </si>
  <si>
    <t>https://twitter.com/itsamry/status/1100557037891735553</t>
  </si>
  <si>
    <t>https://twitter.com/tomwhitby/status/1100559370000183296</t>
  </si>
  <si>
    <t>https://twitter.com/dennisdill/status/1100560720083726336</t>
  </si>
  <si>
    <t>https://twitter.com/coachwilliamspe/status/1100561553479348224</t>
  </si>
  <si>
    <t>https://twitter.com/jvgdavis/status/1100562855110299649</t>
  </si>
  <si>
    <t>https://twitter.com/sarahfinley01/status/1100565767429541888</t>
  </si>
  <si>
    <t>https://twitter.com/georgehistory/status/1100568246372220929</t>
  </si>
  <si>
    <t>https://twitter.com/barbaragruener/status/1100568792780951552</t>
  </si>
  <si>
    <t>https://twitter.com/stersicteaches/status/1100569458148552706</t>
  </si>
  <si>
    <t>https://twitter.com/markrus88927412/status/1100845430307504128</t>
  </si>
  <si>
    <t>https://twitter.com/educationwoods/status/1100916623781883906</t>
  </si>
  <si>
    <t>https://twitter.com/leemaxfield29/status/1101503537052213249</t>
  </si>
  <si>
    <t>https://twitter.com/leemaxfield29/status/1101504401577979904</t>
  </si>
  <si>
    <t>https://twitter.com/sueekoch/status/1101558243384422400</t>
  </si>
  <si>
    <t>https://twitter.com/dynamicduda338/status/1100195653538467840</t>
  </si>
  <si>
    <t>https://twitter.com/principal_h/status/1100195724778749952</t>
  </si>
  <si>
    <t>https://twitter.com/paulsolarz/status/1100194887134310400</t>
  </si>
  <si>
    <t>https://twitter.com/ritawirtz/status/1100004844016992259</t>
  </si>
  <si>
    <t>https://twitter.com/ritawirtz/status/1102281123411812352</t>
  </si>
  <si>
    <t>https://twitter.com/shiftparadigm/status/1102358274790354950</t>
  </si>
  <si>
    <t>https://twitter.com/thedailyedu/status/1102363181182267392</t>
  </si>
  <si>
    <t>https://twitter.com/lrobbteacher/status/1102375619030061057</t>
  </si>
  <si>
    <t>https://twitter.com/cvarsalona/status/1102357989909061633</t>
  </si>
  <si>
    <t>https://twitter.com/pammoran/status/1102382379249950720</t>
  </si>
  <si>
    <t>https://twitter.com/supervxn/status/1100036434826792960</t>
  </si>
  <si>
    <t>https://twitter.com/supervxn/status/1102883788982497280</t>
  </si>
  <si>
    <t>https://twitter.com/scanloe/status/1102885016206540801</t>
  </si>
  <si>
    <t>https://twitter.com/rizzapiccio/status/1102886135695532038</t>
  </si>
  <si>
    <t>https://twitter.com/kristincharr/status/1102887921139490816</t>
  </si>
  <si>
    <t>https://twitter.com/alexstubenbort/status/1099989947472318464</t>
  </si>
  <si>
    <t>https://twitter.com/alexstubenbort/status/1102889268236693506</t>
  </si>
  <si>
    <t>https://twitter.com/penchevable/status/1102894179003314176</t>
  </si>
  <si>
    <t>https://twitter.com/techamys/status/1100006281497272320</t>
  </si>
  <si>
    <t>https://twitter.com/techamys/status/1102897477332750336</t>
  </si>
  <si>
    <t>https://twitter.com/julie_haden/status/1100003818299887619</t>
  </si>
  <si>
    <t>https://twitter.com/julie_haden/status/1102898263974469632</t>
  </si>
  <si>
    <t>https://twitter.com/flrichter/status/1102360295819956227</t>
  </si>
  <si>
    <t>https://twitter.com/vballwin/status/1102918185123278854</t>
  </si>
  <si>
    <t>https://twitter.com/michaelpoore1/status/1103020450538577922</t>
  </si>
  <si>
    <t>https://twitter.com/dene_gainey/status/1099990968852459520</t>
  </si>
  <si>
    <t>https://twitter.com/dene_gainey/status/1103040042786869248</t>
  </si>
  <si>
    <t>https://twitter.com/valerietilton/status/1100547015832813568</t>
  </si>
  <si>
    <t>https://twitter.com/valerietilton/status/1103047871807582209</t>
  </si>
  <si>
    <t>https://twitter.com/assignmenthelp/status/1100556152960704513</t>
  </si>
  <si>
    <t>https://twitter.com/assignmenthelp/status/1103086572390490117</t>
  </si>
  <si>
    <t>https://twitter.com/jedjnr/status/1103087940131971072</t>
  </si>
  <si>
    <t>https://twitter.com/jedjnr/status/1103090374229188609</t>
  </si>
  <si>
    <t>https://twitter.com/kathyiwanicki/status/1100547453093322752</t>
  </si>
  <si>
    <t>https://twitter.com/kathyiwanicki/status/1103090428432343041</t>
  </si>
  <si>
    <t>https://twitter.com/bevladd/status/1100572826136911872</t>
  </si>
  <si>
    <t>https://twitter.com/classdojo/status/1100815445186113536</t>
  </si>
  <si>
    <t>https://twitter.com/nathan_stevens/status/1100575171931459584</t>
  </si>
  <si>
    <t>https://twitter.com/learningin206/status/1100546908911747072</t>
  </si>
  <si>
    <t>https://twitter.com/learningin206/status/1100551042993934336</t>
  </si>
  <si>
    <t>https://twitter.com/learningin206/status/1100551318664552449</t>
  </si>
  <si>
    <t>https://twitter.com/learningin206/status/1100552155973541888</t>
  </si>
  <si>
    <t>https://twitter.com/learningin206/status/1100552528138289153</t>
  </si>
  <si>
    <t>https://twitter.com/learningin206/status/1100553572511633416</t>
  </si>
  <si>
    <t>https://twitter.com/learningin206/status/1100554966446555137</t>
  </si>
  <si>
    <t>https://twitter.com/learningin206/status/1100555701104054273</t>
  </si>
  <si>
    <t>https://twitter.com/learningin206/status/1100555968709038080</t>
  </si>
  <si>
    <t>https://twitter.com/magicpantsjones/status/1100547119058960386</t>
  </si>
  <si>
    <t>https://twitter.com/saldanact/status/1100553082440687617</t>
  </si>
  <si>
    <t>https://twitter.com/saldanact/status/1100553789516468225</t>
  </si>
  <si>
    <t>https://twitter.com/magicpantsjones/status/1100553415657209856</t>
  </si>
  <si>
    <t>https://twitter.com/magicpantsjones/status/1100553941136429057</t>
  </si>
  <si>
    <t>https://twitter.com/crflynn20/status/1100554880903729154</t>
  </si>
  <si>
    <t>https://twitter.com/magicpantsjones/status/1100555191567429633</t>
  </si>
  <si>
    <t>https://twitter.com/lethajhenry/status/1100547691866742784</t>
  </si>
  <si>
    <t>https://twitter.com/lethajhenry/status/1100555126304096262</t>
  </si>
  <si>
    <t>https://twitter.com/lethajhenry/status/1100556962159345664</t>
  </si>
  <si>
    <t>https://twitter.com/lethajhenry/status/1100558534385782784</t>
  </si>
  <si>
    <t>https://twitter.com/lethajhenry/status/1100558882756272129</t>
  </si>
  <si>
    <t>https://twitter.com/lethajhenry/status/1100560363630800896</t>
  </si>
  <si>
    <t>https://twitter.com/cvarsalona/status/1100558945469513729</t>
  </si>
  <si>
    <t>https://twitter.com/misskrafferty/status/1100559258113007617</t>
  </si>
  <si>
    <t>https://twitter.com/magicpantsjones/status/1100547890307624961</t>
  </si>
  <si>
    <t>https://twitter.com/magicpantsjones/status/1100558691508674560</t>
  </si>
  <si>
    <t>https://twitter.com/magicpantsjones/status/1100560408048558080</t>
  </si>
  <si>
    <t>https://twitter.com/cvarsalona/status/1100560693512863744</t>
  </si>
  <si>
    <t>https://twitter.com/magicpantsjones/status/1100560775230484480</t>
  </si>
  <si>
    <t>https://twitter.com/benbo370/status/1103085085379739652</t>
  </si>
  <si>
    <t>https://twitter.com/benbo370/status/1103085679700049920</t>
  </si>
  <si>
    <t>https://twitter.com/benbo370/status/1103095973742632960</t>
  </si>
  <si>
    <t>https://twitter.com/magicpantsjones/status/1103085279999479809</t>
  </si>
  <si>
    <t>https://twitter.com/biologygoddess/status/1103091662451023872</t>
  </si>
  <si>
    <t>https://twitter.com/biologygoddess/status/1103092638385950722</t>
  </si>
  <si>
    <t>https://twitter.com/biologygoddess/status/1103092871023001605</t>
  </si>
  <si>
    <t>https://twitter.com/biologygoddess/status/1103093595983302656</t>
  </si>
  <si>
    <t>https://twitter.com/magicpantsjones/status/1103092242850426880</t>
  </si>
  <si>
    <t>https://twitter.com/magicpantsjones/status/1103093028661719046</t>
  </si>
  <si>
    <t>https://twitter.com/misskrafferty/status/1100549545459703808</t>
  </si>
  <si>
    <t>https://twitter.com/misskrafferty/status/1100550326883622913</t>
  </si>
  <si>
    <t>https://twitter.com/kruevans/status/1100546671040126976</t>
  </si>
  <si>
    <t>https://twitter.com/kruevans/status/1100548510510792704</t>
  </si>
  <si>
    <t>https://twitter.com/kruevans/status/1100549868181848064</t>
  </si>
  <si>
    <t>https://twitter.com/kruevans/status/1100559265054351360</t>
  </si>
  <si>
    <t>https://twitter.com/kruevans/status/1103093287865352192</t>
  </si>
  <si>
    <t>https://twitter.com/kruevans/status/1103093911319273477</t>
  </si>
  <si>
    <t>https://twitter.com/killyalison/status/1100549947928260608</t>
  </si>
  <si>
    <t>https://twitter.com/magicpantsjones/status/1100548970785501184</t>
  </si>
  <si>
    <t>https://twitter.com/magicpantsjones/status/1100549042059337732</t>
  </si>
  <si>
    <t>https://twitter.com/magicpantsjones/status/1100559387352018945</t>
  </si>
  <si>
    <t>https://twitter.com/magicpantsjones/status/1103093577368961026</t>
  </si>
  <si>
    <t>https://twitter.com/magicpantsjones/status/1103093226792239104</t>
  </si>
  <si>
    <t>https://twitter.com/magicpantsjones/status/1103093659363409920</t>
  </si>
  <si>
    <t>https://twitter.com/blakerobertsva/status/1103084133654253568</t>
  </si>
  <si>
    <t>https://twitter.com/blakerobertsva/status/1103085863691476992</t>
  </si>
  <si>
    <t>https://twitter.com/blakerobertsva/status/1103089153367932928</t>
  </si>
  <si>
    <t>https://twitter.com/blakerobertsva/status/1103090613245796352</t>
  </si>
  <si>
    <t>https://twitter.com/blakerobertsva/status/1103093789596385282</t>
  </si>
  <si>
    <t>https://twitter.com/magicpantsjones/status/1103084526199279617</t>
  </si>
  <si>
    <t>https://twitter.com/magicpantsjones/status/1103084934745518082</t>
  </si>
  <si>
    <t>https://twitter.com/magicpantsjones/status/1103094235937542144</t>
  </si>
  <si>
    <t>https://twitter.com/mru_ishere/status/1103091219293523968</t>
  </si>
  <si>
    <t>https://twitter.com/elkissner/status/1103088267975634944</t>
  </si>
  <si>
    <t>https://twitter.com/elkissner/status/1103090840057114624</t>
  </si>
  <si>
    <t>https://twitter.com/elkissner/status/1103095144776118272</t>
  </si>
  <si>
    <t>https://twitter.com/elkissner/status/1103095973478305792</t>
  </si>
  <si>
    <t>https://twitter.com/magicpantsjones/status/1103089701496545280</t>
  </si>
  <si>
    <t>https://twitter.com/magicpantsjones/status/1103096338668027904</t>
  </si>
  <si>
    <t>https://twitter.com/t3achingworst/status/1103097111586000896</t>
  </si>
  <si>
    <t>https://twitter.com/magicpantsjones/status/1103097184810135554</t>
  </si>
  <si>
    <t>https://twitter.com/capgdroneracing/status/1103097766354534402</t>
  </si>
  <si>
    <t>https://twitter.com/mr_abee_tweets/status/1100375420942368768</t>
  </si>
  <si>
    <t>https://twitter.com/kaitlynoakleyed/status/1100549302756220928</t>
  </si>
  <si>
    <t>https://twitter.com/kaitlynoakleyed/status/1100549885634535425</t>
  </si>
  <si>
    <t>https://twitter.com/kaitlynoakleyed/status/1100552001216229378</t>
  </si>
  <si>
    <t>https://twitter.com/kaitlynoakleyed/status/1100554691002486784</t>
  </si>
  <si>
    <t>https://twitter.com/kaitlynoakleyed/status/1100557440775528449</t>
  </si>
  <si>
    <t>https://twitter.com/kaitlynoakleyed/status/1100558937370308610</t>
  </si>
  <si>
    <t>https://twitter.com/misskrafferty/status/1100553091160657920</t>
  </si>
  <si>
    <t>https://twitter.com/mru_ishere/status/1100550482358079488</t>
  </si>
  <si>
    <t>https://twitter.com/magicpantsjones/status/1100550441547558917</t>
  </si>
  <si>
    <t>https://twitter.com/magicpantsjones/status/1100551470573936640</t>
  </si>
  <si>
    <t>https://twitter.com/mr_abee_tweets/status/1100550143412195328</t>
  </si>
  <si>
    <t>https://twitter.com/mr_abee_tweets/status/1100552918128885760</t>
  </si>
  <si>
    <t>https://twitter.com/mr_abee_tweets/status/1100553418945556480</t>
  </si>
  <si>
    <t>https://twitter.com/cvarsalona/status/1100556101031022592</t>
  </si>
  <si>
    <t>https://twitter.com/cvarsalona/status/1100556362063532032</t>
  </si>
  <si>
    <t>https://twitter.com/cvarsalona/status/1100556599637299200</t>
  </si>
  <si>
    <t>https://twitter.com/cvarsalona/status/1100556982547857408</t>
  </si>
  <si>
    <t>https://twitter.com/cvarsalona/status/1100557200014172160</t>
  </si>
  <si>
    <t>https://twitter.com/cvarsalona/status/1100557926224273409</t>
  </si>
  <si>
    <t>https://twitter.com/cvarsalona/status/1100558206227701760</t>
  </si>
  <si>
    <t>https://twitter.com/cvarsalona/status/1100558703760150528</t>
  </si>
  <si>
    <t>https://twitter.com/cvarsalona/status/1100558833716551681</t>
  </si>
  <si>
    <t>https://twitter.com/cvarsalona/status/1100559316766068744</t>
  </si>
  <si>
    <t>https://twitter.com/cvarsalona/status/1100559419065200645</t>
  </si>
  <si>
    <t>https://twitter.com/cvarsalona/status/1100559779938926593</t>
  </si>
  <si>
    <t>https://twitter.com/cvarsalona/status/1100560805660102657</t>
  </si>
  <si>
    <t>https://twitter.com/magicpantsjones/status/1100556448508137472</t>
  </si>
  <si>
    <t>https://twitter.com/magicpantsjones/status/1100558047666192385</t>
  </si>
  <si>
    <t>https://twitter.com/magicpantsjones/status/1100559902337126400</t>
  </si>
  <si>
    <t>https://twitter.com/mr_abee_tweets/status/1100557591493705729</t>
  </si>
  <si>
    <t>https://twitter.com/mr_abee_tweets/status/1100558636957552640</t>
  </si>
  <si>
    <t>https://twitter.com/dennisdill/status/1100559366573432832</t>
  </si>
  <si>
    <t>https://twitter.com/dennisdill/status/1100560187046404101</t>
  </si>
  <si>
    <t>https://twitter.com/dennisdill/status/1100561127136743424</t>
  </si>
  <si>
    <t>https://twitter.com/mru_ishere/status/1100559708727988224</t>
  </si>
  <si>
    <t>https://twitter.com/magicpantsjones/status/1100559662376722432</t>
  </si>
  <si>
    <t>https://twitter.com/magicpantsjones/status/1100560365866373120</t>
  </si>
  <si>
    <t>https://twitter.com/mr_abee_tweets/status/1100559725828206592</t>
  </si>
  <si>
    <t>https://twitter.com/mr_abee_tweets/status/1101900648122105856</t>
  </si>
  <si>
    <t>https://twitter.com/mr_abee_tweets/status/1103092452334977024</t>
  </si>
  <si>
    <t>https://twitter.com/mr_abee_tweets/status/1103092949217435648</t>
  </si>
  <si>
    <t>https://twitter.com/misskrafferty/status/1100551668914159617</t>
  </si>
  <si>
    <t>https://twitter.com/biologygoddess/status/1103088488818397184</t>
  </si>
  <si>
    <t>https://twitter.com/killyalison/status/1099991479773216768</t>
  </si>
  <si>
    <t>https://twitter.com/killyalison/status/1100546524365377536</t>
  </si>
  <si>
    <t>https://twitter.com/killyalison/status/1100548810235879429</t>
  </si>
  <si>
    <t>https://twitter.com/killyalison/status/1100549270082674688</t>
  </si>
  <si>
    <t>https://twitter.com/killyalison/status/1100551201857433600</t>
  </si>
  <si>
    <t>https://twitter.com/killyalison/status/1100552482583965697</t>
  </si>
  <si>
    <t>https://twitter.com/killyalison/status/1100553671392276481</t>
  </si>
  <si>
    <t>https://twitter.com/killyalison/status/1100554066395099142</t>
  </si>
  <si>
    <t>https://twitter.com/killyalison/status/1100556012816347140</t>
  </si>
  <si>
    <t>https://twitter.com/killyalison/status/1100558482523242498</t>
  </si>
  <si>
    <t>https://twitter.com/killyalison/status/1102951437812813825</t>
  </si>
  <si>
    <t>https://twitter.com/killyalison/status/1103083390587281408</t>
  </si>
  <si>
    <t>https://twitter.com/killyalison/status/1103085314388754432</t>
  </si>
  <si>
    <t>https://twitter.com/killyalison/status/1103087900227444736</t>
  </si>
  <si>
    <t>https://twitter.com/killyalison/status/1103089035780722688</t>
  </si>
  <si>
    <t>https://twitter.com/killyalison/status/1103090738517209089</t>
  </si>
  <si>
    <t>https://twitter.com/killyalison/status/1103093067438047233</t>
  </si>
  <si>
    <t>https://twitter.com/killyalison/status/1103095227999494144</t>
  </si>
  <si>
    <t>https://twitter.com/magicpantsjones/status/1100546914116923392</t>
  </si>
  <si>
    <t>https://twitter.com/magicpantsjones/status/1100558642158469125</t>
  </si>
  <si>
    <t>https://twitter.com/magicpantsjones/status/1103083703226564610</t>
  </si>
  <si>
    <t>https://twitter.com/magicpantsjones/status/1103089277863448576</t>
  </si>
  <si>
    <t>https://twitter.com/magicpantsjones/status/1103089458931482629</t>
  </si>
  <si>
    <t>https://twitter.com/magicpantsjones/status/1103095455465066496</t>
  </si>
  <si>
    <t>https://twitter.com/magicpantsjones/status/1103097463785881600</t>
  </si>
  <si>
    <t>https://twitter.com/mr_abee_tweets/status/1100547311418163201</t>
  </si>
  <si>
    <t>https://twitter.com/mr_abee_tweets/status/1103087573067542528</t>
  </si>
  <si>
    <t>https://twitter.com/mr_abee_tweets/status/1103093660378431488</t>
  </si>
  <si>
    <t>https://twitter.com/urbie/status/1103084142684565504</t>
  </si>
  <si>
    <t>https://twitter.com/urbie/status/1103091817229180928</t>
  </si>
  <si>
    <t>https://twitter.com/john_prmn/status/1103085702873518084</t>
  </si>
  <si>
    <t>https://twitter.com/john_prmn/status/1103086273848324096</t>
  </si>
  <si>
    <t>https://twitter.com/john_prmn/status/1103086900003459072</t>
  </si>
  <si>
    <t>https://twitter.com/john_prmn/status/1103088341304688641</t>
  </si>
  <si>
    <t>https://twitter.com/mru_ishere/status/1103088894634061831</t>
  </si>
  <si>
    <t>https://twitter.com/magicpantsjones/status/1103086765425000448</t>
  </si>
  <si>
    <t>https://twitter.com/magicpantsjones/status/1103087464711888896</t>
  </si>
  <si>
    <t>https://twitter.com/magicpantsjones/status/1103087933492523008</t>
  </si>
  <si>
    <t>https://twitter.com/magicpantsjones/status/1103088610377633793</t>
  </si>
  <si>
    <t>https://twitter.com/mr_abee_tweets/status/1103088408270913542</t>
  </si>
  <si>
    <t>https://twitter.com/chrisquinn64/status/1103087239565733889</t>
  </si>
  <si>
    <t>https://twitter.com/kathyiwanicki/status/1103084004293648385</t>
  </si>
  <si>
    <t>https://twitter.com/gruntledchalkie/status/1100555919002238976</t>
  </si>
  <si>
    <t>https://twitter.com/gruntledchalkie/status/1100556487665999872</t>
  </si>
  <si>
    <t>https://twitter.com/gruntledchalkie/status/1103080297329876993</t>
  </si>
  <si>
    <t>https://twitter.com/gruntledchalkie/status/1103083595038515200</t>
  </si>
  <si>
    <t>https://twitter.com/gruntledchalkie/status/1103083826463440896</t>
  </si>
  <si>
    <t>https://twitter.com/gruntledchalkie/status/1103083977831673857</t>
  </si>
  <si>
    <t>https://twitter.com/gruntledchalkie/status/1103084068982317056</t>
  </si>
  <si>
    <t>https://twitter.com/gruntledchalkie/status/1103084271168700417</t>
  </si>
  <si>
    <t>https://twitter.com/gruntledchalkie/status/1103095578307657729</t>
  </si>
  <si>
    <t>https://twitter.com/gruntledchalkie/status/1103095674973745152</t>
  </si>
  <si>
    <t>https://twitter.com/magicpantsjones/status/1100556214520426496</t>
  </si>
  <si>
    <t>https://twitter.com/magicpantsjones/status/1100556675403186176</t>
  </si>
  <si>
    <t>https://twitter.com/magicpantsjones/status/1103081602899427328</t>
  </si>
  <si>
    <t>https://twitter.com/magicpantsjones/status/1103083858625548292</t>
  </si>
  <si>
    <t>https://twitter.com/magicpantsjones/status/1103084121826512897</t>
  </si>
  <si>
    <t>https://twitter.com/magicpantsjones/status/1103095684604067845</t>
  </si>
  <si>
    <t>https://twitter.com/mr_abee_tweets/status/1103096992014745601</t>
  </si>
  <si>
    <t>https://twitter.com/chrisquinn64/status/1103096937216073728</t>
  </si>
  <si>
    <t>https://twitter.com/teresagross625/status/1100548844448858114</t>
  </si>
  <si>
    <t>https://twitter.com/teresagross625/status/1100549769854963712</t>
  </si>
  <si>
    <t>https://twitter.com/teresagross625/status/1100550385826177024</t>
  </si>
  <si>
    <t>https://twitter.com/teresagross625/status/1100550906729431040</t>
  </si>
  <si>
    <t>https://twitter.com/teresagross625/status/1100551820534075393</t>
  </si>
  <si>
    <t>https://twitter.com/teresagross625/status/1100553485479751681</t>
  </si>
  <si>
    <t>https://twitter.com/teresagross625/status/1100555518131736577</t>
  </si>
  <si>
    <t>https://twitter.com/teresagross625/status/1100555971896791041</t>
  </si>
  <si>
    <t>https://twitter.com/teresagross625/status/1102323837667028992</t>
  </si>
  <si>
    <t>https://twitter.com/teresagross625/status/1102914637480321024</t>
  </si>
  <si>
    <t>https://twitter.com/magicpantsjones/status/1100551011511480320</t>
  </si>
  <si>
    <t>https://twitter.com/magicpantsjones/status/1100555593889312771</t>
  </si>
  <si>
    <t>https://twitter.com/cherylabla/status/1100580416447234048</t>
  </si>
  <si>
    <t>https://twitter.com/cmk138/status/1100549753899671552</t>
  </si>
  <si>
    <t>https://twitter.com/cmk138/status/1100551101445693440</t>
  </si>
  <si>
    <t>https://twitter.com/cmk138/status/1100552870074568704</t>
  </si>
  <si>
    <t>https://twitter.com/cmk138/status/1100553978331291648</t>
  </si>
  <si>
    <t>https://twitter.com/cmk138/status/1100554917519880192</t>
  </si>
  <si>
    <t>https://twitter.com/magicpantsjones/status/1100550941684785153</t>
  </si>
  <si>
    <t>https://twitter.com/magicpantsjones/status/1100553089294176256</t>
  </si>
  <si>
    <t>https://twitter.com/magicpantsjones/status/1100554325372424192</t>
  </si>
  <si>
    <t>https://twitter.com/magicpantsjones/status/1100555085153742849</t>
  </si>
  <si>
    <t>https://twitter.com/cherylabla/status/1100581005612802048</t>
  </si>
  <si>
    <t>https://twitter.com/misskrafferty/status/1100546578308386817</t>
  </si>
  <si>
    <t>https://twitter.com/misskrafferty/status/1100546927035334656</t>
  </si>
  <si>
    <t>https://twitter.com/misskrafferty/status/1100547114889809921</t>
  </si>
  <si>
    <t>https://twitter.com/misskrafferty/status/1100547196779446272</t>
  </si>
  <si>
    <t>https://twitter.com/misskrafferty/status/1100548261675438081</t>
  </si>
  <si>
    <t>https://twitter.com/misskrafferty/status/1100548452533092353</t>
  </si>
  <si>
    <t>https://twitter.com/misskrafferty/status/1100548789738323968</t>
  </si>
  <si>
    <t>https://twitter.com/misskrafferty/status/1100549082152665088</t>
  </si>
  <si>
    <t>https://twitter.com/misskrafferty/status/1100550068321640448</t>
  </si>
  <si>
    <t>https://twitter.com/misskrafferty/status/1100553487010750466</t>
  </si>
  <si>
    <t>https://twitter.com/misskrafferty/status/1100554781133889536</t>
  </si>
  <si>
    <t>https://twitter.com/misskrafferty/status/1100555990867558400</t>
  </si>
  <si>
    <t>https://twitter.com/misskrafferty/status/1100558468317175808</t>
  </si>
  <si>
    <t>https://twitter.com/misskrafferty/status/1100558644884709377</t>
  </si>
  <si>
    <t>https://twitter.com/misskrafferty/status/1100558846014169088</t>
  </si>
  <si>
    <t>https://twitter.com/misskrafferty/status/1100559017464741888</t>
  </si>
  <si>
    <t>https://twitter.com/misskrafferty/status/1100559558722969600</t>
  </si>
  <si>
    <t>https://twitter.com/misskrafferty/status/1103090694325972992</t>
  </si>
  <si>
    <t>https://twitter.com/magicpantsjones/status/1100546983637463040</t>
  </si>
  <si>
    <t>https://twitter.com/magicpantsjones/status/1100547655640498176</t>
  </si>
  <si>
    <t>https://twitter.com/magicpantsjones/status/1100548927303102464</t>
  </si>
  <si>
    <t>https://twitter.com/magicpantsjones/status/1100549808945852418</t>
  </si>
  <si>
    <t>https://twitter.com/magicpantsjones/status/1100550320525058048</t>
  </si>
  <si>
    <t>https://twitter.com/magicpantsjones/status/1100554052377739264</t>
  </si>
  <si>
    <t>https://twitter.com/magicpantsjones/status/1100554919554269191</t>
  </si>
  <si>
    <t>https://twitter.com/magicpantsjones/status/1100558592330084352</t>
  </si>
  <si>
    <t>https://twitter.com/magicpantsjones/status/1100558934769840128</t>
  </si>
  <si>
    <t>https://twitter.com/magicpantsjones/status/1100559061689552897</t>
  </si>
  <si>
    <t>https://twitter.com/magicpantsjones/status/1103086463925866497</t>
  </si>
  <si>
    <t>https://twitter.com/magicpantsjones/status/1103088277085700096</t>
  </si>
  <si>
    <t>https://twitter.com/magicpantsjones/status/1103088812517920768</t>
  </si>
  <si>
    <t>https://twitter.com/magicpantsjones/status/1103090047434350593</t>
  </si>
  <si>
    <t>https://twitter.com/magicpantsjones/status/1103090569822248962</t>
  </si>
  <si>
    <t>https://twitter.com/magicpantsjones/status/1103090816770281473</t>
  </si>
  <si>
    <t>https://twitter.com/magicpantsjones/status/1103091184120016896</t>
  </si>
  <si>
    <t>https://twitter.com/mr_abee_tweets/status/1100547054412222464</t>
  </si>
  <si>
    <t>https://twitter.com/mr_abee_tweets/status/1100547566624739328</t>
  </si>
  <si>
    <t>https://twitter.com/mr_abee_tweets/status/1100559026813845505</t>
  </si>
  <si>
    <t>https://twitter.com/chrisquinn64/status/1103086975077109765</t>
  </si>
  <si>
    <t>https://twitter.com/chrisquinn64/status/1103088670951661568</t>
  </si>
  <si>
    <t>https://twitter.com/chrisquinn64/status/1103089124611743745</t>
  </si>
  <si>
    <t>https://twitter.com/cherylabla/status/1100582585250603009</t>
  </si>
  <si>
    <t>https://twitter.com/priscillacap1/status/1100549720081076225</t>
  </si>
  <si>
    <t>https://twitter.com/priscillacap1/status/1100550834763558912</t>
  </si>
  <si>
    <t>https://twitter.com/priscillacap1/status/1100552364363268096</t>
  </si>
  <si>
    <t>https://twitter.com/priscillacap1/status/1100554417353510918</t>
  </si>
  <si>
    <t>https://twitter.com/priscillacap1/status/1100555780661628928</t>
  </si>
  <si>
    <t>https://twitter.com/priscillacap1/status/1100557517376143361</t>
  </si>
  <si>
    <t>https://twitter.com/priscillacap1/status/1100558866281127936</t>
  </si>
  <si>
    <t>https://twitter.com/priscillacap1/status/1100559155788726272</t>
  </si>
  <si>
    <t>https://twitter.com/priscillacap1/status/1100560291006504960</t>
  </si>
  <si>
    <t>https://twitter.com/magicpantsjones/status/1100550675677790209</t>
  </si>
  <si>
    <t>https://twitter.com/magicpantsjones/status/1100552759785545729</t>
  </si>
  <si>
    <t>https://twitter.com/magicpantsjones/status/1100558974003367937</t>
  </si>
  <si>
    <t>https://twitter.com/kmichellehowell/status/1100553063398588416</t>
  </si>
  <si>
    <t>https://twitter.com/hjreed/status/1100546923289866240</t>
  </si>
  <si>
    <t>https://twitter.com/hjreed/status/1100548767407853568</t>
  </si>
  <si>
    <t>https://twitter.com/hjreed/status/1100552707050561536</t>
  </si>
  <si>
    <t>https://twitter.com/hjreed/status/1100553987185610752</t>
  </si>
  <si>
    <t>https://twitter.com/hjreed/status/1100554707125370880</t>
  </si>
  <si>
    <t>https://twitter.com/hjreed/status/1100558085037408257</t>
  </si>
  <si>
    <t>https://twitter.com/hjreed/status/1100559164215123968</t>
  </si>
  <si>
    <t>https://twitter.com/mru_ishere/status/1100553483718180864</t>
  </si>
  <si>
    <t>https://twitter.com/magicpantsjones/status/1100547275649138688</t>
  </si>
  <si>
    <t>https://twitter.com/magicpantsjones/status/1100549539105329154</t>
  </si>
  <si>
    <t>https://twitter.com/magicpantsjones/status/1100552928190976000</t>
  </si>
  <si>
    <t>https://twitter.com/magicpantsjones/status/1100553217979629568</t>
  </si>
  <si>
    <t>https://twitter.com/kmichellehowell/status/1100555114501283840</t>
  </si>
  <si>
    <t>https://twitter.com/mru_ishere/status/1103084440400609280</t>
  </si>
  <si>
    <t>https://twitter.com/mru_ishere/status/1103085519800541185</t>
  </si>
  <si>
    <t>https://twitter.com/mru_ishere/status/1103086816079552512</t>
  </si>
  <si>
    <t>https://twitter.com/kathyiwanicki/status/1103088031194583040</t>
  </si>
  <si>
    <t>https://twitter.com/kathyiwanicki/status/1103088679684395008</t>
  </si>
  <si>
    <t>https://twitter.com/magicpantsjones/status/1103084624165724161</t>
  </si>
  <si>
    <t>https://twitter.com/magicpantsjones/status/1103084656017182720</t>
  </si>
  <si>
    <t>https://twitter.com/magicpantsjones/status/1103084805560913923</t>
  </si>
  <si>
    <t>https://twitter.com/magicpantsjones/status/1103084854810472448</t>
  </si>
  <si>
    <t>https://twitter.com/magicpantsjones/status/1103086130898108417</t>
  </si>
  <si>
    <t>https://twitter.com/magicpantsjones/status/1103088441707950081</t>
  </si>
  <si>
    <t>https://twitter.com/magicpantsjones/status/1103092670711373824</t>
  </si>
  <si>
    <t>https://twitter.com/magicpantsjones/status/1103095183372140544</t>
  </si>
  <si>
    <t>https://twitter.com/chrisquinn64/status/1099990071619407877</t>
  </si>
  <si>
    <t>https://twitter.com/chrisquinn64/status/1102883592852533255</t>
  </si>
  <si>
    <t>https://twitter.com/chrisquinn64/status/1103084320036536320</t>
  </si>
  <si>
    <t>https://twitter.com/chrisquinn64/status/1103084627227402240</t>
  </si>
  <si>
    <t>https://twitter.com/chrisquinn64/status/1103085412648550400</t>
  </si>
  <si>
    <t>https://twitter.com/chrisquinn64/status/1103086213500563457</t>
  </si>
  <si>
    <t>https://twitter.com/chrisquinn64/status/1103087755574181889</t>
  </si>
  <si>
    <t>https://twitter.com/chrisquinn64/status/1103087954094772224</t>
  </si>
  <si>
    <t>https://twitter.com/chrisquinn64/status/1103088377308491776</t>
  </si>
  <si>
    <t>https://twitter.com/chrisquinn64/status/1103088856637665280</t>
  </si>
  <si>
    <t>https://twitter.com/chrisquinn64/status/1103090457054072832</t>
  </si>
  <si>
    <t>https://twitter.com/chrisquinn64/status/1103092441521901569</t>
  </si>
  <si>
    <t>https://twitter.com/chrisquinn64/status/1103094735785275392</t>
  </si>
  <si>
    <t>https://twitter.com/chrisquinn64/status/1103095482287439873</t>
  </si>
  <si>
    <t>https://twitter.com/chrisquinn64/status/1103096002309873664</t>
  </si>
  <si>
    <t>https://twitter.com/chrisquinn64/status/1103096164084146176</t>
  </si>
  <si>
    <t>https://twitter.com/chrisquinn64/status/1103098041316270080</t>
  </si>
  <si>
    <t>https://twitter.com/kmichellehowell/status/1103084660182138887</t>
  </si>
  <si>
    <t>https://twitter.com/kmichellehowell/status/1103084737529331714</t>
  </si>
  <si>
    <t>https://twitter.com/kmichellehowell/status/1103085205466824704</t>
  </si>
  <si>
    <t>https://twitter.com/kmichellehowell/status/1103086444166430720</t>
  </si>
  <si>
    <t>https://twitter.com/mru_ishere/status/1099805341129281537</t>
  </si>
  <si>
    <t>https://twitter.com/mru_ishere/status/1100547827288211462</t>
  </si>
  <si>
    <t>https://twitter.com/mru_ishere/status/1100548606652751878</t>
  </si>
  <si>
    <t>https://twitter.com/mru_ishere/status/1100549329394245632</t>
  </si>
  <si>
    <t>https://twitter.com/mru_ishere/status/1100550067356880897</t>
  </si>
  <si>
    <t>https://twitter.com/mru_ishere/status/1100551717735858176</t>
  </si>
  <si>
    <t>https://twitter.com/mru_ishere/status/1100554049135562753</t>
  </si>
  <si>
    <t>https://twitter.com/mru_ishere/status/1100554643950747648</t>
  </si>
  <si>
    <t>https://twitter.com/mru_ishere/status/1100556511187816448</t>
  </si>
  <si>
    <t>https://twitter.com/mru_ishere/status/1100558992953233409</t>
  </si>
  <si>
    <t>https://twitter.com/mru_ishere/status/1100560156860051462</t>
  </si>
  <si>
    <t>https://twitter.com/mru_ishere/status/1100592826365157376</t>
  </si>
  <si>
    <t>https://twitter.com/mru_ishere/status/1102340590442893312</t>
  </si>
  <si>
    <t>https://twitter.com/mru_ishere/status/1103086258392350722</t>
  </si>
  <si>
    <t>https://twitter.com/mru_ishere/status/1103087387134083073</t>
  </si>
  <si>
    <t>https://twitter.com/mru_ishere/status/1103088113252003840</t>
  </si>
  <si>
    <t>https://twitter.com/mru_ishere/status/1103088653503471618</t>
  </si>
  <si>
    <t>https://twitter.com/mru_ishere/status/1103090088911822848</t>
  </si>
  <si>
    <t>https://twitter.com/mru_ishere/status/1103090537031262208</t>
  </si>
  <si>
    <t>https://twitter.com/magicpantsjones/status/1100547995706318848</t>
  </si>
  <si>
    <t>https://twitter.com/magicpantsjones/status/1100549269772267526</t>
  </si>
  <si>
    <t>https://twitter.com/magicpantsjones/status/1100551370325872640</t>
  </si>
  <si>
    <t>https://twitter.com/magicpantsjones/status/1100554185395843073</t>
  </si>
  <si>
    <t>https://twitter.com/magicpantsjones/status/1103088361714143232</t>
  </si>
  <si>
    <t>https://twitter.com/biologygoddess/status/1103093159888912387</t>
  </si>
  <si>
    <t>https://twitter.com/magicpantsjones/status/1103087172826161152</t>
  </si>
  <si>
    <t>https://twitter.com/magicpantsjones/status/1103090663996956673</t>
  </si>
  <si>
    <t>https://twitter.com/urbie/status/1103093280676417536</t>
  </si>
  <si>
    <t>https://twitter.com/cherylabla/status/1100556537783877632</t>
  </si>
  <si>
    <t>https://twitter.com/cherylabla/status/1100579739478224899</t>
  </si>
  <si>
    <t>https://twitter.com/cherylabla/status/1100580702649765888</t>
  </si>
  <si>
    <t>https://twitter.com/cherylabla/status/1100582192722399232</t>
  </si>
  <si>
    <t>https://twitter.com/cherylabla/status/1102886832151371776</t>
  </si>
  <si>
    <t>https://twitter.com/cherylabla/status/1103085485545717760</t>
  </si>
  <si>
    <t>https://twitter.com/cherylabla/status/1103086217833431040</t>
  </si>
  <si>
    <t>https://twitter.com/cherylabla/status/1103088491167207426</t>
  </si>
  <si>
    <t>https://twitter.com/cherylabla/status/1103090522900611072</t>
  </si>
  <si>
    <t>https://twitter.com/cherylabla/status/1103092712134373379</t>
  </si>
  <si>
    <t>https://twitter.com/cherylabla/status/1103093422829768704</t>
  </si>
  <si>
    <t>https://twitter.com/cherylabla/status/1103096090780467200</t>
  </si>
  <si>
    <t>https://twitter.com/cherylabla/status/1103099638884782081</t>
  </si>
  <si>
    <t>https://twitter.com/kmichellehowell/status/1103086010798403586</t>
  </si>
  <si>
    <t>https://twitter.com/kmichellehowell/status/1103086883226206208</t>
  </si>
  <si>
    <t>https://twitter.com/kmichellehowell/status/1103087955550310405</t>
  </si>
  <si>
    <t>https://twitter.com/biologygoddess/status/1103089354027749377</t>
  </si>
  <si>
    <t>https://twitter.com/biologygoddess/status/1103090201260449792</t>
  </si>
  <si>
    <t>https://twitter.com/kathyiwanicki/status/1103089240685056000</t>
  </si>
  <si>
    <t>https://twitter.com/kathyiwanicki/status/1103089665664536577</t>
  </si>
  <si>
    <t>https://twitter.com/mr_abee_tweets/status/1103088938401652737</t>
  </si>
  <si>
    <t>https://twitter.com/kmichellehowell/status/1103089629715222528</t>
  </si>
  <si>
    <t>https://twitter.com/biologygoddess/status/1103086905032429569</t>
  </si>
  <si>
    <t>https://twitter.com/biologygoddess/status/1103087897366986752</t>
  </si>
  <si>
    <t>https://twitter.com/biologygoddess/status/1103088622507565056</t>
  </si>
  <si>
    <t>https://twitter.com/kathyiwanicki/status/1100546911017357313</t>
  </si>
  <si>
    <t>https://twitter.com/kathyiwanicki/status/1100550308088950785</t>
  </si>
  <si>
    <t>https://twitter.com/kathyiwanicki/status/1103083175503372288</t>
  </si>
  <si>
    <t>https://twitter.com/kathyiwanicki/status/1103083590882074625</t>
  </si>
  <si>
    <t>https://twitter.com/kathyiwanicki/status/1103085097887191045</t>
  </si>
  <si>
    <t>https://twitter.com/kathyiwanicki/status/1103085292922327040</t>
  </si>
  <si>
    <t>https://twitter.com/kathyiwanicki/status/1103085592710205442</t>
  </si>
  <si>
    <t>https://twitter.com/kathyiwanicki/status/1103087696958947328</t>
  </si>
  <si>
    <t>https://twitter.com/kathyiwanicki/status/1103087934406828033</t>
  </si>
  <si>
    <t>https://twitter.com/kathyiwanicki/status/1103088882780958721</t>
  </si>
  <si>
    <t>https://twitter.com/kathyiwanicki/status/1103090078690275328</t>
  </si>
  <si>
    <t>https://twitter.com/kathyiwanicki/status/1103091233151508480</t>
  </si>
  <si>
    <t>https://twitter.com/kathyiwanicki/status/1103092702114140160</t>
  </si>
  <si>
    <t>https://twitter.com/kathyiwanicki/status/1103094216534700032</t>
  </si>
  <si>
    <t>https://twitter.com/magicpantsjones/status/1100547168258191361</t>
  </si>
  <si>
    <t>https://twitter.com/magicpantsjones/status/1103083377698263047</t>
  </si>
  <si>
    <t>https://twitter.com/magicpantsjones/status/1103083429271429120</t>
  </si>
  <si>
    <t>https://twitter.com/magicpantsjones/status/1103086672521162752</t>
  </si>
  <si>
    <t>https://twitter.com/magicpantsjones/status/1103088046692552704</t>
  </si>
  <si>
    <t>https://twitter.com/magicpantsjones/status/1103089546516930560</t>
  </si>
  <si>
    <t>https://twitter.com/magicpantsjones/status/1103094301461016578</t>
  </si>
  <si>
    <t>https://twitter.com/biologygoddess/status/1100001394659127297</t>
  </si>
  <si>
    <t>https://twitter.com/biologygoddess/status/1102905854070870018</t>
  </si>
  <si>
    <t>https://twitter.com/biologygoddess/status/1103085590134902785</t>
  </si>
  <si>
    <t>https://twitter.com/biologygoddess/status/1103086439238197248</t>
  </si>
  <si>
    <t>https://twitter.com/biologygoddess/status/1103088069073424384</t>
  </si>
  <si>
    <t>https://twitter.com/biologygoddess/status/1103090977122725889</t>
  </si>
  <si>
    <t>https://twitter.com/biologygoddess/status/1103092147056771072</t>
  </si>
  <si>
    <t>https://twitter.com/magicpantsjones/status/1100546795111964673</t>
  </si>
  <si>
    <t>https://twitter.com/magicpantsjones/status/1100547024435458048</t>
  </si>
  <si>
    <t>https://twitter.com/magicpantsjones/status/1100558830696648704</t>
  </si>
  <si>
    <t>https://twitter.com/magicpantsjones/status/1100561729040338944</t>
  </si>
  <si>
    <t>https://twitter.com/magicpantsjones/status/1103087703564914688</t>
  </si>
  <si>
    <t>https://twitter.com/magicpantsjones/status/1103088170017660934</t>
  </si>
  <si>
    <t>https://twitter.com/mr_abee_tweets/status/1100172462254362629</t>
  </si>
  <si>
    <t>https://twitter.com/mr_abee_tweets/status/1100386607415394307</t>
  </si>
  <si>
    <t>https://twitter.com/mr_abee_tweets/status/1100546389329743873</t>
  </si>
  <si>
    <t>https://twitter.com/mr_abee_tweets/status/1100546819401109505</t>
  </si>
  <si>
    <t>https://twitter.com/mr_abee_tweets/status/1100549122187239425</t>
  </si>
  <si>
    <t>https://twitter.com/mr_abee_tweets/status/1100550492831256576</t>
  </si>
  <si>
    <t>https://twitter.com/mr_abee_tweets/status/1100553998103396352</t>
  </si>
  <si>
    <t>https://twitter.com/mr_abee_tweets/status/1100554529546788870</t>
  </si>
  <si>
    <t>https://twitter.com/mr_abee_tweets/status/1100555110961299456</t>
  </si>
  <si>
    <t>https://twitter.com/mr_abee_tweets/status/1100558554816282624</t>
  </si>
  <si>
    <t>https://twitter.com/mr_abee_tweets/status/1100561583472852998</t>
  </si>
  <si>
    <t>https://twitter.com/mr_abee_tweets/status/1101841523476447232</t>
  </si>
  <si>
    <t>https://twitter.com/mr_abee_tweets/status/1102901528325701632</t>
  </si>
  <si>
    <t>https://twitter.com/mr_abee_tweets/status/1103086581592788992</t>
  </si>
  <si>
    <t>https://twitter.com/mr_abee_tweets/status/1103086936162480129</t>
  </si>
  <si>
    <t>https://twitter.com/mr_abee_tweets/status/1103087956460519424</t>
  </si>
  <si>
    <t>https://twitter.com/mr_abee_tweets/status/1103089623734149121</t>
  </si>
  <si>
    <t>https://twitter.com/mr_abee_tweets/status/1103093524457771010</t>
  </si>
  <si>
    <t>https://twitter.com/mr_abee_tweets/status/1103096520453353472</t>
  </si>
  <si>
    <t>https://twitter.com/mr_abee_tweets/status/1103096718701350913</t>
  </si>
  <si>
    <t>https://twitter.com/mr_abee_tweets/status/1103097871514116096</t>
  </si>
  <si>
    <t>https://twitter.com/kmichellehowell/status/1100552457564893184</t>
  </si>
  <si>
    <t>https://twitter.com/kmichellehowell/status/1103087490221723649</t>
  </si>
  <si>
    <t>https://twitter.com/kmichellehowell/status/1103094078965727233</t>
  </si>
  <si>
    <t>https://twitter.com/nathan_stevens/status/1100553351887024129</t>
  </si>
  <si>
    <t>https://twitter.com/nathan_stevens/status/1100553590962298880</t>
  </si>
  <si>
    <t>https://twitter.com/nathan_stevens/status/1100553818276876288</t>
  </si>
  <si>
    <t>https://twitter.com/nathan_stevens/status/1100554301376815104</t>
  </si>
  <si>
    <t>https://twitter.com/nathan_stevens/status/1100560924006645760</t>
  </si>
  <si>
    <t>https://twitter.com/nathan_stevens/status/1102884967397376001</t>
  </si>
  <si>
    <t>https://twitter.com/nathan_stevens/status/1103094287112261633</t>
  </si>
  <si>
    <t>https://twitter.com/nathan_stevens/status/1103094647637925888</t>
  </si>
  <si>
    <t>https://twitter.com/nathan_stevens/status/1103096875018866690</t>
  </si>
  <si>
    <t>https://twitter.com/magicpantsjones/status/1100553494749200384</t>
  </si>
  <si>
    <t>https://twitter.com/magicpantsjones/status/1100553802413998081</t>
  </si>
  <si>
    <t>https://twitter.com/magicpantsjones/status/1100553988368404480</t>
  </si>
  <si>
    <t>https://twitter.com/magicpantsjones/status/1103094538154004480</t>
  </si>
  <si>
    <t>https://twitter.com/kmichellehowell/status/1103095019345448965</t>
  </si>
  <si>
    <t>https://twitter.com/rdene915/status/1102889214423769088</t>
  </si>
  <si>
    <t>https://twitter.com/magicpantsjones/status/1099989781038145537</t>
  </si>
  <si>
    <t>https://twitter.com/magicpantsjones/status/1099989916895928321</t>
  </si>
  <si>
    <t>https://twitter.com/magicpantsjones/status/1099990266914791424</t>
  </si>
  <si>
    <t>https://twitter.com/magicpantsjones/status/1099990557869387776</t>
  </si>
  <si>
    <t>https://twitter.com/magicpantsjones/status/1100546051034021888</t>
  </si>
  <si>
    <t>https://twitter.com/magicpantsjones/status/1100546393586978818</t>
  </si>
  <si>
    <t>https://twitter.com/magicpantsjones/status/1100547417303367681</t>
  </si>
  <si>
    <t>https://twitter.com/magicpantsjones/status/1100548063943319552</t>
  </si>
  <si>
    <t>https://twitter.com/magicpantsjones/status/1100548760302747649</t>
  </si>
  <si>
    <t>https://twitter.com/magicpantsjones/status/1100549343768137728</t>
  </si>
  <si>
    <t>https://twitter.com/magicpantsjones/status/1100550197166436352</t>
  </si>
  <si>
    <t>https://twitter.com/magicpantsjones/status/1100550580408176640</t>
  </si>
  <si>
    <t>https://twitter.com/magicpantsjones/status/1100551581546749952</t>
  </si>
  <si>
    <t>https://twitter.com/magicpantsjones/status/1100551627667357696</t>
  </si>
  <si>
    <t>https://twitter.com/magicpantsjones/status/1100552142585253888</t>
  </si>
  <si>
    <t>https://twitter.com/magicpantsjones/status/1100552454666682369</t>
  </si>
  <si>
    <t>https://twitter.com/magicpantsjones/status/1100552521049915392</t>
  </si>
  <si>
    <t>https://twitter.com/magicpantsjones/status/1100553096994775045</t>
  </si>
  <si>
    <t>https://twitter.com/magicpantsjones/status/1100553878318256128</t>
  </si>
  <si>
    <t>https://twitter.com/magicpantsjones/status/1100554629946007553</t>
  </si>
  <si>
    <t>https://twitter.com/magicpantsjones/status/1100555343569010688</t>
  </si>
  <si>
    <t>https://twitter.com/magicpantsjones/status/1100555613614989313</t>
  </si>
  <si>
    <t>https://twitter.com/magicpantsjones/status/1100555948911923200</t>
  </si>
  <si>
    <t>https://twitter.com/magicpantsjones/status/1100556001336541189</t>
  </si>
  <si>
    <t>https://twitter.com/magicpantsjones/status/1100556533253984258</t>
  </si>
  <si>
    <t>https://twitter.com/magicpantsjones/status/1100557138924105729</t>
  </si>
  <si>
    <t>https://twitter.com/magicpantsjones/status/1100557287721181185</t>
  </si>
  <si>
    <t>https://twitter.com/magicpantsjones/status/1100557603883700224</t>
  </si>
  <si>
    <t>https://twitter.com/magicpantsjones/status/1100558130260336641</t>
  </si>
  <si>
    <t>https://twitter.com/magicpantsjones/status/1100558519244345344</t>
  </si>
  <si>
    <t>https://twitter.com/magicpantsjones/status/1100559281961746437</t>
  </si>
  <si>
    <t>https://twitter.com/magicpantsjones/status/1100559831851773952</t>
  </si>
  <si>
    <t>https://twitter.com/magicpantsjones/status/1100560143350038529</t>
  </si>
  <si>
    <t>https://twitter.com/magicpantsjones/status/1100561643505885186</t>
  </si>
  <si>
    <t>https://twitter.com/magicpantsjones/status/1102882980085805057</t>
  </si>
  <si>
    <t>https://twitter.com/magicpantsjones/status/1102883213599481856</t>
  </si>
  <si>
    <t>https://twitter.com/magicpantsjones/status/1102883537240367105</t>
  </si>
  <si>
    <t>https://twitter.com/magicpantsjones/status/1102883704786034689</t>
  </si>
  <si>
    <t>https://twitter.com/magicpantsjones/status/1102884672164499456</t>
  </si>
  <si>
    <t>https://twitter.com/magicpantsjones/status/1103082767229702144</t>
  </si>
  <si>
    <t>https://twitter.com/magicpantsjones/status/1103083078128467968</t>
  </si>
  <si>
    <t>https://twitter.com/magicpantsjones/status/1103083911742148608</t>
  </si>
  <si>
    <t>https://twitter.com/magicpantsjones/status/1103084779216474113</t>
  </si>
  <si>
    <t>https://twitter.com/magicpantsjones/status/1103085014667968512</t>
  </si>
  <si>
    <t>https://twitter.com/magicpantsjones/status/1103085894897201154</t>
  </si>
  <si>
    <t>https://twitter.com/magicpantsjones/status/1103086169238192130</t>
  </si>
  <si>
    <t>https://twitter.com/magicpantsjones/status/1103088541624688640</t>
  </si>
  <si>
    <t>https://twitter.com/magicpantsjones/status/1103088760177213441</t>
  </si>
  <si>
    <t>https://twitter.com/magicpantsjones/status/1103089828718133248</t>
  </si>
  <si>
    <t>https://twitter.com/magicpantsjones/status/1103090474687057920</t>
  </si>
  <si>
    <t>https://twitter.com/magicpantsjones/status/1103092328997232640</t>
  </si>
  <si>
    <t>https://twitter.com/magicpantsjones/status/1103094845122371584</t>
  </si>
  <si>
    <t>https://twitter.com/magicpantsjones/status/1103096729816186880</t>
  </si>
  <si>
    <t>https://twitter.com/magicpantsjones/status/1103096936658337792</t>
  </si>
  <si>
    <t>https://twitter.com/magicpantsjones/status/1103097015326650368</t>
  </si>
  <si>
    <t>https://twitter.com/magicpantsjones/status/1103097361633406976</t>
  </si>
  <si>
    <t>https://twitter.com/magicpantsjones/status/1103097551463636992</t>
  </si>
  <si>
    <t>https://twitter.com/lindaedwardsi/status/1102893846898327552</t>
  </si>
  <si>
    <t>https://twitter.com/urbie/status/1103085177838874625</t>
  </si>
  <si>
    <t>https://twitter.com/urbie/status/1103087864580005890</t>
  </si>
  <si>
    <t>https://twitter.com/urbie/status/1103090393397157888</t>
  </si>
  <si>
    <t>https://twitter.com/urbie/status/1103093513455992832</t>
  </si>
  <si>
    <t>https://twitter.com/urbie/status/1103096200847187968</t>
  </si>
  <si>
    <t>https://twitter.com/kmichellehowell/status/1099990436616331264</t>
  </si>
  <si>
    <t>https://twitter.com/kmichellehowell/status/1100552353181257728</t>
  </si>
  <si>
    <t>https://twitter.com/kmichellehowell/status/1100555879701716994</t>
  </si>
  <si>
    <t>https://twitter.com/kmichellehowell/status/1100556271730786304</t>
  </si>
  <si>
    <t>https://twitter.com/kmichellehowell/status/1100557196037902337</t>
  </si>
  <si>
    <t>https://twitter.com/kmichellehowell/status/1100557738386644992</t>
  </si>
  <si>
    <t>https://twitter.com/kmichellehowell/status/1100561157549682689</t>
  </si>
  <si>
    <t>https://twitter.com/kmichellehowell/status/1102883836365557761</t>
  </si>
  <si>
    <t>https://twitter.com/kmichellehowell/status/1103089403478659072</t>
  </si>
  <si>
    <t>https://twitter.com/kmichellehowell/status/1103096634039242753</t>
  </si>
  <si>
    <t>https://twitter.com/kmichellehowell/status/1103097828505763840</t>
  </si>
  <si>
    <t>https://twitter.com/peterdboland/status/1103083859393085440</t>
  </si>
  <si>
    <t>https://twitter.com/peterdboland/status/1103085499449856002</t>
  </si>
  <si>
    <t>https://twitter.com/peterdboland/status/1103087242829012994</t>
  </si>
  <si>
    <t>https://twitter.com/peterdboland/status/1103088465233747968</t>
  </si>
  <si>
    <t>https://twitter.com/peterdboland/status/1103090490596048897</t>
  </si>
  <si>
    <t>https://twitter.com/peterdboland/status/1103093082281660416</t>
  </si>
  <si>
    <t>https://twitter.com/peterdboland/status/1103096741459562497</t>
  </si>
  <si>
    <t>https://twitter.com/peterdboland/status/1103099805331537921</t>
  </si>
  <si>
    <t>https://twitter.com/kmichellehowell/status/1103084936070942720</t>
  </si>
  <si>
    <t>https://twitter.com/kmichellehowell/status/1103105623678427136</t>
  </si>
  <si>
    <t>https://twitter.com/kmichellehowell/status/1100549806513106944</t>
  </si>
  <si>
    <t>https://twitter.com/kmichellehowell/status/1100550724755304448</t>
  </si>
  <si>
    <t>https://twitter.com/kmichellehowell/status/1100552199783047168</t>
  </si>
  <si>
    <t>https://twitter.com/kmichellehowell/status/1100552519795830785</t>
  </si>
  <si>
    <t>https://twitter.com/kmichellehowell/status/1100554054336425986</t>
  </si>
  <si>
    <t>https://twitter.com/kmichellehowell/status/1100557010267983873</t>
  </si>
  <si>
    <t>https://twitter.com/kmichellehowell/status/1100558657316626432</t>
  </si>
  <si>
    <t>https://twitter.com/kmichellehowell/status/1103083606539452417</t>
  </si>
  <si>
    <t>https://twitter.com/kmichellehowell/status/1103085526599520256</t>
  </si>
  <si>
    <t>https://twitter.com/kmichellehowell/status/1103087839712026624</t>
  </si>
  <si>
    <t>https://twitter.com/kmichellehowell/status/1103090362468499458</t>
  </si>
  <si>
    <t>https://twitter.com/kmichellehowell/status/1103092939599810561</t>
  </si>
  <si>
    <t>https://twitter.com/kmichellehowell/status/1103095432157298688</t>
  </si>
  <si>
    <t>https://twitter.com/daveschmittou/status/1103108887350255616</t>
  </si>
  <si>
    <t>https://twitter.com/johnccarver/status/1103109260890828800</t>
  </si>
  <si>
    <t>https://twitter.com/talkreadsing/status/1100520340256485376</t>
  </si>
  <si>
    <t>https://twitter.com/talkreadsing/status/1100531471662501888</t>
  </si>
  <si>
    <t>https://twitter.com/talkreadsing/status/1103098954340741120</t>
  </si>
  <si>
    <t>https://twitter.com/r_cilr/status/1100558923893956613</t>
  </si>
  <si>
    <t>https://twitter.com/r_cilr/status/1103112015583764481</t>
  </si>
  <si>
    <t>https://twitter.com/edugladiators/status/1100560898547204096</t>
  </si>
  <si>
    <t>https://twitter.com/urbie/status/1103086551444025344</t>
  </si>
  <si>
    <t>https://twitter.com/urbie/status/1103089057821646848</t>
  </si>
  <si>
    <t>https://twitter.com/urbie/status/1103089664456445952</t>
  </si>
  <si>
    <t>https://twitter.com/urbie/status/1103090198215188485</t>
  </si>
  <si>
    <t>https://twitter.com/urbie/status/1103091358015737856</t>
  </si>
  <si>
    <t>https://twitter.com/urbie/status/1103094241020899328</t>
  </si>
  <si>
    <t>https://twitter.com/urbie/status/1103095298245648384</t>
  </si>
  <si>
    <t>https://twitter.com/urbie/status/1103095750571917312</t>
  </si>
  <si>
    <t>https://twitter.com/urbie/status/1103096843087503360</t>
  </si>
  <si>
    <t>https://twitter.com/urbie/status/1103097438728929280</t>
  </si>
  <si>
    <t>https://twitter.com/urbie/status/1103097946101301248</t>
  </si>
  <si>
    <t>https://twitter.com/urbie/status/1103098035175747585</t>
  </si>
  <si>
    <t>https://twitter.com/jcorippo/status/1103113811475685378</t>
  </si>
  <si>
    <t>https://twitter.com/edugladiators/status/1103112461291446272</t>
  </si>
  <si>
    <t>https://twitter.com/aaron_hogan/status/1103115315330850816</t>
  </si>
  <si>
    <t>https://twitter.com/paulsolarz/status/1100513147528597504</t>
  </si>
  <si>
    <t>https://twitter.com/paulsolarz/status/1100559860691861505</t>
  </si>
  <si>
    <t>https://twitter.com/_on11/status/1100544626434424832</t>
  </si>
  <si>
    <t>https://twitter.com/paulsolarz/status/1101246906729144320</t>
  </si>
  <si>
    <t>https://twitter.com/paulsolarz/status/1102241269114421249</t>
  </si>
  <si>
    <t>https://twitter.com/rewardingedu/status/1102288769674289153</t>
  </si>
  <si>
    <t>https://twitter.com/_on11/status/1102292142985277440</t>
  </si>
  <si>
    <t>https://twitter.com/hayes_melisa/status/1103246203079274498</t>
  </si>
  <si>
    <t>https://twitter.com/_on11/status/1103270746942590978</t>
  </si>
  <si>
    <t>https://twitter.com/lindaedwardsi/status/1100548631189483521</t>
  </si>
  <si>
    <t>https://twitter.com/lindaedwardsi/status/1100549543601553410</t>
  </si>
  <si>
    <t>https://twitter.com/lindaedwardsi/status/1100550855063945216</t>
  </si>
  <si>
    <t>https://twitter.com/lindaedwardsi/status/1100551334066044929</t>
  </si>
  <si>
    <t>https://twitter.com/lindaedwardsi/status/1100552251821703168</t>
  </si>
  <si>
    <t>https://twitter.com/lindaedwardsi/status/1100554481857634304</t>
  </si>
  <si>
    <t>https://twitter.com/lindaedwardsi/status/1100556636291297280</t>
  </si>
  <si>
    <t>https://twitter.com/lindaedwardsi/status/1100558386138177537</t>
  </si>
  <si>
    <t>https://twitter.com/lindaedwardsi/status/1100560511844917248</t>
  </si>
  <si>
    <t>https://twitter.com/lindaedwardsi/status/1103083805634633729</t>
  </si>
  <si>
    <t>https://twitter.com/lindaedwardsi/status/1103086794302722051</t>
  </si>
  <si>
    <t>https://twitter.com/lindaedwardsi/status/1103087829096239104</t>
  </si>
  <si>
    <t>https://twitter.com/lindaedwardsi/status/1103090653502885889</t>
  </si>
  <si>
    <t>https://twitter.com/lindaedwardsi/status/1103093757476569094</t>
  </si>
  <si>
    <t>https://twitter.com/lindaedwardsi/status/1103095372338155521</t>
  </si>
  <si>
    <t>https://twitter.com/lindaedwardsi/status/1103097718380081154</t>
  </si>
  <si>
    <t>https://twitter.com/iconohash/status/1100799079129313280</t>
  </si>
  <si>
    <t>https://twitter.com/iconohash/status/1103332055964897282</t>
  </si>
  <si>
    <t>1099913603442987008</t>
  </si>
  <si>
    <t>1099914887793266688</t>
  </si>
  <si>
    <t>1099930019369865216</t>
  </si>
  <si>
    <t>1099995854126092289</t>
  </si>
  <si>
    <t>1100008264333516801</t>
  </si>
  <si>
    <t>1100010366350823425</t>
  </si>
  <si>
    <t>1100014404135866371</t>
  </si>
  <si>
    <t>1100015182741495808</t>
  </si>
  <si>
    <t>1100144417166553088</t>
  </si>
  <si>
    <t>1100150121130573824</t>
  </si>
  <si>
    <t>1100520790716370946</t>
  </si>
  <si>
    <t>1100553332979044352</t>
  </si>
  <si>
    <t>1100555506115072000</t>
  </si>
  <si>
    <t>1100556029438447618</t>
  </si>
  <si>
    <t>1100557037891735553</t>
  </si>
  <si>
    <t>1100559370000183296</t>
  </si>
  <si>
    <t>1100560720083726336</t>
  </si>
  <si>
    <t>1100561553479348224</t>
  </si>
  <si>
    <t>1100562855110299649</t>
  </si>
  <si>
    <t>1100565767429541888</t>
  </si>
  <si>
    <t>1100568246372220929</t>
  </si>
  <si>
    <t>1100568792780951552</t>
  </si>
  <si>
    <t>1100569458148552706</t>
  </si>
  <si>
    <t>1100845430307504128</t>
  </si>
  <si>
    <t>1100916623781883906</t>
  </si>
  <si>
    <t>1101503537052213249</t>
  </si>
  <si>
    <t>1101504401577979904</t>
  </si>
  <si>
    <t>1101558243384422400</t>
  </si>
  <si>
    <t>1100195653538467840</t>
  </si>
  <si>
    <t>1100195724778749952</t>
  </si>
  <si>
    <t>1100194887134310400</t>
  </si>
  <si>
    <t>1100004844016992259</t>
  </si>
  <si>
    <t>1102281123411812352</t>
  </si>
  <si>
    <t>1102358274790354950</t>
  </si>
  <si>
    <t>1102363181182267392</t>
  </si>
  <si>
    <t>1102375619030061057</t>
  </si>
  <si>
    <t>1102357989909061633</t>
  </si>
  <si>
    <t>1102382379249950720</t>
  </si>
  <si>
    <t>1100036434826792960</t>
  </si>
  <si>
    <t>1102883788982497280</t>
  </si>
  <si>
    <t>1102885016206540801</t>
  </si>
  <si>
    <t>1102886135695532038</t>
  </si>
  <si>
    <t>1102887921139490816</t>
  </si>
  <si>
    <t>1099989947472318464</t>
  </si>
  <si>
    <t>1102889268236693506</t>
  </si>
  <si>
    <t>1102894179003314176</t>
  </si>
  <si>
    <t>1100006281497272320</t>
  </si>
  <si>
    <t>1102897477332750336</t>
  </si>
  <si>
    <t>1100003818299887619</t>
  </si>
  <si>
    <t>1102898263974469632</t>
  </si>
  <si>
    <t>1102360295819956227</t>
  </si>
  <si>
    <t>1102918185123278854</t>
  </si>
  <si>
    <t>1103020450538577922</t>
  </si>
  <si>
    <t>1099990968852459520</t>
  </si>
  <si>
    <t>1103040042786869248</t>
  </si>
  <si>
    <t>1100547015832813568</t>
  </si>
  <si>
    <t>1103047871807582209</t>
  </si>
  <si>
    <t>1100556152960704513</t>
  </si>
  <si>
    <t>1103086572390490117</t>
  </si>
  <si>
    <t>1103087940131971072</t>
  </si>
  <si>
    <t>1103090374229188609</t>
  </si>
  <si>
    <t>1100547453093322752</t>
  </si>
  <si>
    <t>1103090428432343041</t>
  </si>
  <si>
    <t>1100572826136911872</t>
  </si>
  <si>
    <t>1100815445186113536</t>
  </si>
  <si>
    <t>1100575171931459584</t>
  </si>
  <si>
    <t>1100546908911747072</t>
  </si>
  <si>
    <t>1100551042993934336</t>
  </si>
  <si>
    <t>1100551318664552449</t>
  </si>
  <si>
    <t>1100552155973541888</t>
  </si>
  <si>
    <t>1100552528138289153</t>
  </si>
  <si>
    <t>1100553572511633416</t>
  </si>
  <si>
    <t>1100554966446555137</t>
  </si>
  <si>
    <t>1100555701104054273</t>
  </si>
  <si>
    <t>1100555968709038080</t>
  </si>
  <si>
    <t>1100547119058960386</t>
  </si>
  <si>
    <t>1100553082440687617</t>
  </si>
  <si>
    <t>1100553789516468225</t>
  </si>
  <si>
    <t>1100553415657209856</t>
  </si>
  <si>
    <t>1100553941136429057</t>
  </si>
  <si>
    <t>1100554880903729154</t>
  </si>
  <si>
    <t>1100555191567429633</t>
  </si>
  <si>
    <t>1100547691866742784</t>
  </si>
  <si>
    <t>1100555126304096262</t>
  </si>
  <si>
    <t>1100556962159345664</t>
  </si>
  <si>
    <t>1100558534385782784</t>
  </si>
  <si>
    <t>1100558882756272129</t>
  </si>
  <si>
    <t>1100560363630800896</t>
  </si>
  <si>
    <t>1100558945469513729</t>
  </si>
  <si>
    <t>1100559258113007617</t>
  </si>
  <si>
    <t>1100547890307624961</t>
  </si>
  <si>
    <t>1100558691508674560</t>
  </si>
  <si>
    <t>1100560408048558080</t>
  </si>
  <si>
    <t>1100560693512863744</t>
  </si>
  <si>
    <t>1100560775230484480</t>
  </si>
  <si>
    <t>1103085085379739652</t>
  </si>
  <si>
    <t>1103085679700049920</t>
  </si>
  <si>
    <t>1103095973742632960</t>
  </si>
  <si>
    <t>1103085279999479809</t>
  </si>
  <si>
    <t>1103091662451023872</t>
  </si>
  <si>
    <t>1103092638385950722</t>
  </si>
  <si>
    <t>1103092871023001605</t>
  </si>
  <si>
    <t>1103093595983302656</t>
  </si>
  <si>
    <t>1103092242850426880</t>
  </si>
  <si>
    <t>1103093028661719046</t>
  </si>
  <si>
    <t>1100549545459703808</t>
  </si>
  <si>
    <t>1100550326883622913</t>
  </si>
  <si>
    <t>1100546671040126976</t>
  </si>
  <si>
    <t>1100548510510792704</t>
  </si>
  <si>
    <t>1100549868181848064</t>
  </si>
  <si>
    <t>1100559265054351360</t>
  </si>
  <si>
    <t>1103093287865352192</t>
  </si>
  <si>
    <t>1103093911319273477</t>
  </si>
  <si>
    <t>1100549947928260608</t>
  </si>
  <si>
    <t>1100548970785501184</t>
  </si>
  <si>
    <t>1100549042059337732</t>
  </si>
  <si>
    <t>1100559387352018945</t>
  </si>
  <si>
    <t>1103093577368961026</t>
  </si>
  <si>
    <t>1103093226792239104</t>
  </si>
  <si>
    <t>1103093659363409920</t>
  </si>
  <si>
    <t>1103084133654253568</t>
  </si>
  <si>
    <t>1103085863691476992</t>
  </si>
  <si>
    <t>1103089153367932928</t>
  </si>
  <si>
    <t>1103090613245796352</t>
  </si>
  <si>
    <t>1103093789596385282</t>
  </si>
  <si>
    <t>1103084526199279617</t>
  </si>
  <si>
    <t>1103084934745518082</t>
  </si>
  <si>
    <t>1103094235937542144</t>
  </si>
  <si>
    <t>1103091219293523968</t>
  </si>
  <si>
    <t>1103088267975634944</t>
  </si>
  <si>
    <t>1103090840057114624</t>
  </si>
  <si>
    <t>1103095144776118272</t>
  </si>
  <si>
    <t>1103095973478305792</t>
  </si>
  <si>
    <t>1103089701496545280</t>
  </si>
  <si>
    <t>1103096338668027904</t>
  </si>
  <si>
    <t>1103097111586000896</t>
  </si>
  <si>
    <t>1103097184810135554</t>
  </si>
  <si>
    <t>1103097766354534402</t>
  </si>
  <si>
    <t>1100375420942368768</t>
  </si>
  <si>
    <t>1100549302756220928</t>
  </si>
  <si>
    <t>1100549885634535425</t>
  </si>
  <si>
    <t>1100552001216229378</t>
  </si>
  <si>
    <t>1100554691002486784</t>
  </si>
  <si>
    <t>1100557440775528449</t>
  </si>
  <si>
    <t>1100558937370308610</t>
  </si>
  <si>
    <t>1100553091160657920</t>
  </si>
  <si>
    <t>1100550482358079488</t>
  </si>
  <si>
    <t>1100550441547558917</t>
  </si>
  <si>
    <t>1100551470573936640</t>
  </si>
  <si>
    <t>1100550143412195328</t>
  </si>
  <si>
    <t>1100552918128885760</t>
  </si>
  <si>
    <t>1100553418945556480</t>
  </si>
  <si>
    <t>1100556101031022592</t>
  </si>
  <si>
    <t>1100556362063532032</t>
  </si>
  <si>
    <t>1100556599637299200</t>
  </si>
  <si>
    <t>1100556982547857408</t>
  </si>
  <si>
    <t>1100557200014172160</t>
  </si>
  <si>
    <t>1100557926224273409</t>
  </si>
  <si>
    <t>1100558206227701760</t>
  </si>
  <si>
    <t>1100558703760150528</t>
  </si>
  <si>
    <t>1100558833716551681</t>
  </si>
  <si>
    <t>1100559316766068744</t>
  </si>
  <si>
    <t>1100559419065200645</t>
  </si>
  <si>
    <t>1100559779938926593</t>
  </si>
  <si>
    <t>1100560805660102657</t>
  </si>
  <si>
    <t>1100556448508137472</t>
  </si>
  <si>
    <t>1100558047666192385</t>
  </si>
  <si>
    <t>1100559902337126400</t>
  </si>
  <si>
    <t>1100557591493705729</t>
  </si>
  <si>
    <t>1100558636957552640</t>
  </si>
  <si>
    <t>1100559366573432832</t>
  </si>
  <si>
    <t>1100560187046404101</t>
  </si>
  <si>
    <t>1100561127136743424</t>
  </si>
  <si>
    <t>1100559708727988224</t>
  </si>
  <si>
    <t>1100559662376722432</t>
  </si>
  <si>
    <t>1100560365866373120</t>
  </si>
  <si>
    <t>1100559725828206592</t>
  </si>
  <si>
    <t>1101900648122105856</t>
  </si>
  <si>
    <t>1103092452334977024</t>
  </si>
  <si>
    <t>1103092949217435648</t>
  </si>
  <si>
    <t>1100551668914159617</t>
  </si>
  <si>
    <t>1103088488818397184</t>
  </si>
  <si>
    <t>1099991479773216768</t>
  </si>
  <si>
    <t>1100546524365377536</t>
  </si>
  <si>
    <t>1100548810235879429</t>
  </si>
  <si>
    <t>1100549270082674688</t>
  </si>
  <si>
    <t>1100551201857433600</t>
  </si>
  <si>
    <t>1100552482583965697</t>
  </si>
  <si>
    <t>1100553671392276481</t>
  </si>
  <si>
    <t>1100554066395099142</t>
  </si>
  <si>
    <t>1100556012816347140</t>
  </si>
  <si>
    <t>1100558482523242498</t>
  </si>
  <si>
    <t>1102951437812813825</t>
  </si>
  <si>
    <t>1103083390587281408</t>
  </si>
  <si>
    <t>1103085314388754432</t>
  </si>
  <si>
    <t>1103087900227444736</t>
  </si>
  <si>
    <t>1103089035780722688</t>
  </si>
  <si>
    <t>1103090738517209089</t>
  </si>
  <si>
    <t>1103093067438047233</t>
  </si>
  <si>
    <t>1103095227999494144</t>
  </si>
  <si>
    <t>1100546914116923392</t>
  </si>
  <si>
    <t>1100558642158469125</t>
  </si>
  <si>
    <t>1103083703226564610</t>
  </si>
  <si>
    <t>1103089277863448576</t>
  </si>
  <si>
    <t>1103089458931482629</t>
  </si>
  <si>
    <t>1103095455465066496</t>
  </si>
  <si>
    <t>1103097463785881600</t>
  </si>
  <si>
    <t>1100547311418163201</t>
  </si>
  <si>
    <t>1103087573067542528</t>
  </si>
  <si>
    <t>1103093660378431488</t>
  </si>
  <si>
    <t>1103084142684565504</t>
  </si>
  <si>
    <t>1103091817229180928</t>
  </si>
  <si>
    <t>1103085702873518084</t>
  </si>
  <si>
    <t>1103086273848324096</t>
  </si>
  <si>
    <t>1103086900003459072</t>
  </si>
  <si>
    <t>1103088341304688641</t>
  </si>
  <si>
    <t>1103088894634061831</t>
  </si>
  <si>
    <t>1103086765425000448</t>
  </si>
  <si>
    <t>1103087464711888896</t>
  </si>
  <si>
    <t>1103087933492523008</t>
  </si>
  <si>
    <t>1103088610377633793</t>
  </si>
  <si>
    <t>1103088408270913542</t>
  </si>
  <si>
    <t>1103087239565733889</t>
  </si>
  <si>
    <t>1103084004293648385</t>
  </si>
  <si>
    <t>1100555919002238976</t>
  </si>
  <si>
    <t>1100556487665999872</t>
  </si>
  <si>
    <t>1103080297329876993</t>
  </si>
  <si>
    <t>1103083595038515200</t>
  </si>
  <si>
    <t>1103083826463440896</t>
  </si>
  <si>
    <t>1103083977831673857</t>
  </si>
  <si>
    <t>1103084068982317056</t>
  </si>
  <si>
    <t>1103084271168700417</t>
  </si>
  <si>
    <t>1103095578307657729</t>
  </si>
  <si>
    <t>1103095674973745152</t>
  </si>
  <si>
    <t>1100556214520426496</t>
  </si>
  <si>
    <t>1100556675403186176</t>
  </si>
  <si>
    <t>1103081602899427328</t>
  </si>
  <si>
    <t>1103083858625548292</t>
  </si>
  <si>
    <t>1103084121826512897</t>
  </si>
  <si>
    <t>1103095684604067845</t>
  </si>
  <si>
    <t>1103096992014745601</t>
  </si>
  <si>
    <t>1103096937216073728</t>
  </si>
  <si>
    <t>1100548844448858114</t>
  </si>
  <si>
    <t>1100549769854963712</t>
  </si>
  <si>
    <t>1100550385826177024</t>
  </si>
  <si>
    <t>1100550906729431040</t>
  </si>
  <si>
    <t>1100551820534075393</t>
  </si>
  <si>
    <t>1100553485479751681</t>
  </si>
  <si>
    <t>1100555518131736577</t>
  </si>
  <si>
    <t>1100555971896791041</t>
  </si>
  <si>
    <t>1102323837667028992</t>
  </si>
  <si>
    <t>1102914637480321024</t>
  </si>
  <si>
    <t>1100551011511480320</t>
  </si>
  <si>
    <t>1100555593889312771</t>
  </si>
  <si>
    <t>1100580416447234048</t>
  </si>
  <si>
    <t>1100549753899671552</t>
  </si>
  <si>
    <t>1100551101445693440</t>
  </si>
  <si>
    <t>1100552870074568704</t>
  </si>
  <si>
    <t>1100553978331291648</t>
  </si>
  <si>
    <t>1100554917519880192</t>
  </si>
  <si>
    <t>1100550941684785153</t>
  </si>
  <si>
    <t>1100553089294176256</t>
  </si>
  <si>
    <t>1100554325372424192</t>
  </si>
  <si>
    <t>1100555085153742849</t>
  </si>
  <si>
    <t>1100581005612802048</t>
  </si>
  <si>
    <t>1100546578308386817</t>
  </si>
  <si>
    <t>1100546927035334656</t>
  </si>
  <si>
    <t>1100547114889809921</t>
  </si>
  <si>
    <t>1100547196779446272</t>
  </si>
  <si>
    <t>1100548261675438081</t>
  </si>
  <si>
    <t>1100548452533092353</t>
  </si>
  <si>
    <t>1100548789738323968</t>
  </si>
  <si>
    <t>1100549082152665088</t>
  </si>
  <si>
    <t>1100550068321640448</t>
  </si>
  <si>
    <t>1100553487010750466</t>
  </si>
  <si>
    <t>1100554781133889536</t>
  </si>
  <si>
    <t>1100555990867558400</t>
  </si>
  <si>
    <t>1100558468317175808</t>
  </si>
  <si>
    <t>1100558644884709377</t>
  </si>
  <si>
    <t>1100558846014169088</t>
  </si>
  <si>
    <t>1100559017464741888</t>
  </si>
  <si>
    <t>1100559558722969600</t>
  </si>
  <si>
    <t>1103090694325972992</t>
  </si>
  <si>
    <t>1100546983637463040</t>
  </si>
  <si>
    <t>1100547655640498176</t>
  </si>
  <si>
    <t>1100548927303102464</t>
  </si>
  <si>
    <t>1100549808945852418</t>
  </si>
  <si>
    <t>1100550320525058048</t>
  </si>
  <si>
    <t>1100554052377739264</t>
  </si>
  <si>
    <t>1100554919554269191</t>
  </si>
  <si>
    <t>1100558592330084352</t>
  </si>
  <si>
    <t>1100558934769840128</t>
  </si>
  <si>
    <t>1100559061689552897</t>
  </si>
  <si>
    <t>1103086463925866497</t>
  </si>
  <si>
    <t>1103088277085700096</t>
  </si>
  <si>
    <t>1103088812517920768</t>
  </si>
  <si>
    <t>1103090047434350593</t>
  </si>
  <si>
    <t>1103090569822248962</t>
  </si>
  <si>
    <t>1103090816770281473</t>
  </si>
  <si>
    <t>1103091184120016896</t>
  </si>
  <si>
    <t>1100547054412222464</t>
  </si>
  <si>
    <t>1100547566624739328</t>
  </si>
  <si>
    <t>1100559026813845505</t>
  </si>
  <si>
    <t>1103086975077109765</t>
  </si>
  <si>
    <t>1103088670951661568</t>
  </si>
  <si>
    <t>1103089124611743745</t>
  </si>
  <si>
    <t>1100582585250603009</t>
  </si>
  <si>
    <t>1100549720081076225</t>
  </si>
  <si>
    <t>1100550834763558912</t>
  </si>
  <si>
    <t>1100552364363268096</t>
  </si>
  <si>
    <t>1100554417353510918</t>
  </si>
  <si>
    <t>1100555780661628928</t>
  </si>
  <si>
    <t>1100557517376143361</t>
  </si>
  <si>
    <t>1100558866281127936</t>
  </si>
  <si>
    <t>1100559155788726272</t>
  </si>
  <si>
    <t>1100560291006504960</t>
  </si>
  <si>
    <t>1100550675677790209</t>
  </si>
  <si>
    <t>1100552759785545729</t>
  </si>
  <si>
    <t>1100558974003367937</t>
  </si>
  <si>
    <t>1100553063398588416</t>
  </si>
  <si>
    <t>1100546923289866240</t>
  </si>
  <si>
    <t>1100548767407853568</t>
  </si>
  <si>
    <t>1100552707050561536</t>
  </si>
  <si>
    <t>1100553987185610752</t>
  </si>
  <si>
    <t>1100554707125370880</t>
  </si>
  <si>
    <t>1100558085037408257</t>
  </si>
  <si>
    <t>1100559164215123968</t>
  </si>
  <si>
    <t>1100553483718180864</t>
  </si>
  <si>
    <t>1100547275649138688</t>
  </si>
  <si>
    <t>1100549539105329154</t>
  </si>
  <si>
    <t>1100552928190976000</t>
  </si>
  <si>
    <t>1100553217979629568</t>
  </si>
  <si>
    <t>1100555114501283840</t>
  </si>
  <si>
    <t>1103084440400609280</t>
  </si>
  <si>
    <t>1103085519800541185</t>
  </si>
  <si>
    <t>1103086816079552512</t>
  </si>
  <si>
    <t>1103088031194583040</t>
  </si>
  <si>
    <t>1103088679684395008</t>
  </si>
  <si>
    <t>1103084624165724161</t>
  </si>
  <si>
    <t>1103084656017182720</t>
  </si>
  <si>
    <t>1103084805560913923</t>
  </si>
  <si>
    <t>1103084854810472448</t>
  </si>
  <si>
    <t>1103086130898108417</t>
  </si>
  <si>
    <t>1103088441707950081</t>
  </si>
  <si>
    <t>1103092670711373824</t>
  </si>
  <si>
    <t>1103095183372140544</t>
  </si>
  <si>
    <t>1099990071619407877</t>
  </si>
  <si>
    <t>1102883592852533255</t>
  </si>
  <si>
    <t>1103084320036536320</t>
  </si>
  <si>
    <t>1103084627227402240</t>
  </si>
  <si>
    <t>1103085412648550400</t>
  </si>
  <si>
    <t>1103086213500563457</t>
  </si>
  <si>
    <t>1103087755574181889</t>
  </si>
  <si>
    <t>1103087954094772224</t>
  </si>
  <si>
    <t>1103088377308491776</t>
  </si>
  <si>
    <t>1103088856637665280</t>
  </si>
  <si>
    <t>1103090457054072832</t>
  </si>
  <si>
    <t>1103092441521901569</t>
  </si>
  <si>
    <t>1103094735785275392</t>
  </si>
  <si>
    <t>1103095482287439873</t>
  </si>
  <si>
    <t>1103096002309873664</t>
  </si>
  <si>
    <t>1103096164084146176</t>
  </si>
  <si>
    <t>1103098041316270080</t>
  </si>
  <si>
    <t>1103084660182138887</t>
  </si>
  <si>
    <t>1103084737529331714</t>
  </si>
  <si>
    <t>1103085205466824704</t>
  </si>
  <si>
    <t>1103086444166430720</t>
  </si>
  <si>
    <t>1099805341129281537</t>
  </si>
  <si>
    <t>1100547827288211462</t>
  </si>
  <si>
    <t>1100548606652751878</t>
  </si>
  <si>
    <t>1100549329394245632</t>
  </si>
  <si>
    <t>1100550067356880897</t>
  </si>
  <si>
    <t>1100551717735858176</t>
  </si>
  <si>
    <t>1100554049135562753</t>
  </si>
  <si>
    <t>1100554643950747648</t>
  </si>
  <si>
    <t>1100556511187816448</t>
  </si>
  <si>
    <t>1100558992953233409</t>
  </si>
  <si>
    <t>1100560156860051462</t>
  </si>
  <si>
    <t>1100592826365157376</t>
  </si>
  <si>
    <t>1102340590442893312</t>
  </si>
  <si>
    <t>1103085073077800961</t>
  </si>
  <si>
    <t>1103086258392350722</t>
  </si>
  <si>
    <t>1103087387134083073</t>
  </si>
  <si>
    <t>1103088113252003840</t>
  </si>
  <si>
    <t>1103088653503471618</t>
  </si>
  <si>
    <t>1103090088911822848</t>
  </si>
  <si>
    <t>1103090537031262208</t>
  </si>
  <si>
    <t>1100547995706318848</t>
  </si>
  <si>
    <t>1100549269772267526</t>
  </si>
  <si>
    <t>1100551370325872640</t>
  </si>
  <si>
    <t>1100554185395843073</t>
  </si>
  <si>
    <t>1103088361714143232</t>
  </si>
  <si>
    <t>1103093159888912387</t>
  </si>
  <si>
    <t>1103087172826161152</t>
  </si>
  <si>
    <t>1103090663996956673</t>
  </si>
  <si>
    <t>1103093280676417536</t>
  </si>
  <si>
    <t>1100556537783877632</t>
  </si>
  <si>
    <t>1100579739478224899</t>
  </si>
  <si>
    <t>1100580702649765888</t>
  </si>
  <si>
    <t>1100582192722399232</t>
  </si>
  <si>
    <t>1102886832151371776</t>
  </si>
  <si>
    <t>1103085485545717760</t>
  </si>
  <si>
    <t>1103086217833431040</t>
  </si>
  <si>
    <t>1103088491167207426</t>
  </si>
  <si>
    <t>1103090522900611072</t>
  </si>
  <si>
    <t>1103092712134373379</t>
  </si>
  <si>
    <t>1103093422829768704</t>
  </si>
  <si>
    <t>1103096090780467200</t>
  </si>
  <si>
    <t>1103099638884782081</t>
  </si>
  <si>
    <t>1103086010798403586</t>
  </si>
  <si>
    <t>1103086883226206208</t>
  </si>
  <si>
    <t>1103087955550310405</t>
  </si>
  <si>
    <t>1103089354027749377</t>
  </si>
  <si>
    <t>1103090201260449792</t>
  </si>
  <si>
    <t>1103089240685056000</t>
  </si>
  <si>
    <t>1103089665664536577</t>
  </si>
  <si>
    <t>1103088938401652737</t>
  </si>
  <si>
    <t>1103089629715222528</t>
  </si>
  <si>
    <t>1103086905032429569</t>
  </si>
  <si>
    <t>1103087897366986752</t>
  </si>
  <si>
    <t>1103088622507565056</t>
  </si>
  <si>
    <t>1100546911017357313</t>
  </si>
  <si>
    <t>1100550308088950785</t>
  </si>
  <si>
    <t>1103083175503372288</t>
  </si>
  <si>
    <t>1103083590882074625</t>
  </si>
  <si>
    <t>1103085097887191045</t>
  </si>
  <si>
    <t>1103085292922327040</t>
  </si>
  <si>
    <t>1103085592710205442</t>
  </si>
  <si>
    <t>1103087696958947328</t>
  </si>
  <si>
    <t>1103087934406828033</t>
  </si>
  <si>
    <t>1103088882780958721</t>
  </si>
  <si>
    <t>1103090078690275328</t>
  </si>
  <si>
    <t>1103091233151508480</t>
  </si>
  <si>
    <t>1103092702114140160</t>
  </si>
  <si>
    <t>1103094216534700032</t>
  </si>
  <si>
    <t>1100547168258191361</t>
  </si>
  <si>
    <t>1103083377698263047</t>
  </si>
  <si>
    <t>1103083429271429120</t>
  </si>
  <si>
    <t>1103086672521162752</t>
  </si>
  <si>
    <t>1103088046692552704</t>
  </si>
  <si>
    <t>1103089546516930560</t>
  </si>
  <si>
    <t>1103094301461016578</t>
  </si>
  <si>
    <t>1100001394659127297</t>
  </si>
  <si>
    <t>1102905854070870018</t>
  </si>
  <si>
    <t>1103085590134902785</t>
  </si>
  <si>
    <t>1103086439238197248</t>
  </si>
  <si>
    <t>1103088069073424384</t>
  </si>
  <si>
    <t>1103090977122725889</t>
  </si>
  <si>
    <t>1103092147056771072</t>
  </si>
  <si>
    <t>1100546795111964673</t>
  </si>
  <si>
    <t>1100547024435458048</t>
  </si>
  <si>
    <t>1100558830696648704</t>
  </si>
  <si>
    <t>1100561729040338944</t>
  </si>
  <si>
    <t>1103087703564914688</t>
  </si>
  <si>
    <t>1103088170017660934</t>
  </si>
  <si>
    <t>1100172462254362629</t>
  </si>
  <si>
    <t>1100386607415394307</t>
  </si>
  <si>
    <t>1100546389329743873</t>
  </si>
  <si>
    <t>1100546819401109505</t>
  </si>
  <si>
    <t>1100549122187239425</t>
  </si>
  <si>
    <t>1100550492831256576</t>
  </si>
  <si>
    <t>1100553998103396352</t>
  </si>
  <si>
    <t>1100554529546788870</t>
  </si>
  <si>
    <t>1100555110961299456</t>
  </si>
  <si>
    <t>1100558554816282624</t>
  </si>
  <si>
    <t>1100561583472852998</t>
  </si>
  <si>
    <t>1101841523476447232</t>
  </si>
  <si>
    <t>1102901528325701632</t>
  </si>
  <si>
    <t>1103086581592788992</t>
  </si>
  <si>
    <t>1103086936162480129</t>
  </si>
  <si>
    <t>1103087956460519424</t>
  </si>
  <si>
    <t>1103089623734149121</t>
  </si>
  <si>
    <t>1103093524457771010</t>
  </si>
  <si>
    <t>1103096520453353472</t>
  </si>
  <si>
    <t>1103096718701350913</t>
  </si>
  <si>
    <t>1103097871514116096</t>
  </si>
  <si>
    <t>1100552457564893184</t>
  </si>
  <si>
    <t>1103087490221723649</t>
  </si>
  <si>
    <t>1103094078965727233</t>
  </si>
  <si>
    <t>1100553351887024129</t>
  </si>
  <si>
    <t>1100553590962298880</t>
  </si>
  <si>
    <t>1100553818276876288</t>
  </si>
  <si>
    <t>1100554301376815104</t>
  </si>
  <si>
    <t>1100560924006645760</t>
  </si>
  <si>
    <t>1102884967397376001</t>
  </si>
  <si>
    <t>1103094287112261633</t>
  </si>
  <si>
    <t>1103094647637925888</t>
  </si>
  <si>
    <t>1103096875018866690</t>
  </si>
  <si>
    <t>1100553494749200384</t>
  </si>
  <si>
    <t>1100553802413998081</t>
  </si>
  <si>
    <t>1100553988368404480</t>
  </si>
  <si>
    <t>1103094538154004480</t>
  </si>
  <si>
    <t>1103095019345448965</t>
  </si>
  <si>
    <t>1102889214423769088</t>
  </si>
  <si>
    <t>1099989781038145537</t>
  </si>
  <si>
    <t>1099989916895928321</t>
  </si>
  <si>
    <t>1099990039042449408</t>
  </si>
  <si>
    <t>1099990266914791424</t>
  </si>
  <si>
    <t>1099990557869387776</t>
  </si>
  <si>
    <t>1100546051034021888</t>
  </si>
  <si>
    <t>1100546393586978818</t>
  </si>
  <si>
    <t>1100547417303367681</t>
  </si>
  <si>
    <t>1100548063943319552</t>
  </si>
  <si>
    <t>1100548760302747649</t>
  </si>
  <si>
    <t>1100549343768137728</t>
  </si>
  <si>
    <t>1100550197166436352</t>
  </si>
  <si>
    <t>1100550580408176640</t>
  </si>
  <si>
    <t>1100551581546749952</t>
  </si>
  <si>
    <t>1100551627667357696</t>
  </si>
  <si>
    <t>1100552142585253888</t>
  </si>
  <si>
    <t>1100552454666682369</t>
  </si>
  <si>
    <t>1100552521049915392</t>
  </si>
  <si>
    <t>1100553096994775045</t>
  </si>
  <si>
    <t>1100553878318256128</t>
  </si>
  <si>
    <t>1100554629946007553</t>
  </si>
  <si>
    <t>1100555343569010688</t>
  </si>
  <si>
    <t>1100555613614989313</t>
  </si>
  <si>
    <t>1100555948911923200</t>
  </si>
  <si>
    <t>1100556001336541189</t>
  </si>
  <si>
    <t>1100556533253984258</t>
  </si>
  <si>
    <t>1100557138924105729</t>
  </si>
  <si>
    <t>1100557287721181185</t>
  </si>
  <si>
    <t>1100557603883700224</t>
  </si>
  <si>
    <t>1100558130260336641</t>
  </si>
  <si>
    <t>1100558519244345344</t>
  </si>
  <si>
    <t>1100559281961746437</t>
  </si>
  <si>
    <t>1100559831851773952</t>
  </si>
  <si>
    <t>1100560143350038529</t>
  </si>
  <si>
    <t>1100561643505885186</t>
  </si>
  <si>
    <t>1102882980085805057</t>
  </si>
  <si>
    <t>1102883213599481856</t>
  </si>
  <si>
    <t>1102883537240367105</t>
  </si>
  <si>
    <t>1102883704786034689</t>
  </si>
  <si>
    <t>1102884672164499456</t>
  </si>
  <si>
    <t>1103082767229702144</t>
  </si>
  <si>
    <t>1103083078128467968</t>
  </si>
  <si>
    <t>1103083911742148608</t>
  </si>
  <si>
    <t>1103084779216474113</t>
  </si>
  <si>
    <t>1103085014667968512</t>
  </si>
  <si>
    <t>1103085894897201154</t>
  </si>
  <si>
    <t>1103086169238192130</t>
  </si>
  <si>
    <t>1103087302367010818</t>
  </si>
  <si>
    <t>1103088541624688640</t>
  </si>
  <si>
    <t>1103088760177213441</t>
  </si>
  <si>
    <t>1103089812125433856</t>
  </si>
  <si>
    <t>1103089828718133248</t>
  </si>
  <si>
    <t>1103090474687057920</t>
  </si>
  <si>
    <t>1103092328997232640</t>
  </si>
  <si>
    <t>1103094845122371584</t>
  </si>
  <si>
    <t>1103096729816186880</t>
  </si>
  <si>
    <t>1103096936658337792</t>
  </si>
  <si>
    <t>1103097015326650368</t>
  </si>
  <si>
    <t>1103097361633406976</t>
  </si>
  <si>
    <t>1103097551463636992</t>
  </si>
  <si>
    <t>1102893846898327552</t>
  </si>
  <si>
    <t>1103085177838874625</t>
  </si>
  <si>
    <t>1103087864580005890</t>
  </si>
  <si>
    <t>1103090393397157888</t>
  </si>
  <si>
    <t>1103093513455992832</t>
  </si>
  <si>
    <t>1103096200847187968</t>
  </si>
  <si>
    <t>1099990436616331264</t>
  </si>
  <si>
    <t>1100552353181257728</t>
  </si>
  <si>
    <t>1100555879701716994</t>
  </si>
  <si>
    <t>1100556271730786304</t>
  </si>
  <si>
    <t>1100557196037902337</t>
  </si>
  <si>
    <t>1100557738386644992</t>
  </si>
  <si>
    <t>1100561157549682689</t>
  </si>
  <si>
    <t>1102883836365557761</t>
  </si>
  <si>
    <t>1103089403478659072</t>
  </si>
  <si>
    <t>1103096634039242753</t>
  </si>
  <si>
    <t>1103097828505763840</t>
  </si>
  <si>
    <t>1103083859393085440</t>
  </si>
  <si>
    <t>1103085499449856002</t>
  </si>
  <si>
    <t>1103087242829012994</t>
  </si>
  <si>
    <t>1103088465233747968</t>
  </si>
  <si>
    <t>1103090490596048897</t>
  </si>
  <si>
    <t>1103093082281660416</t>
  </si>
  <si>
    <t>1103096741459562497</t>
  </si>
  <si>
    <t>1103099805331537921</t>
  </si>
  <si>
    <t>1103084936070942720</t>
  </si>
  <si>
    <t>1103105623678427136</t>
  </si>
  <si>
    <t>1100549806513106944</t>
  </si>
  <si>
    <t>1100550724755304448</t>
  </si>
  <si>
    <t>1100552199783047168</t>
  </si>
  <si>
    <t>1100552519795830785</t>
  </si>
  <si>
    <t>1100554054336425986</t>
  </si>
  <si>
    <t>1100557010267983873</t>
  </si>
  <si>
    <t>1100558657316626432</t>
  </si>
  <si>
    <t>1103083606539452417</t>
  </si>
  <si>
    <t>1103085526599520256</t>
  </si>
  <si>
    <t>1103087839712026624</t>
  </si>
  <si>
    <t>1103090362468499458</t>
  </si>
  <si>
    <t>1103092939599810561</t>
  </si>
  <si>
    <t>1103095432157298688</t>
  </si>
  <si>
    <t>1103108887350255616</t>
  </si>
  <si>
    <t>1103109260890828800</t>
  </si>
  <si>
    <t>1100520340256485376</t>
  </si>
  <si>
    <t>1100531471662501888</t>
  </si>
  <si>
    <t>1103098954340741120</t>
  </si>
  <si>
    <t>1100558923893956613</t>
  </si>
  <si>
    <t>1103112015583764481</t>
  </si>
  <si>
    <t>1100560898547204096</t>
  </si>
  <si>
    <t>1103086551444025344</t>
  </si>
  <si>
    <t>1103089057821646848</t>
  </si>
  <si>
    <t>1103089664456445952</t>
  </si>
  <si>
    <t>1103090198215188485</t>
  </si>
  <si>
    <t>1103091358015737856</t>
  </si>
  <si>
    <t>1103094241020899328</t>
  </si>
  <si>
    <t>1103095298245648384</t>
  </si>
  <si>
    <t>1103095750571917312</t>
  </si>
  <si>
    <t>1103096843087503360</t>
  </si>
  <si>
    <t>1103097438728929280</t>
  </si>
  <si>
    <t>1103097946101301248</t>
  </si>
  <si>
    <t>1103098035175747585</t>
  </si>
  <si>
    <t>1103113811475685378</t>
  </si>
  <si>
    <t>1103112461291446272</t>
  </si>
  <si>
    <t>1103115315330850816</t>
  </si>
  <si>
    <t>1100513147528597504</t>
  </si>
  <si>
    <t>1100559860691861505</t>
  </si>
  <si>
    <t>1100544626434424832</t>
  </si>
  <si>
    <t>1101246906729144320</t>
  </si>
  <si>
    <t>1102241269114421249</t>
  </si>
  <si>
    <t>1102288769674289153</t>
  </si>
  <si>
    <t>1102292142985277440</t>
  </si>
  <si>
    <t>1103246203079274498</t>
  </si>
  <si>
    <t>1103270746942590978</t>
  </si>
  <si>
    <t>1100548631189483521</t>
  </si>
  <si>
    <t>1100549543601553410</t>
  </si>
  <si>
    <t>1100550855063945216</t>
  </si>
  <si>
    <t>1100551334066044929</t>
  </si>
  <si>
    <t>1100552251821703168</t>
  </si>
  <si>
    <t>1100554481857634304</t>
  </si>
  <si>
    <t>1100556636291297280</t>
  </si>
  <si>
    <t>1100558386138177537</t>
  </si>
  <si>
    <t>1100560511844917248</t>
  </si>
  <si>
    <t>1103083805634633729</t>
  </si>
  <si>
    <t>1103086794302722051</t>
  </si>
  <si>
    <t>1103087829096239104</t>
  </si>
  <si>
    <t>1103090653502885889</t>
  </si>
  <si>
    <t>1103093757476569094</t>
  </si>
  <si>
    <t>1103095372338155521</t>
  </si>
  <si>
    <t>1103097718380081154</t>
  </si>
  <si>
    <t>1100799079129313280</t>
  </si>
  <si>
    <t>1103332055964897282</t>
  </si>
  <si>
    <t>1103092361175941121</t>
  </si>
  <si>
    <t>1103093497165418497</t>
  </si>
  <si>
    <t>1103084753488494592</t>
  </si>
  <si>
    <t>1100368700346114048</t>
  </si>
  <si>
    <t>1100556764104265734</t>
  </si>
  <si>
    <t>1101891971533234176</t>
  </si>
  <si>
    <t>1103097284911382529</t>
  </si>
  <si>
    <t>1103087246721331202</t>
  </si>
  <si>
    <t>1103090400804392961</t>
  </si>
  <si>
    <t>1100546437899841536</t>
  </si>
  <si>
    <t>1100553121380610048</t>
  </si>
  <si>
    <t>1103088616862109698</t>
  </si>
  <si>
    <t>1103085194700095489</t>
  </si>
  <si>
    <t>1103086568846315520</t>
  </si>
  <si>
    <t>1103087148549443585</t>
  </si>
  <si>
    <t>1100560646603599872</t>
  </si>
  <si>
    <t>1103084456578088961</t>
  </si>
  <si>
    <t>1100550003746050049</t>
  </si>
  <si>
    <t/>
  </si>
  <si>
    <t>4549013254</t>
  </si>
  <si>
    <t>25834897</t>
  </si>
  <si>
    <t>3351120190</t>
  </si>
  <si>
    <t>619314325</t>
  </si>
  <si>
    <t>28338937</t>
  </si>
  <si>
    <t>906046729</t>
  </si>
  <si>
    <t>1084195368135524352</t>
  </si>
  <si>
    <t>24852558</t>
  </si>
  <si>
    <t>1688485050</t>
  </si>
  <si>
    <t>730880072899428352</t>
  </si>
  <si>
    <t>721358765983940610</t>
  </si>
  <si>
    <t>911299028</t>
  </si>
  <si>
    <t>32626186</t>
  </si>
  <si>
    <t>2669323826</t>
  </si>
  <si>
    <t>2901994476</t>
  </si>
  <si>
    <t>1547942803</t>
  </si>
  <si>
    <t>1075784736105267200</t>
  </si>
  <si>
    <t>1738014133</t>
  </si>
  <si>
    <t>769372891318194176</t>
  </si>
  <si>
    <t>1160585580</t>
  </si>
  <si>
    <t>1083080243282362368</t>
  </si>
  <si>
    <t>29689813</t>
  </si>
  <si>
    <t>887299430776492032</t>
  </si>
  <si>
    <t>27768160</t>
  </si>
  <si>
    <t>3004385270</t>
  </si>
  <si>
    <t>2841193350</t>
  </si>
  <si>
    <t>2752138186</t>
  </si>
  <si>
    <t>1089278055372091392</t>
  </si>
  <si>
    <t>14248423</t>
  </si>
  <si>
    <t>1335227035</t>
  </si>
  <si>
    <t>14264810</t>
  </si>
  <si>
    <t>571844367</t>
  </si>
  <si>
    <t>747950508564971520</t>
  </si>
  <si>
    <t>6209872</t>
  </si>
  <si>
    <t>en</t>
  </si>
  <si>
    <t>hu</t>
  </si>
  <si>
    <t>und</t>
  </si>
  <si>
    <t>fr</t>
  </si>
  <si>
    <t>es</t>
  </si>
  <si>
    <t>tl</t>
  </si>
  <si>
    <t>eu</t>
  </si>
  <si>
    <t>tr</t>
  </si>
  <si>
    <t>de</t>
  </si>
  <si>
    <t>it</t>
  </si>
  <si>
    <t>in</t>
  </si>
  <si>
    <t>1099777775853072391</t>
  </si>
  <si>
    <t>1100054943690559491</t>
  </si>
  <si>
    <t>1046207178279976961</t>
  </si>
  <si>
    <t>1083024443012775936</t>
  </si>
  <si>
    <t>1100553669018304512</t>
  </si>
  <si>
    <t>1101246738176925696</t>
  </si>
  <si>
    <t>Twitter for iPad</t>
  </si>
  <si>
    <t>Twitter Web Client</t>
  </si>
  <si>
    <t>Twitter for Android</t>
  </si>
  <si>
    <t>Twitter for iPhone</t>
  </si>
  <si>
    <t>Twitter Web App</t>
  </si>
  <si>
    <t>TweetDeck</t>
  </si>
  <si>
    <t>Hootsuite Inc.</t>
  </si>
  <si>
    <t>drbot3</t>
  </si>
  <si>
    <t>IconoHash</t>
  </si>
  <si>
    <t>-81.3371296,28.9661548 
-81.2461888,28.9661548 
-81.2461888,29.067967 
-81.3371296,29.067967</t>
  </si>
  <si>
    <t>126.592646397111,37.4294897539181 
126.644132161358,37.4294897539181 
126.644132161358,37.4926495711362 
126.592646397111,37.4926495711362</t>
  </si>
  <si>
    <t>-79.0075886,35.866334 
-78.783292,35.866334 
-78.783292,36.115631 
-79.0075886,36.115631</t>
  </si>
  <si>
    <t>-80.0157341,35.83584 
-79.885719,35.83584 
-79.885719,35.925449 
-80.0157341,35.925449</t>
  </si>
  <si>
    <t>-93.399443,44.78542 
-93.203245,44.78542 
-93.203245,44.863519 
-93.399443,44.863519</t>
  </si>
  <si>
    <t>-73.508143,41.187054 
-69.858861,41.187054 
-69.858861,42.8868241 
-73.508143,42.8868241</t>
  </si>
  <si>
    <t>-84.3219475,33.752879 
-75.40012,33.752879 
-75.40012,36.588118 
-84.3219475,36.588118</t>
  </si>
  <si>
    <t>-90.310298,34.982924 
-81.646901,34.982924 
-81.646901,36.678119 
-90.310298,36.678119</t>
  </si>
  <si>
    <t>United States</t>
  </si>
  <si>
    <t>Republic of Korea</t>
  </si>
  <si>
    <t>US</t>
  </si>
  <si>
    <t>KR</t>
  </si>
  <si>
    <t>DeLand, FL</t>
  </si>
  <si>
    <t>Jung-gu, Republic of Korea</t>
  </si>
  <si>
    <t>Durham, NC</t>
  </si>
  <si>
    <t>Archdale, NC</t>
  </si>
  <si>
    <t>Bloomington, MN</t>
  </si>
  <si>
    <t>Massachusetts, USA</t>
  </si>
  <si>
    <t>North Carolina, USA</t>
  </si>
  <si>
    <t>Tennessee, USA</t>
  </si>
  <si>
    <t>5c6ea81dd00b9d14</t>
  </si>
  <si>
    <t>01685eee514bfb4a</t>
  </si>
  <si>
    <t>bced47a0c99c71d0</t>
  </si>
  <si>
    <t>0044c2f4709633a2</t>
  </si>
  <si>
    <t>080b8d8543aab399</t>
  </si>
  <si>
    <t>cd450c94084cbf9b</t>
  </si>
  <si>
    <t>3b98b02fba3f9753</t>
  </si>
  <si>
    <t>7f7d58e5229c6b6c</t>
  </si>
  <si>
    <t>DeLand</t>
  </si>
  <si>
    <t>Jung-gu</t>
  </si>
  <si>
    <t>Durham</t>
  </si>
  <si>
    <t>Archdale</t>
  </si>
  <si>
    <t>Bloomington</t>
  </si>
  <si>
    <t>Massachusetts</t>
  </si>
  <si>
    <t>North Carolina</t>
  </si>
  <si>
    <t>Tennessee</t>
  </si>
  <si>
    <t>city</t>
  </si>
  <si>
    <t>admin</t>
  </si>
  <si>
    <t>https://api.twitter.com/1.1/geo/id/5c6ea81dd00b9d14.json</t>
  </si>
  <si>
    <t>https://api.twitter.com/1.1/geo/id/01685eee514bfb4a.json</t>
  </si>
  <si>
    <t>https://api.twitter.com/1.1/geo/id/bced47a0c99c71d0.json</t>
  </si>
  <si>
    <t>https://api.twitter.com/1.1/geo/id/0044c2f4709633a2.json</t>
  </si>
  <si>
    <t>https://api.twitter.com/1.1/geo/id/080b8d8543aab399.json</t>
  </si>
  <si>
    <t>https://api.twitter.com/1.1/geo/id/cd450c94084cbf9b.json</t>
  </si>
  <si>
    <t>https://api.twitter.com/1.1/geo/id/3b98b02fba3f9753.json</t>
  </si>
  <si>
    <t>https://api.twitter.com/1.1/geo/id/7f7d58e5229c6b6c.json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</si>
  <si>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</si>
  <si>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</si>
  <si>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</si>
  <si>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</si>
  <si>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</si>
  <si>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</si>
  <si>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</si>
  <si>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</si>
  <si>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</si>
  <si>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</si>
  <si>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</si>
  <si>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</si>
  <si>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</si>
  <si>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</si>
  <si>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</si>
  <si>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</si>
  <si>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</si>
  <si>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</si>
  <si>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</si>
  <si>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</si>
  <si>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</si>
  <si>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Bronwyn Commins</t>
  </si>
  <si>
    <t>Karl Ubelhoer</t>
  </si>
  <si>
    <t>Loretta Wholley</t>
  </si>
  <si>
    <t>Linda Marie Waldron</t>
  </si>
  <si>
    <t>Shelley Ardis</t>
  </si>
  <si>
    <t>Sean Farnum</t>
  </si>
  <si>
    <t>Eric Hayes</t>
  </si>
  <si>
    <t>collidingwithscience</t>
  </si>
  <si>
    <t>Eric J. White</t>
  </si>
  <si>
    <t>Amanda Glover</t>
  </si>
  <si>
    <t>_xD835__xDD44__xD835__xDD5A__xD835__xDD54__xD835__xDD59__xD835__xDD52__xD835__xDD56__xD835__xDD5D_ _xD835__xDD3B__xD835__xDD63__xD835__xDD56__xD835__xDD6B__xD835__xDD56__xD835__xDD5C_</t>
  </si>
  <si>
    <t>Attiya Batool</t>
  </si>
  <si>
    <t>Nova Blanche Forman</t>
  </si>
  <si>
    <t>Leanna Davidson</t>
  </si>
  <si>
    <t>Tonya Gilchrist</t>
  </si>
  <si>
    <t>EDU Blogs-Podcasts-Articles-#EDUChatList-Book Tips</t>
  </si>
  <si>
    <t>Cristóbal T. Saldaña</t>
  </si>
  <si>
    <t>Pflugerville HS</t>
  </si>
  <si>
    <t>Sandy McCray Barnes</t>
  </si>
  <si>
    <t>Ben Abee</t>
  </si>
  <si>
    <t>Corey</t>
  </si>
  <si>
    <t>Miss Kristen Rafferty</t>
  </si>
  <si>
    <t>Adam Yankay</t>
  </si>
  <si>
    <t>Tom Whitby</t>
  </si>
  <si>
    <t>Dennis Dill</t>
  </si>
  <si>
    <t>Rebecca Parker</t>
  </si>
  <si>
    <t>Coach Williams _xD83C__xDFC0_</t>
  </si>
  <si>
    <t>EduGladiators</t>
  </si>
  <si>
    <t>barkha dutt</t>
  </si>
  <si>
    <t>Kasey Bell</t>
  </si>
  <si>
    <t>Bruce McLaurin</t>
  </si>
  <si>
    <t>Brendan Fetters</t>
  </si>
  <si>
    <t>j.Davis</t>
  </si>
  <si>
    <t>Sarah Finley</t>
  </si>
  <si>
    <t>_xD835__xDE4F__xD835__xDE6E__xD835__xDE61__xD835__xDE5A__xD835__xDE67_ _xD835__xDE42__xD835__xDE5A__xD835__xDE64__xD835__xDE67__xD835__xDE5C__xD835__xDE5A_</t>
  </si>
  <si>
    <t>BarbaraGruener</t>
  </si>
  <si>
    <t>Delaney Stersic</t>
  </si>
  <si>
    <t>Mark Russel</t>
  </si>
  <si>
    <t>Helen Reed</t>
  </si>
  <si>
    <t>William Woods School of Education</t>
  </si>
  <si>
    <t>Lisa Maxfield</t>
  </si>
  <si>
    <t>Christine</t>
  </si>
  <si>
    <t>Susan Koch</t>
  </si>
  <si>
    <t>Jennifer Duda</t>
  </si>
  <si>
    <t>Paul Solarz</t>
  </si>
  <si>
    <t>_xD835__xDC02__xD835__xDC21__xD835__xDC2B__xD835__xDC22__xD835__xDC2C__xD835__xDC2D__xD835__xDC28__xD835__xDC29__xD835__xDC21__xD835__xDC1E__xD835__xDC2B_ _xD835__xDC07__xD835__xDC1A__xD835__xDC2B__xD835__xDC2B__xD835__xDC22__xD835__xDC2C_ _xD83C__xDFB8__xD83C__xDFF4_‍☠️</t>
  </si>
  <si>
    <t>Rita Wirtz</t>
  </si>
  <si>
    <t>Nathan Stevens</t>
  </si>
  <si>
    <t>Mark E. Weston Ph.D.</t>
  </si>
  <si>
    <t>Carol Varsalona</t>
  </si>
  <si>
    <t>Ira Socol</t>
  </si>
  <si>
    <t>TheDailyEDU</t>
  </si>
  <si>
    <t>Sean Richter</t>
  </si>
  <si>
    <t>Laura Robb</t>
  </si>
  <si>
    <t>Noa Lahav _xD83C__xDDEE__xD83C__xDDF1_</t>
  </si>
  <si>
    <t>Beth Scanlon</t>
  </si>
  <si>
    <t>MsRizza</t>
  </si>
  <si>
    <t>Kristin Harrington</t>
  </si>
  <si>
    <t>คlēx Ştน๖ēຖ๖໐rt</t>
  </si>
  <si>
    <t>Nancy Penchev</t>
  </si>
  <si>
    <t>_xD835__xDD38__xD835__xDD5E__xD835__xDD6A_ _xD835__xDD4A__xD835__xDD65__xD835__xDD60__xD835__xDD63__xD835__xDD56__xD835__xDD63_</t>
  </si>
  <si>
    <t>Julie Haden</t>
  </si>
  <si>
    <t>Dr. Rebecca Sampson</t>
  </si>
  <si>
    <t>Michael Poore</t>
  </si>
  <si>
    <t>ᗪEᑎE E. GᗩIᑎEY, M.Ed.</t>
  </si>
  <si>
    <t>Valerie Tilton</t>
  </si>
  <si>
    <t>Justin Hill</t>
  </si>
  <si>
    <t>Kathy Iwanicki</t>
  </si>
  <si>
    <t>Kelsey Iwanicki ✏️</t>
  </si>
  <si>
    <t>GoNoodle</t>
  </si>
  <si>
    <t>_xD835__xDDD5__xD835__xDDF2__xD835__xDE03__xD835__xDDF2__xD835__xDDFF__xD835__xDDF9__xD835__xDE06_ _xD835__xDDDF__xD835__xDDEE__xD835__xDDF1__xD835__xDDF1_</t>
  </si>
  <si>
    <t>ClassDojo</t>
  </si>
  <si>
    <t>Learningin206</t>
  </si>
  <si>
    <t>Ciara Flynn</t>
  </si>
  <si>
    <t>Letha Henry</t>
  </si>
  <si>
    <t>Long Island NY</t>
  </si>
  <si>
    <t>Ben Boyington</t>
  </si>
  <si>
    <t>✨_xD83D__xDD49_ Bonnie Nieves ✌️❤️_xD83D__xDD2C_☕️</t>
  </si>
  <si>
    <t>YouTube</t>
  </si>
  <si>
    <t>George Evans</t>
  </si>
  <si>
    <t>#killinit</t>
  </si>
  <si>
    <t>Cheryl Workman</t>
  </si>
  <si>
    <t>Blake Roberts</t>
  </si>
  <si>
    <t>Emily Kissner</t>
  </si>
  <si>
    <t>TeachingIs TheWorst</t>
  </si>
  <si>
    <t>CAPG Drone Racing</t>
  </si>
  <si>
    <t>urbie #shoestringARVR #arvrinedu</t>
  </si>
  <si>
    <t>Jonathan L Wilkins</t>
  </si>
  <si>
    <t>Kim Griesbach</t>
  </si>
  <si>
    <t>Kaitlyn Oakley</t>
  </si>
  <si>
    <t>Cheryl Abla_xD83E__xDD8B_</t>
  </si>
  <si>
    <t>priscilla caporalett</t>
  </si>
  <si>
    <t>EdCamp Bull City</t>
  </si>
  <si>
    <t>Teach Like AChampion</t>
  </si>
  <si>
    <t>The eLearning Guild</t>
  </si>
  <si>
    <t>Todd Nesloney</t>
  </si>
  <si>
    <t>John Cook</t>
  </si>
  <si>
    <t>Chris Quinn ~ #OneWord2019 - BELIEVE</t>
  </si>
  <si>
    <t>Carl Di Stefano</t>
  </si>
  <si>
    <t>Teresa Gross _xD83D__xDCDD__xD83D__xDCDA_</t>
  </si>
  <si>
    <t>Robert Ward</t>
  </si>
  <si>
    <t>Peter D. Boland</t>
  </si>
  <si>
    <t>Keurig</t>
  </si>
  <si>
    <t>Linda Edwards</t>
  </si>
  <si>
    <t>Rachelle Dene Poth</t>
  </si>
  <si>
    <t>_xD83D__xDEB2_Dave Schmittou EdD_xD83D__xDEB2_</t>
  </si>
  <si>
    <t>John C. Carver</t>
  </si>
  <si>
    <t>Rebecca Lynn, M.Ed. _xD83C__xDF37_</t>
  </si>
  <si>
    <t>Aaron Hogan</t>
  </si>
  <si>
    <t>Litty Mathai</t>
  </si>
  <si>
    <t>Michael Abramczyk</t>
  </si>
  <si>
    <t>Melisa Hayes</t>
  </si>
  <si>
    <t>Jessica Chandler</t>
  </si>
  <si>
    <t>Christine Bemis</t>
  </si>
  <si>
    <t>Consultant, advisor for teaching with film, humorist, award-winning writer. Named 1 of the top 100 CT educators to follow on Twitter.Tweets are my own.</t>
  </si>
  <si>
    <t>Father | Educational Gardener | ELA Specialist | baseball umpire | unabashed coffee lover | Love to read &amp; talk shop | Finding my writer's voice</t>
  </si>
  <si>
    <t>Principal @MericiCanberra BArts BEd MREd MEdL FACEL MACE 2019: Build Faith, Be Present, Show Gratitude. Tweets=mine.</t>
  </si>
  <si>
    <t>#IT #AT #Library #media at FSDB, lover of learning, reading, writing, being a mom, hiking FL style = geocaching. Awarded Making IT Happen 2018 via FCITL _xD83D__xDC09_</t>
  </si>
  <si>
    <t>Teacher, Troublemaker, #2PencilChat Host (Tues @ 7pm eastern),  #BestClassPodcast, EdCamp St. Augustine co-founder, Grassroots PD Organizer, Buncee Ambassador</t>
  </si>
  <si>
    <t>I'm an international educator with a simple mission-do right by kids and keep improving. Always fighting for #SpEd #stuvoice #inclusion #empathy.</t>
  </si>
  <si>
    <t>Gifted-Science Educator podcaster, Blogger: https://t.co/pgYhzMWm8N &amp; https://t.co/EBUpoNd4Oa Moderator #stucentclass &amp; #teachmindful</t>
  </si>
  <si>
    <t>20 years an archaeologist, 10 years an educator, now an aspiring and hopefully inspiring writer with an interest in child soldiers and environmental causes.</t>
  </si>
  <si>
    <t>#InstructionalDesigner • #STEM Coordinator • #Innovator • Problem Solver • #Collaborator • #Maker • @Area3STEM Founder • #MIEExpert Follow my Class @Glover_HGE</t>
  </si>
  <si>
    <t>Tech Integrator @LakeShoreCSD _xD83E__xDD85_ • @NYSCATE ToY • @Quest4EdPodcast_xD83C__xDF99_• #edtechLSC_xD83D__xDCBB_ #TeachSDGs_xD83D__xDC99_#SparkEmpathy⚡#CBL_xD83D__xDCA1_ #LearnLikeGord✌️OGC Co-Pilot _xD83C__xDF0E_ • ∞ beta •_xD83C__xDFD2_</t>
  </si>
  <si>
    <t>Mom of 2 amazing boys, @nbfelem educator, mentor, learner, dreamer, cook, poet, tech savvy, advocate for disadvantaged children around the world #knownova</t>
  </si>
  <si>
    <t>Nova Blanche Forman is an innovative technological center that maximizes student potential in a positive learning environment! #KnowNova</t>
  </si>
  <si>
    <t>First year teacher @NBFelem UCF Alum. #kindnessmatters</t>
  </si>
  <si>
    <t>#IBMYP Language &amp; Literature teacher @TISLearns; Instructional Coach; Literacy Consultant, Speaker, and Presenter #learneragency #inquirymindset #joyfulleaders</t>
  </si>
  <si>
    <t>Page curated by Rebecca (@R_CILR) Retweets ≠ Endorsement or Agreement~RTs share different point of views to open up conversations on education topics.</t>
  </si>
  <si>
    <t>Father of four, life-long learner, ND Alumnus, EdD, Assistant Principal @PflugervilleHS #HaveCourageBeKind, #BeThatTeacher, #OneStepEDU</t>
  </si>
  <si>
    <t>Campus events and information for Pflugerville High School in Pflugerville Independent School District</t>
  </si>
  <si>
    <t>Wife/Mother/Former Instructional Assist./Former Reading 1st Coach/Teacher/A. Principal/Future Principal/Wilson County Schools @HearneWCS #IWantToKnowYourOpinion</t>
  </si>
  <si>
    <t>Husband, Father, 5th grade Teacher, Dreamer, Dad Joke King</t>
  </si>
  <si>
    <t>Electrical Engineering Teacher, Mentor, &amp; Army Veteran _xD83C__xDDFA__xD83C__xDDF8__xD83D__xDCDA__xD83C__xDF1F_</t>
  </si>
  <si>
    <t>Fourth grade teacher, blogger, educational technology enthusiast, &amp; avid traveler. The Raff in Raff Street Cafe https://t.co/ID5ql1oByJ</t>
  </si>
  <si>
    <t>Learner, Doer, Teacher. Practitioner of SBG. Developer of "Mathacognition." Artisan-craft tweets = GMO free. Don't let your last words be: I wasted so much time</t>
  </si>
  <si>
    <t>Author,Blogger,Speaker,HS/MS 34 yrs,College 6 yrs.Founder #Edchat,Edchat Interactive, EDU PLN,Edchat https://t.co/umrWkLwZzq My Island View https://t.co/tZOxs9E8o3</t>
  </si>
  <si>
    <t>I am just a guy ... building relationships and making memories with my kids in the Green Dragon Studio. #STEAM</t>
  </si>
  <si>
    <t>Mom life with 2 middle schoolers, 6th grade history teacher at a K-8 STEAM/School of the Arts</t>
  </si>
  <si>
    <t>Elementary #physed teacher ❤ #PE &amp; #Tech</t>
  </si>
  <si>
    <t>New era of leadership, engagement &amp; advocacy| Co-Moderators @mgrosstaylor &amp; Core Warriors| #EduGladiators Chat Sat. 8am CT/9am ET</t>
  </si>
  <si>
    <t>Barkha Rani Jamke Barasti Hai. Emmy Nominated Reporter. Wannabe Lawyer. Columnist @WashingtonPost Contributing Editor @TheWeekLive. Argumentative!Yaaron Ka Yaar</t>
  </si>
  <si>
    <t>Child of God, Author, Speaker, Teacher, Google Certified Innovator, Google Certified Trainer, EdCamper, blogger...Be Dynamic and #ShakeUpLearning!</t>
  </si>
  <si>
    <t>Math teacher who wants students to see the mathematics in the world around them.</t>
  </si>
  <si>
    <t>Administrator at @CMMSCougars (@WCPSS) Third generation educator. Proud @WilmingtonColl &amp; @NCState alum. Public education &amp; equity advocate. #CBJ supporter.</t>
  </si>
  <si>
    <t>Special Ed. Private Day School  Administrator, Coffee Lover, Artist, and Sports Fan!</t>
  </si>
  <si>
    <t>Professor of Teacher Ed. | AP Social Studies Teacher (APUSH, WHAP, APHG, APGOPO) | Track Coach | Quiz Bowl Coach | Proud Dad | #Fitnessedu Co-Mod</t>
  </si>
  <si>
    <t>Counselor, Life &amp; SEL Skills Coach, Mentor, Inspirational Speaker, Author #Whatsunderyourcape?, mom of 3, wife, sister, volunteer, blogger, friend.</t>
  </si>
  <si>
    <t>Preservice Teacher attending Siena Heights University! ✏️ Athlete on the Track _xD83C__xDFC3__xD83C__xDFFD_‍♀️ Secondary Education _xD83D__xDC69__xD83C__xDFFB_‍_xD83C__xDFEB_ Major: English _xD83D__xDCDD_Minor: Mathematics ➕</t>
  </si>
  <si>
    <t>Parent Coordinator at a NYC public school, social media enthusiast, mom, follower of curiosities. Remind Connected Educator. Comments are my own.</t>
  </si>
  <si>
    <t>William Woods University Education department is proud to train and support the next generation of teachers!</t>
  </si>
  <si>
    <t>Wife | Mom | Program Manager @McREL | Education |  #McRELchat co-moderator | Raised in IA | Live in CO | My tweets are my own. | Retweet &amp; Follows ≠ endorsement</t>
  </si>
  <si>
    <t>primary french immersion teacher
#frimm #grade1</t>
  </si>
  <si>
    <t>Humanist, CLU University Supervisor for Teacher Candidates, School Board Member of St. Jude the Apostle School, Retired Principal SVUSD. skoch@callutheran.edu</t>
  </si>
  <si>
    <t>SpEd Teacher. Just a goofy T who loves _xD83C__xDFB6_, the great outdoors, and having fun while learning new things _xD83E__xDD17_ TOY 2012 @spedcampNJ @edcampNJ #AlwaysWithASmile</t>
  </si>
  <si>
    <t>Author of "Learn Like a PIRATE"  https://t.co/7NgTHzVmID | Global @TeacherPrize Top 50 | Educator of the Year (@ICE_IL) | #NBCT | 4th Grade T #5thchat #LearnLAP</t>
  </si>
  <si>
    <t>Dir of Tech &amp; Principal @PennsaukenEDU *"Constantly referring to yourself as a Thought Leader/Lead Learner is a cry for help." Organizer @SpEdCampNJ @EdCampNJ</t>
  </si>
  <si>
    <t>Author of Reading Champs, former principal, college prof, ESEA evaluator, curriculum developer, keynote speaker, featured blogger on https://t.co/bsrccB7Uxm</t>
  </si>
  <si>
    <t>Darth Maker, Teachwithyour series, The Education Anti-hero, MAKER of things, my opinions should be yours, Paper distinguished Educator, certified in 0</t>
  </si>
  <si>
    <t>Working to enhance the learning of all students by harnessing power of tech to support proven instructional practices and to connect all levels of the system.</t>
  </si>
  <si>
    <t>Wonderologist, Wonder Lead Ambassador, ELA Consultant, NYEDChat Moderator, Creator/curator of global poetry galleries connecting with life, learning, nature</t>
  </si>
  <si>
    <t>putting learning spaces, learning technologies, and learning strategies together for every child. Letting children lead. Author of Timeless Learning</t>
  </si>
  <si>
    <t>I'm for 21st C learning spaces for all kinds of learners, both adults and young people; ‘16 AASA Top 4 Nat Supt of the year; coauthor Timeless Learning</t>
  </si>
  <si>
    <t>TheDailyEDU is your source for Educational news and web links around the web.</t>
  </si>
  <si>
    <t>Mental Health Specialist, 2009 FL HS Counselor, 09 Volusia HS &amp; 14 MS Counselor, LMHC, M.Ed Ed Leadership, husband, father, lifelong learner, divergent thinker</t>
  </si>
  <si>
    <t>Author, teacher, consultant, keynote speaker with more than 40 years teaching experience. Interested in helping teachers reach every student. #robbedchat</t>
  </si>
  <si>
    <t>Community manager at the Technological Innovation Unit in the Ministry of Education. EduPreneur Interested in #EdTech #gbl #gamification #creativity #motivation</t>
  </si>
  <si>
    <t>Teacher, 2018 Walden Chair, Activist, T1, Athlete, EdCamp Orange Organizer &amp; Mom- Reading, writing &amp; learning about teaching, diabetes &amp; life</t>
  </si>
  <si>
    <t>K-3 #physed specialist | loves to #readaloud | interested in #technology in the classroom | #edchatPH moderator | Seesaw Ambassador</t>
  </si>
  <si>
    <t>Ed Tech Coach @ Flagler County School District, Co-Founder EdCamp St. Augustine/Edcamp Flagler, #FLedChat Co-Moderator, ISTE PLN Leader, Gator Grad</t>
  </si>
  <si>
    <t>Husband, father, cocreator of #EdTechAfterDark, Asst. Principal @LecantoHigh, 2015 Citrus County TOY, &amp; 2015 FL Gov. SHINE Award. https://t.co/5T2HkrMGh7</t>
  </si>
  <si>
    <t>I Lab teacher and Instructional Tech Coordinator, #CommonSenseEdAmbassador @NCWIT Educator Award @weebly ambassador</t>
  </si>
  <si>
    <t>Proud Aunt•Instructional Coach•Technology Integration Mentor•Connected Educator•Proud Ambassador•MIE•Learner For Life•Presenter #4OCFPLN</t>
  </si>
  <si>
    <t>proud #mama *iPad 1st grade teacher in St Johns County, FL. #falconeduchat @EdCampStAug organizer *LipSense* @Levelupj_aj #bekindmonday Seesaw Ambassador</t>
  </si>
  <si>
    <t>Wife, Proud Mama, Daughter, Sister, Friend, Instructor, Hopeful Servant Leader, Believer!</t>
  </si>
  <si>
    <t>The official Twitter account of Mike Poore, Superintendent of Little Rock Schools</t>
  </si>
  <si>
    <t>Educator. Author of Journey to the ‘Y’ in You. #theteacherwhosings #CLIMBE #studentdrivenclassroom #FLEdChat #diversity #community #PBL #FreshGrade .</t>
  </si>
  <si>
    <t>UF Lastinger Center Cert. HS Inst. Coach. Wife. Mom. Learner. Former TOY, FCSS TOY,&amp;AVID Coord. 20+ years in edu and I ❤️it! Chi chi owner_xD83D__xDC15_. My family is #1!</t>
  </si>
  <si>
    <t>Best online Assignment Writing services for help in Engineering, analytics, business management, law, tourism, nursing &amp; more: UK, USA, Australia, Canada, UAE</t>
  </si>
  <si>
    <t>Design minds Ambassador. Design Thinking &amp; Innovation. Passionate about introducing Design Thinking to Ss as early as possible! #juniorschooldesign</t>
  </si>
  <si>
    <t>3rd grade teacher in small northern CT town/proud mom and wife/exercises for my sanity/year 31</t>
  </si>
  <si>
    <t>1st year 1st grade teacher, studied abroad in Costa Rica &amp; South Africa, co-blogger with my mom and lifelong reader and learner. ✏️_xD83D__xDCDA_</t>
  </si>
  <si>
    <t>GoNoodle gets over 12 million kids moving to be their strongest, bravest, silliest, smartest, bestest selves. Sign up for free at https://t.co/DQz0Cvu2UJ!</t>
  </si>
  <si>
    <t>Educator, Passion = discovering, creating &amp; utilizing innovative learning &amp; teaching to encourage student success|Co-creator of @globalmathtask</t>
  </si>
  <si>
    <t>Helping teachers, parents, and students change education from the ground up. Come share your story! :)</t>
  </si>
  <si>
    <t>3rd Grade Teacher // Chicago Public Schools</t>
  </si>
  <si>
    <t>Elementary Education Major</t>
  </si>
  <si>
    <t>Cycle 1 Teacher in west Québec. Like most of my students, I am happiest outside.</t>
  </si>
  <si>
    <t>Making Twitter Lists and Tweeting and Retweeting things related to Long Island.</t>
  </si>
  <si>
    <t>learn. teach. live. share.
[@GCMLProject @ACMECoalition]</t>
  </si>
  <si>
    <t>MEd |Science Teacher|MA STE Ambassador|Google Certified Educator|Seesaw|Buncee|Wakelet #EduMatch #pln365 #NGSS #4OCF _xD83D__xDD1C_ Aspiring Google Innovator</t>
  </si>
  <si>
    <t>Pivoting to video.</t>
  </si>
  <si>
    <t>#IBDP English B &amp; #IBMYP Language &amp; Literature teacher. Passionate about #literacy and #education. Grad student @ACEedu.</t>
  </si>
  <si>
    <t>English teacher_xD83D__xDC69_‍_xD83C__xDFEB_, NCAE ILI, TEI 2016-2017, Key BT 2015-2016, Core Advocate, Seesaw Ambassador 
Blog https://t.co/UbZAOBiz5V</t>
  </si>
  <si>
    <t>Senior paper crafter and lover of West End shows</t>
  </si>
  <si>
    <t>Learning Specialist | Chadwick International School | IBMYP | UVA-Wise 13 | George Mason 2020 EDLE | ☕️✈️_xD83C__xDFC0_⚾️</t>
  </si>
  <si>
    <t>Sixth grade teacher, writer, and gardener.  I probably use too many exclamation points (!!)</t>
  </si>
  <si>
    <t>Blue Collar commentary on a Gray Collar profession. I wish I could give Betsy DeVos a Stone Cold Stunner.</t>
  </si>
  <si>
    <t>We make drone racing games + flight simulators for PC and mobile _xD83D__xDC4D_</t>
  </si>
  <si>
    <t>Learning experience designer, speaker, comic-ist. Believe #KidsDeserveIt, connections w/educators. Husband &amp; papa, OldPa. Navy veteran (long ago).</t>
  </si>
  <si>
    <t>Teacher @SpencerHigh4 | Student @MSU_gradschool</t>
  </si>
  <si>
    <t>Principal/wife/momx3. Passionate about kids, educators, education, tech. &amp; learning. Inspired daily by faith/family/friends/kids/colleagues.</t>
  </si>
  <si>
    <t>As a future educator, I'll be using this account to discover and learn from other teachers and share my own Elementary Education projects!_xD83C__xDF4E_✏️_xD83D__xDCDA_</t>
  </si>
  <si>
    <t>Wife | Mom | Life-Long Learner | Consultant | Passionate about helping Educators | Instructional Technology | #McRELchat co-moderator | Co-Author of #Tools4CITW</t>
  </si>
  <si>
    <t>March 2, 2019 at Durham Academy Lower School. Register at https://t.co/MDcG4o0ife</t>
  </si>
  <si>
    <t>Little Things Have Big Muscles.  Most ideas borrowed from a great teacher near you. @Doug_Lemov, too. And check out the Field Notes Blog. #TeachLikeAChamp</t>
  </si>
  <si>
    <t>Community &amp; Resources for eLearning Professionals.
Check out our upcoming conferences:
@LSCon @Realities360 @DevLearn</t>
  </si>
  <si>
    <t>Principal at @Webb_Elem, White House Champion of Change, TEDx Speaker, NSBA 20 to Watch &amp; Co-Author of #KidsDeserveIt, #SparksInTheDark, and #StoriesFromWebb</t>
  </si>
  <si>
    <t>I use music to teach kids about life and the world! @prbands Living the good life as a husband and a father in beautiful Northern MN!</t>
  </si>
  <si>
    <t>Husband, father, runner, life-long learner, former district leader, new K teacher &amp; in my 29th year! ON, Canada #gratefuledu #bfc530 #JoyfulLeaders #satchat</t>
  </si>
  <si>
    <t>Teacher, Alpacas, Soccer Dad. Science, Politics. Year 8 Learning Leader - want to see kids achieve.</t>
  </si>
  <si>
    <t>Bookworm, MS Literacy Teacher, Blogger, Creator #PD4uandme, @pd4uandme, Class- @MsGrossLiteracy, @CodeBreakerEDU, #CodeBreaker #CoffeeEduROC, #TLAP Educator</t>
  </si>
  <si>
    <t>ELA teacher 26yrs. #BenefitMindset author. Edutopia &amp; EdWeek blogger. #WholeChild &amp; #WellBeing = Social/Emotional/Soulful/Academic/ Altruistic growth. #WEinME</t>
  </si>
  <si>
    <t>Media Specialist, Book Lover, Nerd</t>
  </si>
  <si>
    <t>Hubby, Doggie Daddy, I do my best at being a Christian but my mouth, Secondary ELA Teacher...</t>
  </si>
  <si>
    <t>Brew the Love.™</t>
  </si>
  <si>
    <t>HSP Program TDSB,, LLI, Seesaw Ambassador, Buncee Ambassador, Class Dojo Mentor, Flipgrid GridGuide &amp; Ambassador, MIE, Go Bubble Ambassador, Wakelet Ambassador</t>
  </si>
  <si>
    <t>EdTech Consultant, Teacher, Attorney, Author  #WeTeachuN #Edugladiator, President of #iSTETEN,  Nearpod #PioNear #4OCFPLN #Edumatch_xD83D__xDCA5__xD83D__xDC9C_ #PushboundEDU Consulting</t>
  </si>
  <si>
    <t>2014 Middle School Principal of the Year, 2018 College Educator of the Year, Director of Instruction, Author:”It's Like Riding a Bike” #LastingLearning CTZN3</t>
  </si>
  <si>
    <t>Christian, husband, and father. Committed to transformational change in education and designing a new DNA for learning. Director, Tullahoma City Schools</t>
  </si>
  <si>
    <t>Educator (K, 1, ESL)~M.Ed. (C&amp;I- Literacy) I tweet about education &amp; other things.  Writer-Reader-Thinker-Learner-Day &amp; Nite Sky Watcher-Gardener-Water Baby</t>
  </si>
  <si>
    <t>CUE Exec Dir. Creator: CUE Rock Star. CUE BOLD. Co-Founder EdCamp Yosemite. Co-Author: The Eduprotocol Field Guide #Eduprotocols  Tweets are my own.</t>
  </si>
  <si>
    <t>English, Language Arts, &amp; Reading Coordinator | interests: my family, literacy, SEL, community, Astros baseball | author of Shattering the Perfect #TeacherMyth</t>
  </si>
  <si>
    <t>Wife, Mother to 2 little humans &amp; a dog,  5th Grade LA/SS teacher in OH! Passionate learner! Let's talk teaching &amp; everything in between! Tweets are my own.</t>
  </si>
  <si>
    <t>Spends Wednesdays w/#122edchat | Blog: https://t.co/oH77ihm9kk | @Flipgrid Ambassador | Award winning #STEM Facilitator for @SmartLab_tweets | Dreamer</t>
  </si>
  <si>
    <t>_xD83D__xDC99_2nd Grade Teacher_xD83D__xDC99_Blessed with 2 daughters_xD83D__xDC99_Apple Teacher_xD83D__xDC99_ creator #skypesnaps_xD83D__xDC97_#breastcancersurvivor _xD83D__xDC97_#NZKAmbassador_xD83D__xDC99_#FlipgridAmbassador ❤️My 24 Kiddos❤️</t>
  </si>
  <si>
    <t>Mama of 3, wife, teacher, &amp; Jesus lover. Keeping my love on! _xD83D__xDC4A__xD83C__xDFFB_ of student voice, empathy, and connections! @Seesaw ambassador #40cfpln</t>
  </si>
  <si>
    <t>Teacher|Learner|Advocate|Mentor |Tweets are my own #Be_ThatTeacher ❤️</t>
  </si>
  <si>
    <t>the world's conversation archive. don't see your chat in the archive? Drop us a tweet :-) created by @josecotto</t>
  </si>
  <si>
    <t>Connecticut</t>
  </si>
  <si>
    <t>Ocean County, NJ</t>
  </si>
  <si>
    <t>Canberra, Australian Capital Territory</t>
  </si>
  <si>
    <t>St. Augustine, FL</t>
  </si>
  <si>
    <t>Brazil</t>
  </si>
  <si>
    <t>Katy, TX</t>
  </si>
  <si>
    <t>Goleta, CA</t>
  </si>
  <si>
    <t>Florida, USA</t>
  </si>
  <si>
    <t>Western New York</t>
  </si>
  <si>
    <t>Davie, FL</t>
  </si>
  <si>
    <t>Davie, Florida</t>
  </si>
  <si>
    <t>Tokyo, Japan</t>
  </si>
  <si>
    <t>Nevada, USA</t>
  </si>
  <si>
    <t>Pflugerville, TX</t>
  </si>
  <si>
    <t>Wilson, NC</t>
  </si>
  <si>
    <t>Trinity NC</t>
  </si>
  <si>
    <t>Chester, VA</t>
  </si>
  <si>
    <t>Minneapolis, MN</t>
  </si>
  <si>
    <t>Earth for now</t>
  </si>
  <si>
    <t>LI, NY</t>
  </si>
  <si>
    <t>Florida</t>
  </si>
  <si>
    <t>TN</t>
  </si>
  <si>
    <t>Nashville, TN</t>
  </si>
  <si>
    <t>India</t>
  </si>
  <si>
    <t>Dallas, TX</t>
  </si>
  <si>
    <t>Ottawa, Ontario</t>
  </si>
  <si>
    <t>Raleigh, NC</t>
  </si>
  <si>
    <t>Virginia, USA</t>
  </si>
  <si>
    <t>Michigan, USA</t>
  </si>
  <si>
    <t>Friendswood, TX</t>
  </si>
  <si>
    <t>Queens, NY</t>
  </si>
  <si>
    <t>Fulton</t>
  </si>
  <si>
    <t>Aurora, Colorado, USA</t>
  </si>
  <si>
    <t>Agoura Hills, CA</t>
  </si>
  <si>
    <t>Arl Hts, IL - psolarz@sd25.org</t>
  </si>
  <si>
    <t>Pennsauken New Jersey</t>
  </si>
  <si>
    <t>Eugene, OR</t>
  </si>
  <si>
    <t xml:space="preserve">antartica </t>
  </si>
  <si>
    <t>Estes Park, CO USA</t>
  </si>
  <si>
    <t>Long Island</t>
  </si>
  <si>
    <t>Winchester, VA 22601</t>
  </si>
  <si>
    <t>Israel</t>
  </si>
  <si>
    <t>Orlando, FL</t>
  </si>
  <si>
    <t>Manila, PH</t>
  </si>
  <si>
    <t>St. Augustine, Fl</t>
  </si>
  <si>
    <t>Citrus Springs, FL</t>
  </si>
  <si>
    <t>Hallandale Beach, FL</t>
  </si>
  <si>
    <t>Montgomery, Texas</t>
  </si>
  <si>
    <t>Saint Johns, FL</t>
  </si>
  <si>
    <t>Little Rock, AR</t>
  </si>
  <si>
    <t>Australia , Sydney</t>
  </si>
  <si>
    <t>Brisbane, Queensland</t>
  </si>
  <si>
    <t>CT</t>
  </si>
  <si>
    <t>Wilmington,North Carolina, USA</t>
  </si>
  <si>
    <t>San Francisco, CA</t>
  </si>
  <si>
    <t>Kazabazua, Québec</t>
  </si>
  <si>
    <t>Eastern Long Island, NY</t>
  </si>
  <si>
    <t>New England</t>
  </si>
  <si>
    <t>Thompson, CT</t>
  </si>
  <si>
    <t>San Bruno, CA</t>
  </si>
  <si>
    <t>Japan</t>
  </si>
  <si>
    <t>West Sussex</t>
  </si>
  <si>
    <t>Incheon, Republic of Korea</t>
  </si>
  <si>
    <t>Pennsylvania</t>
  </si>
  <si>
    <t>England, United Kingdom</t>
  </si>
  <si>
    <t>CA, AZ, NM, TX</t>
  </si>
  <si>
    <t>Taylorsville, KY</t>
  </si>
  <si>
    <t>Wisconsin</t>
  </si>
  <si>
    <t>Colorado</t>
  </si>
  <si>
    <t>USA</t>
  </si>
  <si>
    <t>Navasota, TX</t>
  </si>
  <si>
    <t>Park Rapids, MN</t>
  </si>
  <si>
    <t>Dandenong Ranges</t>
  </si>
  <si>
    <t>NY</t>
  </si>
  <si>
    <t>Los Angeles, CA</t>
  </si>
  <si>
    <t>29.115487,-81.005307</t>
  </si>
  <si>
    <t>Waterbury, VT</t>
  </si>
  <si>
    <t>Toronto, _xD83C__xDDE8__xD83C__xDDE6_</t>
  </si>
  <si>
    <t>Pittsburgh</t>
  </si>
  <si>
    <t>Tullahoma, TN</t>
  </si>
  <si>
    <t>CA, USA</t>
  </si>
  <si>
    <t>College Station, TX</t>
  </si>
  <si>
    <t>Ohio, USA</t>
  </si>
  <si>
    <t>Oak Lawn, IL</t>
  </si>
  <si>
    <t>Hilliard, Ohio</t>
  </si>
  <si>
    <t>Meridian, TX</t>
  </si>
  <si>
    <t>https://t.co/KrBvitCGz2</t>
  </si>
  <si>
    <t>https://t.co/VJwu2b3skJ</t>
  </si>
  <si>
    <t>https://t.co/BQREA5oAJa</t>
  </si>
  <si>
    <t>https://t.co/9uDz6BI18Y</t>
  </si>
  <si>
    <t>https://t.co/jnGcl6YaMz</t>
  </si>
  <si>
    <t>https://t.co/OY3f0mkw1b</t>
  </si>
  <si>
    <t>https://t.co/grD3vZe9Dn</t>
  </si>
  <si>
    <t>https://t.co/GQy1qg1sXP</t>
  </si>
  <si>
    <t>https://t.co/zLEqDN2Ut9</t>
  </si>
  <si>
    <t>http://t.co/Cs5DQiM1aj</t>
  </si>
  <si>
    <t>https://t.co/FHykzx2770</t>
  </si>
  <si>
    <t>https://t.co/Pg3Z86dARK</t>
  </si>
  <si>
    <t>https://t.co/bgI2bLAo08</t>
  </si>
  <si>
    <t>https://t.co/QYYd9YxnJZ</t>
  </si>
  <si>
    <t>https://t.co/aFAPDywtfs</t>
  </si>
  <si>
    <t>https://t.co/Ma2G8uvJIl</t>
  </si>
  <si>
    <t>https://t.co/yWl2ThA11G</t>
  </si>
  <si>
    <t>https://t.co/iU4APRh72b</t>
  </si>
  <si>
    <t>http://t.co/cMUqxK7RuQ</t>
  </si>
  <si>
    <t>https://t.co/pwuD0HTE0K</t>
  </si>
  <si>
    <t>https://t.co/V66o8u2bPz</t>
  </si>
  <si>
    <t>https://t.co/p8CxDRJohQ</t>
  </si>
  <si>
    <t>https://t.co/G2gp2PGqQ8</t>
  </si>
  <si>
    <t>https://t.co/VAEwJ9Hcvb</t>
  </si>
  <si>
    <t>https://t.co/VSTlmy6DA2</t>
  </si>
  <si>
    <t>http://t.co/e2NWJxxmBI</t>
  </si>
  <si>
    <t>http://t.co/sOWkK8Ulla</t>
  </si>
  <si>
    <t>https://t.co/i0DMuhiP9z</t>
  </si>
  <si>
    <t>https://t.co/acrF9h8K83</t>
  </si>
  <si>
    <t>https://t.co/hN2jIqTXjE</t>
  </si>
  <si>
    <t>https://t.co/Gny9xmYpmo</t>
  </si>
  <si>
    <t>https://t.co/twxHxOtlG0</t>
  </si>
  <si>
    <t>https://t.co/N97w8dLp1Z</t>
  </si>
  <si>
    <t>https://t.co/E1ixZ9CXDe</t>
  </si>
  <si>
    <t>https://t.co/i4BVRRcjuC</t>
  </si>
  <si>
    <t>https://t.co/pzVoiJuIME</t>
  </si>
  <si>
    <t>https://t.co/nvCuFIEIEE</t>
  </si>
  <si>
    <t>https://t.co/zFArLeASwc</t>
  </si>
  <si>
    <t>https://t.co/ssT0ZX4NC0</t>
  </si>
  <si>
    <t>https://t.co/1BH07oughK</t>
  </si>
  <si>
    <t>https://t.co/oLNQyJQYYu</t>
  </si>
  <si>
    <t>https://t.co/vRtmFIPTTn</t>
  </si>
  <si>
    <t>https://t.co/zNjUq4fI8B</t>
  </si>
  <si>
    <t>https://t.co/HuMOyVBvNk</t>
  </si>
  <si>
    <t>https://t.co/axdbePRjb2</t>
  </si>
  <si>
    <t>https://t.co/X2OtDbDgXB</t>
  </si>
  <si>
    <t>https://t.co/UiO11iHG3X</t>
  </si>
  <si>
    <t>http://t.co/dEOguyVS0Y</t>
  </si>
  <si>
    <t>https://t.co/AL11wv2zP1</t>
  </si>
  <si>
    <t>http://t.co/ta3dlsfiVg</t>
  </si>
  <si>
    <t>https://t.co/N5hs3BT12M</t>
  </si>
  <si>
    <t>https://t.co/lessFVwuLU</t>
  </si>
  <si>
    <t>https://t.co/F3fLcfn45H</t>
  </si>
  <si>
    <t>https://t.co/YRTuhCI95t</t>
  </si>
  <si>
    <t>https://t.co/0KPHxgb6CW</t>
  </si>
  <si>
    <t>http://t.co/5hw1tnjo1Y</t>
  </si>
  <si>
    <t>https://t.co/NDw1sd9MRt</t>
  </si>
  <si>
    <t>https://t.co/rKHM80R8a6</t>
  </si>
  <si>
    <t>https://t.co/F1v3aZLBod</t>
  </si>
  <si>
    <t>https://t.co/KW2fSbIoB3</t>
  </si>
  <si>
    <t>https://t.co/92ZJTrEaiO</t>
  </si>
  <si>
    <t>https://t.co/0boOIkgmQV</t>
  </si>
  <si>
    <t>https://t.co/0vW1ncunyx</t>
  </si>
  <si>
    <t>http://t.co/LFvMUh9jEU</t>
  </si>
  <si>
    <t>http://t.co/Hnc9uO8vbN</t>
  </si>
  <si>
    <t>https://t.co/D6nx3E692Y</t>
  </si>
  <si>
    <t>https://t.co/syeVyxiBPc</t>
  </si>
  <si>
    <t>https://t.co/j6dR0UsOte</t>
  </si>
  <si>
    <t>https://t.co/pVDHfEgGus</t>
  </si>
  <si>
    <t>https://t.co/9KBGoLvB8R</t>
  </si>
  <si>
    <t>https://t.co/w31cd1qZE0</t>
  </si>
  <si>
    <t>https://t.co/iA79iPBi4q</t>
  </si>
  <si>
    <t>https://t.co/nhFGaZecYv</t>
  </si>
  <si>
    <t>https://t.co/eN0hRsmpUq</t>
  </si>
  <si>
    <t>https://t.co/S8SH2xWoK4</t>
  </si>
  <si>
    <t>https://t.co/MTRmZQQVbe</t>
  </si>
  <si>
    <t>https://t.co/s4NZPcuJzJ</t>
  </si>
  <si>
    <t>https://t.co/f5sZ7BJgdC</t>
  </si>
  <si>
    <t>https://t.co/claBAo5BQY</t>
  </si>
  <si>
    <t>https://t.co/ogxmaGFP8p</t>
  </si>
  <si>
    <t>https://t.co/NyTEG9jJsc</t>
  </si>
  <si>
    <t>https://t.co/qJVXKzKysX</t>
  </si>
  <si>
    <t>https://pbs.twimg.com/profile_banners/1131790267/1544520002</t>
  </si>
  <si>
    <t>https://pbs.twimg.com/profile_banners/1335227035/1534344139</t>
  </si>
  <si>
    <t>https://pbs.twimg.com/profile_banners/385317758/1548547307</t>
  </si>
  <si>
    <t>https://pbs.twimg.com/profile_banners/775986653902934016/1481114944</t>
  </si>
  <si>
    <t>https://pbs.twimg.com/profile_banners/12623092/1372370093</t>
  </si>
  <si>
    <t>https://pbs.twimg.com/profile_banners/24852558/1498075334</t>
  </si>
  <si>
    <t>https://pbs.twimg.com/profile_banners/3122208261/1459887751</t>
  </si>
  <si>
    <t>https://pbs.twimg.com/profile_banners/3321751520/1440989336</t>
  </si>
  <si>
    <t>https://pbs.twimg.com/profile_banners/868249787195301888/1496194395</t>
  </si>
  <si>
    <t>https://pbs.twimg.com/profile_banners/756977218983780352/1551056300</t>
  </si>
  <si>
    <t>https://pbs.twimg.com/profile_banners/464206869/1541389821</t>
  </si>
  <si>
    <t>https://pbs.twimg.com/profile_banners/946948612856123392/1543624123</t>
  </si>
  <si>
    <t>https://pbs.twimg.com/profile_banners/718499892038135809/1460141117</t>
  </si>
  <si>
    <t>https://pbs.twimg.com/profile_banners/1034598698729254912/1535505636</t>
  </si>
  <si>
    <t>https://pbs.twimg.com/profile_banners/73633856/1534157107</t>
  </si>
  <si>
    <t>https://pbs.twimg.com/profile_banners/788618111956189184/1543429043</t>
  </si>
  <si>
    <t>https://pbs.twimg.com/profile_banners/1688485050/1551757475</t>
  </si>
  <si>
    <t>https://pbs.twimg.com/profile_banners/3307216801/1438802473</t>
  </si>
  <si>
    <t>https://pbs.twimg.com/profile_banners/854032648834084865/1492471243</t>
  </si>
  <si>
    <t>https://pbs.twimg.com/profile_banners/4549013254/1501684526</t>
  </si>
  <si>
    <t>https://pbs.twimg.com/profile_banners/1080516476367499267/1547047581</t>
  </si>
  <si>
    <t>https://pbs.twimg.com/profile_banners/906046729/1504285381</t>
  </si>
  <si>
    <t>https://pbs.twimg.com/profile_banners/844204307704496128/1490195539</t>
  </si>
  <si>
    <t>https://pbs.twimg.com/profile_banners/17762060/1388959670</t>
  </si>
  <si>
    <t>https://pbs.twimg.com/profile_banners/25834897/1533313194</t>
  </si>
  <si>
    <t>https://pbs.twimg.com/profile_banners/477411312/1512589262</t>
  </si>
  <si>
    <t>https://pbs.twimg.com/profile_banners/747663353552703489/1479003060</t>
  </si>
  <si>
    <t>https://pbs.twimg.com/profile_banners/19929890/1448649648</t>
  </si>
  <si>
    <t>https://pbs.twimg.com/profile_banners/14084352/1546366179</t>
  </si>
  <si>
    <t>https://pbs.twimg.com/profile_banners/927865255/1361132948</t>
  </si>
  <si>
    <t>https://pbs.twimg.com/profile_banners/360017782/1492393396</t>
  </si>
  <si>
    <t>https://pbs.twimg.com/profile_banners/997266561265258496/1526604944</t>
  </si>
  <si>
    <t>https://pbs.twimg.com/profile_banners/3068522790/1551033380</t>
  </si>
  <si>
    <t>https://pbs.twimg.com/profile_banners/2364828025/1453843684</t>
  </si>
  <si>
    <t>https://pbs.twimg.com/profile_banners/1083088390415966208/1547065442</t>
  </si>
  <si>
    <t>https://pbs.twimg.com/profile_banners/1089014325753327616/1549198732</t>
  </si>
  <si>
    <t>https://pbs.twimg.com/profile_banners/29689813/1521658267</t>
  </si>
  <si>
    <t>https://pbs.twimg.com/profile_banners/1055603462011002881/1544891668</t>
  </si>
  <si>
    <t>https://pbs.twimg.com/profile_banners/727212746622668801/1462283581</t>
  </si>
  <si>
    <t>https://pbs.twimg.com/profile_banners/100887074/1473996606</t>
  </si>
  <si>
    <t>https://pbs.twimg.com/profile_banners/734076352547160066/1463874123</t>
  </si>
  <si>
    <t>https://pbs.twimg.com/profile_banners/335667311/1535080303</t>
  </si>
  <si>
    <t>https://pbs.twimg.com/profile_banners/2733642166/1527104297</t>
  </si>
  <si>
    <t>https://pbs.twimg.com/profile_banners/2813248590/1410880311</t>
  </si>
  <si>
    <t>https://pbs.twimg.com/profile_banners/28338937/1442842959</t>
  </si>
  <si>
    <t>https://pbs.twimg.com/profile_banners/30109799/1422234116</t>
  </si>
  <si>
    <t>https://pbs.twimg.com/profile_banners/27768160/1541025043</t>
  </si>
  <si>
    <t>https://pbs.twimg.com/profile_banners/18590869/1402242764</t>
  </si>
  <si>
    <t>https://pbs.twimg.com/profile_banners/229249993/1387547797</t>
  </si>
  <si>
    <t>https://pbs.twimg.com/profile_banners/2606283401/1425432923</t>
  </si>
  <si>
    <t>https://pbs.twimg.com/profile_banners/430807468/1489613085</t>
  </si>
  <si>
    <t>https://pbs.twimg.com/profile_banners/405171326/1546554014</t>
  </si>
  <si>
    <t>https://pbs.twimg.com/profile_banners/11301722/1542734718</t>
  </si>
  <si>
    <t>https://pbs.twimg.com/profile_banners/2377087280/1443919898</t>
  </si>
  <si>
    <t>https://pbs.twimg.com/profile_banners/2469271523/1398540625</t>
  </si>
  <si>
    <t>https://pbs.twimg.com/profile_banners/306180302/1520296417</t>
  </si>
  <si>
    <t>https://pbs.twimg.com/profile_banners/2318023232/1460759963</t>
  </si>
  <si>
    <t>https://pbs.twimg.com/profile_banners/2917959122/1550527421</t>
  </si>
  <si>
    <t>https://pbs.twimg.com/profile_banners/722586950/1531312960</t>
  </si>
  <si>
    <t>https://pbs.twimg.com/profile_banners/33090277/1495793532</t>
  </si>
  <si>
    <t>https://pbs.twimg.com/profile_banners/495161570/1424653126</t>
  </si>
  <si>
    <t>https://pbs.twimg.com/profile_banners/731510082857406468/1520093712</t>
  </si>
  <si>
    <t>https://pbs.twimg.com/profile_banners/47218544/1542515112</t>
  </si>
  <si>
    <t>https://pbs.twimg.com/profile_banners/17573066/1397694737</t>
  </si>
  <si>
    <t>https://pbs.twimg.com/profile_banners/775260667825655808/1502444536</t>
  </si>
  <si>
    <t>https://pbs.twimg.com/profile_banners/911299028/1531305474</t>
  </si>
  <si>
    <t>https://pbs.twimg.com/profile_banners/3351120190/1527676870</t>
  </si>
  <si>
    <t>https://pbs.twimg.com/profile_banners/619314325/1510613366</t>
  </si>
  <si>
    <t>https://pbs.twimg.com/profile_banners/2582701771/1416597461</t>
  </si>
  <si>
    <t>https://pbs.twimg.com/profile_banners/315617667/1534179217</t>
  </si>
  <si>
    <t>https://pbs.twimg.com/profile_banners/1084195368135524352/1548433631</t>
  </si>
  <si>
    <t>https://pbs.twimg.com/profile_banners/1092925777186877440/1551215071</t>
  </si>
  <si>
    <t>https://pbs.twimg.com/profile_banners/730880072899428352/1538351937</t>
  </si>
  <si>
    <t>https://pbs.twimg.com/profile_banners/2669323826/1539531370</t>
  </si>
  <si>
    <t>https://pbs.twimg.com/profile_banners/10228272/1544543885</t>
  </si>
  <si>
    <t>https://pbs.twimg.com/profile_banners/2901994476/1520763194</t>
  </si>
  <si>
    <t>https://pbs.twimg.com/profile_banners/539486493/1378238913</t>
  </si>
  <si>
    <t>https://pbs.twimg.com/profile_banners/1075784736105267200/1545322231</t>
  </si>
  <si>
    <t>https://pbs.twimg.com/profile_banners/1738014133/1531874208</t>
  </si>
  <si>
    <t>https://pbs.twimg.com/profile_banners/991761960038477824/1525370140</t>
  </si>
  <si>
    <t>https://pbs.twimg.com/profile_banners/6209872/1394856523</t>
  </si>
  <si>
    <t>https://pbs.twimg.com/profile_banners/835254681148456961/1531535495</t>
  </si>
  <si>
    <t>https://pbs.twimg.com/profile_banners/1160585580/1535926201</t>
  </si>
  <si>
    <t>https://pbs.twimg.com/profile_banners/1083080243282362368/1550659634</t>
  </si>
  <si>
    <t>https://pbs.twimg.com/profile_banners/32626186/1550548331</t>
  </si>
  <si>
    <t>https://pbs.twimg.com/profile_banners/887299430776492032/1500499025</t>
  </si>
  <si>
    <t>https://pbs.twimg.com/profile_banners/901458029601857536/1503762547</t>
  </si>
  <si>
    <t>https://pbs.twimg.com/profile_banners/222542504/1401470523</t>
  </si>
  <si>
    <t>https://pbs.twimg.com/profile_banners/46240094/1399312667</t>
  </si>
  <si>
    <t>https://pbs.twimg.com/profile_banners/582338302/1457407882</t>
  </si>
  <si>
    <t>https://pbs.twimg.com/profile_banners/3004385270/1530386140</t>
  </si>
  <si>
    <t>https://pbs.twimg.com/profile_banners/14248423/1545743182</t>
  </si>
  <si>
    <t>https://pbs.twimg.com/profile_banners/2841193350/1412581180</t>
  </si>
  <si>
    <t>https://pbs.twimg.com/profile_banners/2752138186/1549633170</t>
  </si>
  <si>
    <t>https://pbs.twimg.com/profile_banners/4770235998/1542763635</t>
  </si>
  <si>
    <t>https://pbs.twimg.com/profile_banners/14264810/1398616879</t>
  </si>
  <si>
    <t>https://pbs.twimg.com/profile_banners/571844367/1525528554</t>
  </si>
  <si>
    <t>https://pbs.twimg.com/profile_banners/33330562/1549405565</t>
  </si>
  <si>
    <t>https://pbs.twimg.com/profile_banners/747950508564971520/1546450578</t>
  </si>
  <si>
    <t>https://pbs.twimg.com/profile_banners/49860518/1545709131</t>
  </si>
  <si>
    <t>https://pbs.twimg.com/profile_banners/356912318/1540733296</t>
  </si>
  <si>
    <t>https://pbs.twimg.com/profile_banners/29128874/1529377377</t>
  </si>
  <si>
    <t>https://pbs.twimg.com/profile_banners/783776081140514816/1541817184</t>
  </si>
  <si>
    <t>https://pbs.twimg.com/profile_banners/14080892/1476847886</t>
  </si>
  <si>
    <t>https://pbs.twimg.com/profile_banners/44977883/1460224415</t>
  </si>
  <si>
    <t>https://pbs.twimg.com/profile_banners/885747967/1471045711</t>
  </si>
  <si>
    <t>https://pbs.twimg.com/profile_banners/193502301/1517501978</t>
  </si>
  <si>
    <t>https://pbs.twimg.com/profile_banners/1674276391/1535890216</t>
  </si>
  <si>
    <t>https://pbs.twimg.com/profile_banners/3327311604/1546179184</t>
  </si>
  <si>
    <t>https://pbs.twimg.com/profile_banners/972984211878678529/1521077361</t>
  </si>
  <si>
    <t>https://pbs.twimg.com/profile_banners/807285197200879616/1490992098</t>
  </si>
  <si>
    <t>http://abs.twimg.com/images/themes/theme1/bg.png</t>
  </si>
  <si>
    <t>http://abs.twimg.com/images/themes/theme17/bg.gif</t>
  </si>
  <si>
    <t>http://abs.twimg.com/images/themes/theme9/bg.gif</t>
  </si>
  <si>
    <t>http://abs.twimg.com/images/themes/theme14/bg.gif</t>
  </si>
  <si>
    <t>http://abs.twimg.com/images/themes/theme12/bg.gif</t>
  </si>
  <si>
    <t>http://abs.twimg.com/images/themes/theme15/bg.png</t>
  </si>
  <si>
    <t>http://abs.twimg.com/images/themes/theme10/bg.gif</t>
  </si>
  <si>
    <t>http://abs.twimg.com/images/themes/theme18/bg.gif</t>
  </si>
  <si>
    <t>http://abs.twimg.com/images/themes/theme5/bg.gif</t>
  </si>
  <si>
    <t>http://abs.twimg.com/images/themes/theme3/bg.gif</t>
  </si>
  <si>
    <t>http://abs.twimg.com/images/themes/theme16/bg.gif</t>
  </si>
  <si>
    <t>http://abs.twimg.com/images/themes/theme6/bg.gif</t>
  </si>
  <si>
    <t>http://abs.twimg.com/images/themes/theme4/bg.gif</t>
  </si>
  <si>
    <t>http://abs.twimg.com/images/themes/theme13/bg.gif</t>
  </si>
  <si>
    <t>http://abs.twimg.com/images/themes/theme11/bg.gif</t>
  </si>
  <si>
    <t>http://pbs.twimg.com/profile_images/895748971007799296/Cx1KtrX__normal.jpg</t>
  </si>
  <si>
    <t>http://pbs.twimg.com/profile_images/1034611624072630272/XuYYvRgi_normal.jpg</t>
  </si>
  <si>
    <t>http://pbs.twimg.com/profile_images/629007461081464832/oQ85YDkK_normal.jpg</t>
  </si>
  <si>
    <t>http://pbs.twimg.com/profile_images/993180112823705600/ppoAUKAQ_normal.jpg</t>
  </si>
  <si>
    <t>http://pbs.twimg.com/profile_images/751673208236077056/tGKIAPRg_normal.jpg</t>
  </si>
  <si>
    <t>http://pbs.twimg.com/profile_images/857238305443684352/DS0dW8JX_normal.jpg</t>
  </si>
  <si>
    <t>http://pbs.twimg.com/profile_images/1097949320656179201/YhWbXXsX_normal.png</t>
  </si>
  <si>
    <t>http://pbs.twimg.com/profile_images/3268894579/fba1eef9d1e70374635328a1c0382e15_normal.jpeg</t>
  </si>
  <si>
    <t>http://pbs.twimg.com/profile_images/946555025530212352/U2MQTf36_normal.jpg</t>
  </si>
  <si>
    <t>http://pbs.twimg.com/profile_images/53929363/IraSocol1_normal.jpg</t>
  </si>
  <si>
    <t>http://pbs.twimg.com/profile_images/973366971872919552/XfB24MTM_normal.jpg</t>
  </si>
  <si>
    <t>http://pbs.twimg.com/profile_images/1065440685774520320/YNo5JCqG_normal.jpg</t>
  </si>
  <si>
    <t>http://pbs.twimg.com/profile_images/1063422136579055617/uh8-uJmC_normal.jpg</t>
  </si>
  <si>
    <t>http://pbs.twimg.com/profile_images/815923304766853121/N19ft05a_normal.jpg</t>
  </si>
  <si>
    <t>http://pbs.twimg.com/profile_images/1096579753832792064/5xLmuV-W_normal.jpg</t>
  </si>
  <si>
    <t>http://pbs.twimg.com/profile_images/607902786743721984/2_X0XGG5_normal.png</t>
  </si>
  <si>
    <t>http://pbs.twimg.com/profile_images/1064508586955542528/t9hMs7LB_normal.jpg</t>
  </si>
  <si>
    <t>http://pbs.twimg.com/profile_images/1053227205034160128/4ZK-zm4y_normal.jpg</t>
  </si>
  <si>
    <t>http://pbs.twimg.com/profile_images/878471461106704384/Z2nBSEB7_normal.jpg</t>
  </si>
  <si>
    <t>http://pbs.twimg.com/profile_images/3503520984/1a9eea47e24ffbdcfedef02692b743d1_normal.jpeg</t>
  </si>
  <si>
    <t>http://pbs.twimg.com/profile_images/1013436760859299847/aQltRN9T_normal.jpg</t>
  </si>
  <si>
    <t>http://pbs.twimg.com/profile_images/378800000405478007/6d3eb748477a0b4c7c2ac0635c1e6795_normal.jpeg</t>
  </si>
  <si>
    <t>http://pbs.twimg.com/profile_images/1017965809052684293/Fu6lObXF_normal.jpg</t>
  </si>
  <si>
    <t>http://pbs.twimg.com/profile_images/764509723584585728/ZC9numcm_normal.jpg</t>
  </si>
  <si>
    <t>http://pbs.twimg.com/profile_images/926845332364972035/mbvPVp4-_normal.jpg</t>
  </si>
  <si>
    <t>http://pbs.twimg.com/profile_images/545361858807332864/bNkCsjcq_normal.jpeg</t>
  </si>
  <si>
    <t>http://pbs.twimg.com/profile_images/879761753982222336/76-OwgO1_normal.jpg</t>
  </si>
  <si>
    <t>http://pbs.twimg.com/profile_images/928473595696893953/B1cPw4Oz_normal.jpg</t>
  </si>
  <si>
    <t>http://pbs.twimg.com/profile_images/921364487416045568/pCm0ftcA_normal.jpg</t>
  </si>
  <si>
    <t>http://pbs.twimg.com/profile_images/1076660238110076928/5jF2rnzi_normal.jpg</t>
  </si>
  <si>
    <t>http://pbs.twimg.com/profile_images/939639394738216960/2Zw6sGvw_normal.jpg</t>
  </si>
  <si>
    <t>http://pbs.twimg.com/profile_images/897625293220974592/2OgiPadl_normal.jpg</t>
  </si>
  <si>
    <t>http://pbs.twimg.com/profile_images/1101075252472352768/KCp1vWff_normal.jpg</t>
  </si>
  <si>
    <t>http://pbs.twimg.com/profile_images/1028980142343942144/U5QrzCtk_normal.jpg</t>
  </si>
  <si>
    <t>http://pbs.twimg.com/profile_images/972988928201560069/KbS1C4ji_normal.jpg</t>
  </si>
  <si>
    <t>http://pbs.twimg.com/profile_images/808383733468430336/XvlWPew-_normal.jpg</t>
  </si>
  <si>
    <t>Open Twitter Page for This Person</t>
  </si>
  <si>
    <t>https://twitter.com/bronwynwriter</t>
  </si>
  <si>
    <t>https://twitter.com/mru_ishere</t>
  </si>
  <si>
    <t>https://twitter.com/lwholley</t>
  </si>
  <si>
    <t>https://twitter.com/lindamariewald2</t>
  </si>
  <si>
    <t>https://twitter.com/shelleypa</t>
  </si>
  <si>
    <t>https://twitter.com/magicpantsjones</t>
  </si>
  <si>
    <t>https://twitter.com/mr_hayes</t>
  </si>
  <si>
    <t>https://twitter.com/chouinardjahant</t>
  </si>
  <si>
    <t>https://twitter.com/white5anthronet</t>
  </si>
  <si>
    <t>https://twitter.com/aglover4edu</t>
  </si>
  <si>
    <t>https://twitter.com/m_drez</t>
  </si>
  <si>
    <t>https://twitter.com/batool_attiya</t>
  </si>
  <si>
    <t>https://twitter.com/nbfelem</t>
  </si>
  <si>
    <t>https://twitter.com/missldavidson</t>
  </si>
  <si>
    <t>https://twitter.com/mrs_gilchrist</t>
  </si>
  <si>
    <t>https://twitter.com/talkreadsing</t>
  </si>
  <si>
    <t>https://twitter.com/saldanact</t>
  </si>
  <si>
    <t>https://twitter.com/pflugervillehs</t>
  </si>
  <si>
    <t>https://twitter.com/assistantprinc6</t>
  </si>
  <si>
    <t>https://twitter.com/mr_abee_tweets</t>
  </si>
  <si>
    <t>https://twitter.com/corey_d2019</t>
  </si>
  <si>
    <t>https://twitter.com/misskrafferty</t>
  </si>
  <si>
    <t>https://twitter.com/itsamry</t>
  </si>
  <si>
    <t>https://twitter.com/tomwhitby</t>
  </si>
  <si>
    <t>https://twitter.com/dennisdill</t>
  </si>
  <si>
    <t>https://twitter.com/rebeccap314</t>
  </si>
  <si>
    <t>https://twitter.com/coachwilliamspe</t>
  </si>
  <si>
    <t>https://twitter.com/edugladiators</t>
  </si>
  <si>
    <t>https://twitter.com/bdutt</t>
  </si>
  <si>
    <t>https://twitter.com/shakeuplearning</t>
  </si>
  <si>
    <t>https://twitter.com/bdmclaurin</t>
  </si>
  <si>
    <t>https://twitter.com/brendanfetters</t>
  </si>
  <si>
    <t>https://twitter.com/jvgdavis</t>
  </si>
  <si>
    <t>https://twitter.com/sarahfinley01</t>
  </si>
  <si>
    <t>https://twitter.com/georgehistory</t>
  </si>
  <si>
    <t>https://twitter.com/barbaragruener</t>
  </si>
  <si>
    <t>https://twitter.com/stersicteaches</t>
  </si>
  <si>
    <t>https://twitter.com/markrus88927412</t>
  </si>
  <si>
    <t>https://twitter.com/hjreed</t>
  </si>
  <si>
    <t>https://twitter.com/educationwoods</t>
  </si>
  <si>
    <t>https://twitter.com/leemaxfield29</t>
  </si>
  <si>
    <t>https://twitter.com/cmk138</t>
  </si>
  <si>
    <t>https://twitter.com/sueekoch</t>
  </si>
  <si>
    <t>https://twitter.com/dynamicduda338</t>
  </si>
  <si>
    <t>https://twitter.com/paulsolarz</t>
  </si>
  <si>
    <t>https://twitter.com/principal_h</t>
  </si>
  <si>
    <t>https://twitter.com/ritawirtz</t>
  </si>
  <si>
    <t>https://twitter.com/nathan_stevens</t>
  </si>
  <si>
    <t>https://twitter.com/shiftparadigm</t>
  </si>
  <si>
    <t>https://twitter.com/cvarsalona</t>
  </si>
  <si>
    <t>https://twitter.com/irasocol</t>
  </si>
  <si>
    <t>https://twitter.com/pammoran</t>
  </si>
  <si>
    <t>https://twitter.com/thedailyedu</t>
  </si>
  <si>
    <t>https://twitter.com/flrichter</t>
  </si>
  <si>
    <t>https://twitter.com/lrobbteacher</t>
  </si>
  <si>
    <t>https://twitter.com/supervxn</t>
  </si>
  <si>
    <t>https://twitter.com/scanloe</t>
  </si>
  <si>
    <t>https://twitter.com/rizzapiccio</t>
  </si>
  <si>
    <t>https://twitter.com/kristincharr</t>
  </si>
  <si>
    <t>https://twitter.com/alexstubenbort</t>
  </si>
  <si>
    <t>https://twitter.com/penchevable</t>
  </si>
  <si>
    <t>https://twitter.com/techamys</t>
  </si>
  <si>
    <t>https://twitter.com/julie_haden</t>
  </si>
  <si>
    <t>https://twitter.com/vballwin</t>
  </si>
  <si>
    <t>https://twitter.com/michaelpoore1</t>
  </si>
  <si>
    <t>https://twitter.com/dene_gainey</t>
  </si>
  <si>
    <t>https://twitter.com/valerietilton</t>
  </si>
  <si>
    <t>https://twitter.com/assignmenthelp</t>
  </si>
  <si>
    <t>https://twitter.com/jedjnr</t>
  </si>
  <si>
    <t>https://twitter.com/kathyiwanicki</t>
  </si>
  <si>
    <t>https://twitter.com/msiwanicki</t>
  </si>
  <si>
    <t>https://twitter.com/gonoodle</t>
  </si>
  <si>
    <t>https://twitter.com/bevladd</t>
  </si>
  <si>
    <t>https://twitter.com/classdojo</t>
  </si>
  <si>
    <t>https://twitter.com/learningin206</t>
  </si>
  <si>
    <t>https://twitter.com/crflynn20</t>
  </si>
  <si>
    <t>https://twitter.com/lethajhenry</t>
  </si>
  <si>
    <t>https://twitter.com/longislandny</t>
  </si>
  <si>
    <t>https://twitter.com/benbo370</t>
  </si>
  <si>
    <t>https://twitter.com/biologygoddess</t>
  </si>
  <si>
    <t>https://twitter.com/youtube</t>
  </si>
  <si>
    <t>https://twitter.com/kruevans</t>
  </si>
  <si>
    <t>https://twitter.com/killyalison</t>
  </si>
  <si>
    <t>https://twitter.com/classcraft</t>
  </si>
  <si>
    <t>https://twitter.com/blakerobertsva</t>
  </si>
  <si>
    <t>https://twitter.com/elkissner</t>
  </si>
  <si>
    <t>https://twitter.com/t3achingworst</t>
  </si>
  <si>
    <t>https://twitter.com/capgdroneracing</t>
  </si>
  <si>
    <t>https://twitter.com/urbie</t>
  </si>
  <si>
    <t>https://twitter.com/engagewilkins</t>
  </si>
  <si>
    <t>https://twitter.com/kimgriesbach</t>
  </si>
  <si>
    <t>https://twitter.com/kaitlynoakleyed</t>
  </si>
  <si>
    <t>https://twitter.com/cherylabla</t>
  </si>
  <si>
    <t>https://twitter.com/priscillacap1</t>
  </si>
  <si>
    <t>https://twitter.com/edcampbullcity</t>
  </si>
  <si>
    <t>https://twitter.com/teachlikeachamp</t>
  </si>
  <si>
    <t>https://twitter.com/elearningguild</t>
  </si>
  <si>
    <t>https://twitter.com/techninjatodd</t>
  </si>
  <si>
    <t>https://twitter.com/john_prmn</t>
  </si>
  <si>
    <t>https://twitter.com/chrisquinn64</t>
  </si>
  <si>
    <t>https://twitter.com/gruntledchalkie</t>
  </si>
  <si>
    <t>https://twitter.com/teresagross625</t>
  </si>
  <si>
    <t>https://twitter.com/rewardingedu</t>
  </si>
  <si>
    <t>https://twitter.com/kmichellehowell</t>
  </si>
  <si>
    <t>https://twitter.com/peterdboland</t>
  </si>
  <si>
    <t>https://twitter.com/keurig</t>
  </si>
  <si>
    <t>https://twitter.com/lindaedwardsi</t>
  </si>
  <si>
    <t>https://twitter.com/rdene915</t>
  </si>
  <si>
    <t>https://twitter.com/daveschmittou</t>
  </si>
  <si>
    <t>https://twitter.com/johnccarver</t>
  </si>
  <si>
    <t>https://twitter.com/r_cilr</t>
  </si>
  <si>
    <t>https://twitter.com/jcorippo</t>
  </si>
  <si>
    <t>https://twitter.com/aaron_hogan</t>
  </si>
  <si>
    <t>https://twitter.com/littymathaiedu</t>
  </si>
  <si>
    <t>https://twitter.com/_on11</t>
  </si>
  <si>
    <t>https://twitter.com/hayes_melisa</t>
  </si>
  <si>
    <t>https://twitter.com/jchandlerteach</t>
  </si>
  <si>
    <t>https://twitter.com/christinebemis2</t>
  </si>
  <si>
    <t>https://twitter.com/iconohash</t>
  </si>
  <si>
    <t>Directed</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</si>
  <si>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</si>
  <si>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</si>
  <si>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</si>
  <si>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</si>
  <si>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</si>
  <si>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</si>
  <si>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</si>
  <si>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</si>
  <si>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</si>
  <si>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</si>
  <si>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</si>
  <si>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</si>
  <si>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</si>
  <si>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</si>
  <si>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</si>
  <si>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</si>
  <si>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</si>
  <si>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</si>
  <si>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</si>
  <si>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</si>
  <si>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</si>
  <si>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</si>
  <si>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</si>
  <si>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</si>
  <si>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</si>
  <si>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</si>
  <si>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</si>
  <si>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</si>
  <si>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</si>
  <si>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</si>
  <si>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</si>
  <si>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GraphSource░TwitterSearch▓GraphTerm░#2pencilchat▓LayoutAlgorithm░The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</si>
  <si>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</si>
  <si>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</si>
  <si>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</si>
  <si>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</si>
  <si>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</si>
  <si>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</si>
  <si>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</si>
  <si>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</si>
  <si>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</si>
  <si>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</si>
  <si>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</si>
  <si>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</si>
  <si>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</si>
  <si>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</si>
  <si>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</si>
  <si>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</si>
  <si>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</si>
  <si>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</si>
  <si>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</si>
  <si>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</si>
  <si>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</si>
  <si>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</si>
  <si>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</si>
  <si>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</si>
  <si>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</si>
  <si>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</si>
  <si>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</si>
  <si>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</si>
  <si>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</si>
  <si>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</si>
  <si>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https://twitter.com/PriscillaCap1/status/1100553669018304512 http://youtu.be/tx6sBfKq0rc https://twitter.com/magicpantsjones/status/1103089812125433856</t>
  </si>
  <si>
    <t>https://twitter.com/mru_ishere/status/1103085073077800961 https://twitter.com/magicpantsjones/status/1103089812125433856 http://bit.ly/2tUaQx4 https://twitter.com/magicpantsjones/status/1099990039042449408 https://twitter.com/magicpantsjones/status/1103087302367010818 https://twitter.com/MagicPantsJones/status/1100555613614989313 https://twitter.com/MagicPantsJones/status/1102884672164499456</t>
  </si>
  <si>
    <t>https://youtu.be/5JNw8PP5qgo https://twitter.com/Anna_Flaming/status/1083024443012775936 https://twitter.com/MagicPantsJones/status/1100558130260336641 https://twitter.com/MagicPantsJones/status/1100553096994775045 https://emilymcdowell.com/products/everyday-achievement-certificates-notepad https://www.youtube.com/watch?v=Ai_8pJf5TSs</t>
  </si>
  <si>
    <t>https://emilymcdowell.com/products/everyday-achievement-certificates-notepad https://beyondliteracylink.blogspot.com/2015/05/hall-of-eduhero-voices.html https://beyondliteracylink.blogspot.com/2019/02/winter-wail.html http://questionthestorm.blogspot.com https://twitter.com/MissKRafferty/status/1100553487010750466</t>
  </si>
  <si>
    <t>https://twitter.com/Alex_Corbitt/status/1099777775853072391 https://twitter.com/MagicPantsJones/status/1100548063943319552 https://twitter.com/MagicPantsJones/status/1100550580408176640 https://twitter.com/MagicPantsJones/status/1100553096994775045 https://twitter.com/GruntledChalkie/status/1100555919002238976 https://twitter.com/MagicPantsJones/status/1100558130260336641 https://twitter.com/Alex_Corbitt/status/1046207178279976961 https://twitter.com/MagicPantsJones/status/1103084779216474113 https://twitter.com/MagicPantsJones/status/1103087302367010818 https://twitter.com/MagicPantsJones/status/1103089812125433856</t>
  </si>
  <si>
    <t>http://iconohash.com/2PencilChat/2019-03-05 http://iconohash.com/2pencilchat/2019-02-26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</si>
  <si>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</si>
  <si>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</si>
  <si>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</si>
  <si>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</si>
  <si>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</si>
  <si>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</si>
  <si>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</si>
  <si>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</si>
  <si>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</si>
  <si>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</si>
  <si>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</si>
  <si>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</si>
  <si>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t>
  </si>
  <si>
    <t>twitter.com bit.ly</t>
  </si>
  <si>
    <t>twitter.com youtu.be emilymcdowell.com youtube.com</t>
  </si>
  <si>
    <t>blogspot.com emilymcdowell.com twitter.com</t>
  </si>
  <si>
    <t>Top Hashtags in Tweet in Entire Graph</t>
  </si>
  <si>
    <t>5thchat</t>
  </si>
  <si>
    <t>champforkids</t>
  </si>
  <si>
    <t>shiftthis</t>
  </si>
  <si>
    <t>tnedchat</t>
  </si>
  <si>
    <t>d123learns</t>
  </si>
  <si>
    <t>edtechchat</t>
  </si>
  <si>
    <t>edchat</t>
  </si>
  <si>
    <t>educhatlist</t>
  </si>
  <si>
    <t>Top Hashtags in Tweet in G1</t>
  </si>
  <si>
    <t>edci338</t>
  </si>
  <si>
    <t>pln</t>
  </si>
  <si>
    <t>weather</t>
  </si>
  <si>
    <t>haiku</t>
  </si>
  <si>
    <t>tltw</t>
  </si>
  <si>
    <t>Top Hashtags in Tweet in G2</t>
  </si>
  <si>
    <t>nced</t>
  </si>
  <si>
    <t>greatbritishbakingshow</t>
  </si>
  <si>
    <t>geniushour</t>
  </si>
  <si>
    <t>ela</t>
  </si>
  <si>
    <t>tlap</t>
  </si>
  <si>
    <t>tompetty</t>
  </si>
  <si>
    <t>bfc530</t>
  </si>
  <si>
    <t>gratefuledu</t>
  </si>
  <si>
    <t>Top Hashtags in Tweet in G3</t>
  </si>
  <si>
    <t>2ndaryela</t>
  </si>
  <si>
    <t>Top Hashtags in Tweet in G4</t>
  </si>
  <si>
    <t>nyedchat</t>
  </si>
  <si>
    <t>wonderchat</t>
  </si>
  <si>
    <t>3b</t>
  </si>
  <si>
    <t>eduhero</t>
  </si>
  <si>
    <t>inspirational</t>
  </si>
  <si>
    <t>pd</t>
  </si>
  <si>
    <t>celebratemonday</t>
  </si>
  <si>
    <t>satchat</t>
  </si>
  <si>
    <t>Top Hashtags in Tweet in G5</t>
  </si>
  <si>
    <t>122edchat</t>
  </si>
  <si>
    <t>1stchat</t>
  </si>
  <si>
    <t>aimsnetwork</t>
  </si>
  <si>
    <t>21stedchat</t>
  </si>
  <si>
    <t>2ndchat</t>
  </si>
  <si>
    <t>323learns</t>
  </si>
  <si>
    <t>3rdchat</t>
  </si>
  <si>
    <t>Top Hashtags in Tweet in G6</t>
  </si>
  <si>
    <t>edadmin</t>
  </si>
  <si>
    <t>sel</t>
  </si>
  <si>
    <t>whatisschool</t>
  </si>
  <si>
    <t>weteachun</t>
  </si>
  <si>
    <t>edleadership</t>
  </si>
  <si>
    <t>leadlap</t>
  </si>
  <si>
    <t>ecet2</t>
  </si>
  <si>
    <t>Top Hashtags in Tweet in G7</t>
  </si>
  <si>
    <t>ironsharpensiron</t>
  </si>
  <si>
    <t>tededchat</t>
  </si>
  <si>
    <t>msla</t>
  </si>
  <si>
    <t>ctedu</t>
  </si>
  <si>
    <t>diverged</t>
  </si>
  <si>
    <t>edsurgechat</t>
  </si>
  <si>
    <t>k12prchat</t>
  </si>
  <si>
    <t>Top Hashtags in Tweet in G8</t>
  </si>
  <si>
    <t>adhd</t>
  </si>
  <si>
    <t>teachers</t>
  </si>
  <si>
    <t>k12</t>
  </si>
  <si>
    <t>education</t>
  </si>
  <si>
    <t>mentalhealthmatters</t>
  </si>
  <si>
    <t>reflectiveteacher</t>
  </si>
  <si>
    <t>fledchat</t>
  </si>
  <si>
    <t>Top Hashtags in Tweet in G9</t>
  </si>
  <si>
    <t>kidsdeserveit</t>
  </si>
  <si>
    <t>bekindedu</t>
  </si>
  <si>
    <t>betheone</t>
  </si>
  <si>
    <t>knownova</t>
  </si>
  <si>
    <t>grownova</t>
  </si>
  <si>
    <t>Top Hashtags in Tweet in G10</t>
  </si>
  <si>
    <t>Top Hashtags in Tweet</t>
  </si>
  <si>
    <t>2pencilchat edci338 pln weather haiku tltw</t>
  </si>
  <si>
    <t>2pencilchat nced edchat greatbritishbakingshow geniushour ela tlap tompetty bfc530 gratefuledu</t>
  </si>
  <si>
    <t>2pencilchat educhatlist 5thchat champforkids shiftthis tnedchat d123learns edtechchat edchat 2ndaryela</t>
  </si>
  <si>
    <t>2pencilchat nyedchat pln wonderchat 3b eduhero inspirational pd celebratemonday satchat</t>
  </si>
  <si>
    <t>2pencilchat 122edchat learnlap 1stchat aimsnetwork 21stedchat 2ndaryela 2ndchat 323learns 3rdchat</t>
  </si>
  <si>
    <t>2pencilchat edadmin tlap sel whatisschool weteachun edleadership leadlap ecet2</t>
  </si>
  <si>
    <t>edugladiators ironsharpensiron 2pencilchat tededchat msla 5thchat ctedu diverged edsurgechat k12prchat</t>
  </si>
  <si>
    <t>2pencilchat 5thchat champforkids shiftthis tnedchat d123learns edtechchat 2ndaryela fcpslearn ruraledchat</t>
  </si>
  <si>
    <t>Top Words in Tweet in Entire Graph</t>
  </si>
  <si>
    <t>Words in Sentiment List#1: Positive</t>
  </si>
  <si>
    <t>Words in Sentiment List#2: Negative</t>
  </si>
  <si>
    <t>Words in Sentiment List#3: (Add your own word list)</t>
  </si>
  <si>
    <t>Non-categorized Words</t>
  </si>
  <si>
    <t>Total Words</t>
  </si>
  <si>
    <t>students</t>
  </si>
  <si>
    <t>awards</t>
  </si>
  <si>
    <t>winter</t>
  </si>
  <si>
    <t>Top Words in Tweet in G1</t>
  </si>
  <si>
    <t>est</t>
  </si>
  <si>
    <t>doldrums</t>
  </si>
  <si>
    <t>tuesday</t>
  </si>
  <si>
    <t>7</t>
  </si>
  <si>
    <t>pm</t>
  </si>
  <si>
    <t>late</t>
  </si>
  <si>
    <t>Top Words in Tweet in G2</t>
  </si>
  <si>
    <t>hey</t>
  </si>
  <si>
    <t>love</t>
  </si>
  <si>
    <t>time</t>
  </si>
  <si>
    <t>t</t>
  </si>
  <si>
    <t>a3</t>
  </si>
  <si>
    <t>work</t>
  </si>
  <si>
    <t>Top Words in Tweet in G3</t>
  </si>
  <si>
    <t>Top Words in Tweet in G4</t>
  </si>
  <si>
    <t>award</t>
  </si>
  <si>
    <t>a5</t>
  </si>
  <si>
    <t>feel</t>
  </si>
  <si>
    <t>kids</t>
  </si>
  <si>
    <t>2</t>
  </si>
  <si>
    <t>Top Words in Tweet in G5</t>
  </si>
  <si>
    <t>40cfpln</t>
  </si>
  <si>
    <t>Top Words in Tweet in G6</t>
  </si>
  <si>
    <t>more</t>
  </si>
  <si>
    <t>amp</t>
  </si>
  <si>
    <t>sometimes</t>
  </si>
  <si>
    <t>hard</t>
  </si>
  <si>
    <t>classrooms</t>
  </si>
  <si>
    <t>Top Words in Tweet in G7</t>
  </si>
  <si>
    <t>saturday</t>
  </si>
  <si>
    <t>series</t>
  </si>
  <si>
    <t>core</t>
  </si>
  <si>
    <t>warrior</t>
  </si>
  <si>
    <t>Top Words in Tweet in G8</t>
  </si>
  <si>
    <t>explaining</t>
  </si>
  <si>
    <t>Top Words in Tweet in G9</t>
  </si>
  <si>
    <t>Top Words in Tweet in G10</t>
  </si>
  <si>
    <t>daily</t>
  </si>
  <si>
    <t>conversation</t>
  </si>
  <si>
    <t>report</t>
  </si>
  <si>
    <t>ready</t>
  </si>
  <si>
    <t>Top Words in Tweet</t>
  </si>
  <si>
    <t>2pencilchat est awards winter students doldrums tuesday 7 pm late</t>
  </si>
  <si>
    <t>2pencilchat magicpantsjones hey kathyiwanicki love time t winter a3 work</t>
  </si>
  <si>
    <t>2pencilchat tuesday educhatlist 5thchat champforkids shiftthis tnedchat d123learns edtechchat 2ndaryela</t>
  </si>
  <si>
    <t>2pencilchat magicpantsjones students award awards a5 a3 feel kids 2</t>
  </si>
  <si>
    <t>2pencilchat 122edchat 5thchat 1stchat 21stedchat 2ndaryela 2ndchat 323learns 3rdchat 40cfpln</t>
  </si>
  <si>
    <t>2pencilchat more magicpantsjones amp sometimes hard classrooms edadmin tlap work</t>
  </si>
  <si>
    <t>2pencilchat saturday edugladiators series ironsharpensiron core warrior tededchat msla 5thchat</t>
  </si>
  <si>
    <t>explaining adhd teachers k12 education mentalhealthmatters tlap learnlap reflectiveteacher fledchat</t>
  </si>
  <si>
    <t>daily conversation report ready 2pencilchat</t>
  </si>
  <si>
    <t>tips using document proofreading editing services online 2pencilchat ecet2archat edchat</t>
  </si>
  <si>
    <t>achievement awards student</t>
  </si>
  <si>
    <t>Top Word Pairs in Tweet in Entire Graph</t>
  </si>
  <si>
    <t>late,winter</t>
  </si>
  <si>
    <t>winter,doldrums</t>
  </si>
  <si>
    <t>7,pm</t>
  </si>
  <si>
    <t>pm,est</t>
  </si>
  <si>
    <t>fighting,late</t>
  </si>
  <si>
    <t>doldrums,education</t>
  </si>
  <si>
    <t>education,tonight</t>
  </si>
  <si>
    <t>tonight,7</t>
  </si>
  <si>
    <t>est,2pencilchat</t>
  </si>
  <si>
    <t>give,awards</t>
  </si>
  <si>
    <t>Top Word Pairs in Tweet in G1</t>
  </si>
  <si>
    <t>Top Word Pairs in Tweet in G2</t>
  </si>
  <si>
    <t>don,t</t>
  </si>
  <si>
    <t>Top Word Pairs in Tweet in G3</t>
  </si>
  <si>
    <t>tuesday,educhatlist</t>
  </si>
  <si>
    <t>2pencilchat,5thchat</t>
  </si>
  <si>
    <t>5thchat,champforkids</t>
  </si>
  <si>
    <t>champforkids,shiftthis</t>
  </si>
  <si>
    <t>shiftthis,tnedchat</t>
  </si>
  <si>
    <t>tnedchat,d123learns</t>
  </si>
  <si>
    <t>d123learns,edtechchat</t>
  </si>
  <si>
    <t>edtechchat,2ndaryela</t>
  </si>
  <si>
    <t>2ndaryela,fcpslearn</t>
  </si>
  <si>
    <t>fcpslearn,ruraledchat</t>
  </si>
  <si>
    <t>Top Word Pairs in Tweet in G4</t>
  </si>
  <si>
    <t>above,beyond</t>
  </si>
  <si>
    <t>go,above</t>
  </si>
  <si>
    <t>award,2pencilchat</t>
  </si>
  <si>
    <t>need,feel</t>
  </si>
  <si>
    <t>pln,friends</t>
  </si>
  <si>
    <t>friends,check</t>
  </si>
  <si>
    <t>check,out</t>
  </si>
  <si>
    <t>out,wonder</t>
  </si>
  <si>
    <t>wonder,combo</t>
  </si>
  <si>
    <t>combo,chat</t>
  </si>
  <si>
    <t>Top Word Pairs in Tweet in G5</t>
  </si>
  <si>
    <t>122edchat,1stchat</t>
  </si>
  <si>
    <t>1stchat,21stedchat</t>
  </si>
  <si>
    <t>21stedchat,2ndaryela</t>
  </si>
  <si>
    <t>2ndaryela,2ndchat</t>
  </si>
  <si>
    <t>2ndchat,2pencilchat</t>
  </si>
  <si>
    <t>2pencilchat,323learns</t>
  </si>
  <si>
    <t>323learns,3rdchat</t>
  </si>
  <si>
    <t>3rdchat,40cfpln</t>
  </si>
  <si>
    <t>40cfpln,4ocf</t>
  </si>
  <si>
    <t>4ocf,4thchat</t>
  </si>
  <si>
    <t>Top Word Pairs in Tweet in G6</t>
  </si>
  <si>
    <t>stop,calling</t>
  </si>
  <si>
    <t>calling,essential</t>
  </si>
  <si>
    <t>essential,skills</t>
  </si>
  <si>
    <t>skills,soft</t>
  </si>
  <si>
    <t>soft,hard</t>
  </si>
  <si>
    <t>hard,many</t>
  </si>
  <si>
    <t>many,adults</t>
  </si>
  <si>
    <t>adults,'extras'</t>
  </si>
  <si>
    <t>'extras',imbed</t>
  </si>
  <si>
    <t>imbed,lead</t>
  </si>
  <si>
    <t>Top Word Pairs in Tweet in G7</t>
  </si>
  <si>
    <t>series,ironsharpensiron</t>
  </si>
  <si>
    <t>core,warrior</t>
  </si>
  <si>
    <t>tededchat,2pencilchat</t>
  </si>
  <si>
    <t>msla,5thchat</t>
  </si>
  <si>
    <t>5thchat,ctedu</t>
  </si>
  <si>
    <t>ctedu,diverged</t>
  </si>
  <si>
    <t>diverged,edsurgechat</t>
  </si>
  <si>
    <t>k12prchat,nced</t>
  </si>
  <si>
    <t>coming,up</t>
  </si>
  <si>
    <t>up,saturday</t>
  </si>
  <si>
    <t>Top Word Pairs in Tweet in G8</t>
  </si>
  <si>
    <t>explaining,adhd</t>
  </si>
  <si>
    <t>adhd,teachers</t>
  </si>
  <si>
    <t>teachers,k12</t>
  </si>
  <si>
    <t>k12,education</t>
  </si>
  <si>
    <t>education,mentalhealthmatters</t>
  </si>
  <si>
    <t>mentalhealthmatters,tlap</t>
  </si>
  <si>
    <t>tlap,learnlap</t>
  </si>
  <si>
    <t>learnlap,reflectiveteacher</t>
  </si>
  <si>
    <t>reflectiveteacher,fledchat</t>
  </si>
  <si>
    <t>fledchat,2pencilchat</t>
  </si>
  <si>
    <t>Top Word Pairs in Tweet in G9</t>
  </si>
  <si>
    <t>Top Word Pairs in Tweet in G10</t>
  </si>
  <si>
    <t>daily,conversation</t>
  </si>
  <si>
    <t>conversation,report</t>
  </si>
  <si>
    <t>report,ready</t>
  </si>
  <si>
    <t>ready,2pencilchat</t>
  </si>
  <si>
    <t>Top Word Pairs in Tweet</t>
  </si>
  <si>
    <t>7,pm  pm,est  late,winter  winter,doldrums  fighting,late  doldrums,education  education,tonight  tonight,7  est,2pencilchat  give,awards</t>
  </si>
  <si>
    <t>don,t  winter,doldrums  fighting,late  late,winter  doldrums,education  education,tonight  tonight,7  7,pm  pm,est  est,2pencilchat</t>
  </si>
  <si>
    <t>tuesday,educhatlist  2pencilchat,5thchat  5thchat,champforkids  champforkids,shiftthis  shiftthis,tnedchat  tnedchat,d123learns  d123learns,edtechchat  edtechchat,2ndaryela  2ndaryela,fcpslearn  fcpslearn,ruraledchat</t>
  </si>
  <si>
    <t>above,beyond  go,above  award,2pencilchat  need,feel  pln,friends  friends,check  check,out  out,wonder  wonder,combo  combo,chat</t>
  </si>
  <si>
    <t>122edchat,1stchat  1stchat,21stedchat  21stedchat,2ndaryela  2ndaryela,2ndchat  2ndchat,2pencilchat  2pencilchat,323learns  323learns,3rdchat  3rdchat,40cfpln  40cfpln,4ocf  4ocf,4thchat</t>
  </si>
  <si>
    <t>stop,calling  calling,essential  essential,skills  skills,soft  soft,hard  hard,many  many,adults  adults,'extras'  'extras',imbed  imbed,lead</t>
  </si>
  <si>
    <t>series,ironsharpensiron  core,warrior  tededchat,2pencilchat  msla,5thchat  5thchat,ctedu  ctedu,diverged  diverged,edsurgechat  k12prchat,nced  coming,up  up,saturday</t>
  </si>
  <si>
    <t>explaining,adhd  adhd,teachers  teachers,k12  k12,education  education,mentalhealthmatters  mentalhealthmatters,tlap  tlap,learnlap  learnlap,reflectiveteacher  reflectiveteacher,fledchat  fledchat,2pencilchat</t>
  </si>
  <si>
    <t>daily,conversation  conversation,report  report,ready  ready,2pencilchat</t>
  </si>
  <si>
    <t>tips,using  using,document  document,proofreading  proofreading,editing  editing,services  services,online  online,2pencilchat  2pencilchat,ecet2archat  ecet2archat,edchat  edchat,reflectiveteacher</t>
  </si>
  <si>
    <t>student,achievement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</si>
  <si>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</si>
  <si>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</si>
  <si>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</si>
  <si>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</si>
  <si>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</si>
  <si>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</si>
  <si>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</si>
  <si>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</si>
  <si>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</si>
  <si>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anna_fkeming</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</si>
  <si>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</si>
  <si>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</si>
  <si>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</si>
  <si>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</si>
  <si>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</si>
  <si>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</si>
  <si>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</si>
  <si>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</si>
  <si>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</si>
  <si>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</si>
  <si>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</si>
  <si>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</si>
  <si>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</si>
  <si>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</si>
  <si>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misskrafferty kmichellehowell mr_abee_tweets magicpantsjones killyalison chrisquinn64 mru_ishere lindaedwardsi kathyiwanicki gruntledchalkie</t>
  </si>
  <si>
    <t>magicpantsjones kathyiwanicki cherylabla mr_abee_tweets nathan_stevens killyalison biologygoddess misskrafferty kmichellehowell chrisquinn64</t>
  </si>
  <si>
    <t>magicpantsjones mr_abee_tweets lethajhenry killyalison misskrafferty kruevans priscillacap1 nathan_stevens hjreed cherylabla</t>
  </si>
  <si>
    <t>magicpantsjones peterdboland dennisdill hjreed elkissner kaitlynoakleyed mr_abee_tweets chrisquinn64</t>
  </si>
  <si>
    <t>Top Mentioned in Tweet</t>
  </si>
  <si>
    <t>misskrafferty kathyiwanicki nathan_stevens chrisquinn64 mr_abee_tweets youtube classcraft magicpantsjones longislandny killyalison</t>
  </si>
  <si>
    <t>magicpantsjones kathyiwanicki keurig youtube classdojo chrisquinn64 mr_abee_tweets misskrafferty nathan_stevens engagewilkins</t>
  </si>
  <si>
    <t>techninjatodd cherylabla anna_fkeming elearningguild</t>
  </si>
  <si>
    <t>magicpantsjones pammoran irasocol mr_abee_tweets kruevans kaitlynoakleyed nathan_stevens longislandny</t>
  </si>
  <si>
    <t>rewardingedu littymathaiedu principal_h dynamicduda338 christinebemis2 jchandlerteach lindaedwardsi</t>
  </si>
  <si>
    <t>magicpantsjones chrisquinn64 john_prmn rebeccap314</t>
  </si>
  <si>
    <t>rdene915 brendanfetters bdmclaurin shakeuplearning bdutt</t>
  </si>
  <si>
    <t>missldavidson nbfelem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</si>
  <si>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</si>
  <si>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</si>
  <si>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</si>
  <si>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</si>
  <si>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</si>
  <si>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</si>
  <si>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</si>
  <si>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</si>
  <si>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</si>
  <si>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</si>
  <si>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</si>
  <si>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</si>
  <si>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chouinardjahant ritawirtz magicpantsjones michaelpoore1 valerietilton m_drez mr_hayes techamys dene_gainey benbo370</t>
  </si>
  <si>
    <t>nathan_stevens keurig gruntledchalkie kmichellehowell classdojo chrisquinn64 youtube kathyiwanicki gonoodle bevladd</t>
  </si>
  <si>
    <t>techninjatodd jcorippo urbie tomwhitby capgdroneracing barbaragruener r_cilr elearningguild georgehistory daveschmittou</t>
  </si>
  <si>
    <t>shiftparadigm irasocol pammoran cvarsalona lrobbteacher corey_d2019 killyalison misskrafferty longislandny lethajhenry</t>
  </si>
  <si>
    <t>teresagross625 paulsolarz _on11 lindaedwardsi hayes_melisa rewardingedu christinebemis2 principal_h dynamicduda338 jchandlerteach</t>
  </si>
  <si>
    <t>dennisdill lwholley white5anthronet mru_ishere bronwynwriter elkissner lindamariewald2 rebeccap314 kaitlynoakleyed</t>
  </si>
  <si>
    <t>bdutt rdene915 aaron_hogan shakeuplearning brendanfetters edugladiators coachwilliamspe bdmclaurin</t>
  </si>
  <si>
    <t>thedailyedu flrichter vballwin</t>
  </si>
  <si>
    <t>batool_attiya nbfelem missldavidson</t>
  </si>
  <si>
    <t>Top URLs in Tweet by Count</t>
  </si>
  <si>
    <t>https://twitter.com/MagicPantsJones/status/1103089812125433856 https://twitter.com/MagicPantsJones/status/1103087302367010818 https://twitter.com/MagicPantsJones/status/1103084779216474113 https://twitter.com/Alex_Corbitt/status/1046207178279976961 https://twitter.com/MagicPantsJones/status/1100558130260336641 https://twitter.com/GruntledChalkie/status/1100555919002238976 https://twitter.com/MagicPantsJones/status/1100553096994775045 https://twitter.com/MagicPantsJones/status/1100550580408176640 https://twitter.com/MagicPantsJones/status/1100548063943319552 https://twitter.com/Alex_Corbitt/status/1099777775853072391</t>
  </si>
  <si>
    <t>http://youtu.be/tx6sBfKq0rc https://twitter.com/PriscillaCap1/status/1100553669018304512</t>
  </si>
  <si>
    <t>https://beyondliteracylink.blogspot.com/2019/02/winter-wail.html https://beyondliteracylink.blogspot.com/2015/05/hall-of-eduhero-voices.html</t>
  </si>
  <si>
    <t>https://twitter.com/magicpantsjones/status/1103089812125433856 https://twitter.com/mru_ishere/status/1103085073077800961</t>
  </si>
  <si>
    <t>https://twitter.com/Anna_Flaming/status/1083024443012775936 https://youtu.be/5JNw8PP5qgo</t>
  </si>
  <si>
    <t>https://www.youtube.com/watch?v=Ai_8pJf5TSs https://emilymcdowell.com/products/everyday-achievement-certificates-notepad https://twitter.com/MagicPantsJones/status/1100553096994775045 https://twitter.com/MagicPantsJones/status/1100558130260336641</t>
  </si>
  <si>
    <t>https://twitter.com/magicpantsjones/status/1103089812125433856 https://twitter.com/magicpantsjones/status/1103087302367010818 https://twitter.com/mru_ishere/status/1103085073077800961</t>
  </si>
  <si>
    <t>https://twitter.com/MagicPantsJones/status/1102884672164499456 https://twitter.com/MagicPantsJones/status/1100555613614989313</t>
  </si>
  <si>
    <t>Top URLs in Tweet by Salience</t>
  </si>
  <si>
    <t>Top Domains in Tweet by Count</t>
  </si>
  <si>
    <t>youtu.be twitter.com</t>
  </si>
  <si>
    <t>twitter.com youtube.com emilymcdowell.com</t>
  </si>
  <si>
    <t>Top Domains in Tweet by Salience</t>
  </si>
  <si>
    <t>Top Hashtags in Tweet by Count</t>
  </si>
  <si>
    <t>2pencilchat edadmin tlap edleadership leadlap ecet2 sel whatisschool weteachun</t>
  </si>
  <si>
    <t>2pencilchat weather haiku pln</t>
  </si>
  <si>
    <t>educhatlist 2pencilchat 5thchat champforkids shiftthis tnedchat d123learns edtechchat 2ndaryela fcpslearn</t>
  </si>
  <si>
    <t>2pencilchat nced edchat ela tlap tompetty</t>
  </si>
  <si>
    <t>edugladiators ironsharpensiron tededchat 2pencilchat msla 5thchat ctedu diverged edsurgechat k12prchat</t>
  </si>
  <si>
    <t>2pencilchat 3b</t>
  </si>
  <si>
    <t>5thchat 122edchat 1stchat 21stedchat 2ndaryela 2ndchat 2pencilchat 323learns 3rdchat 40cfpln</t>
  </si>
  <si>
    <t>2pencilchat nyedchat weather haiku pln wonderchat celebratemonday satchat edchat bfc530</t>
  </si>
  <si>
    <t>2pencilchat edcamp wearecue zombie dronephotography cue19 cuebold helps everydaydisciple edcampwesttexas</t>
  </si>
  <si>
    <t>2pencilchat educhatlist 5thchat champforkids shiftthis tnedchat d123learns edtechchat 2ndaryela pln</t>
  </si>
  <si>
    <t>2pencilchat gratefuledu bfc530</t>
  </si>
  <si>
    <t>2pencilchat learnlap 122edchat 1stchat</t>
  </si>
  <si>
    <t>2pencilchat geniushour greatbritishbakingshow</t>
  </si>
  <si>
    <t>educhatlist 2pencilchat 5thchat champforkids shiftthis tnedchat d123learns edtechchat 2ndaryela edchat</t>
  </si>
  <si>
    <t>122edchat wednesdaywisdom champforkids waledchat aimsnetwork tlap learnlap 1stchat</t>
  </si>
  <si>
    <t>wednesdaywisdom champforkids waledchat aimsnetwork 122edchat tlap passionforkindness realedu bekindedu 2pencilchat</t>
  </si>
  <si>
    <t>Top Hashtags in Tweet by Salience</t>
  </si>
  <si>
    <t>edadmin tlap edleadership leadlap ecet2 sel whatisschool weteachun 2pencilchat</t>
  </si>
  <si>
    <t>weather haiku pln 2pencilchat</t>
  </si>
  <si>
    <t>pln365 822chat plnedchat ctechat teachwriting 2ndaryela fcpslearn ruraledchat piachat aimsnetwork</t>
  </si>
  <si>
    <t>nced edchat ela tlap tompetty 2pencilchat</t>
  </si>
  <si>
    <t>scratedchat shiftthis champforkids fcpslearn njed scratchedchat espechat edugladiators ironsharpensiron tededchat</t>
  </si>
  <si>
    <t>aussieed bekindedu betheone xplap bethewildcard boldschool bookcamppd caedchat celebratemonday champforkids</t>
  </si>
  <si>
    <t>nyedchat weather haiku pln wonderchat celebratemonday satchat edchat bfc530 pd</t>
  </si>
  <si>
    <t>edcamp wearecue zombie dronephotography cue19 cuebold helps everydaydisciple edcampwesttexas cue</t>
  </si>
  <si>
    <t>educhatlist 5thchat champforkids shiftthis tnedchat d123learns edtechchat 2ndaryela pln 2pencilchat</t>
  </si>
  <si>
    <t>gratefuledu bfc530 2pencilchat</t>
  </si>
  <si>
    <t>learnlap 122edchat 1stchat 2pencilchat</t>
  </si>
  <si>
    <t>geniushour greatbritishbakingshow 2pencilchat</t>
  </si>
  <si>
    <t>2ndaryela edchat educhatlist 2pencilchat 5thchat champforkids shiftthis tnedchat d123learns edtechchat</t>
  </si>
  <si>
    <t>wednesdaywisdom champforkids waledchat aimsnetwork tlap learnlap 1stchat 122edchat</t>
  </si>
  <si>
    <t>Top Words in Tweet by Count</t>
  </si>
  <si>
    <t>stop calling essential skills soft hard many adults 'extras' imbed</t>
  </si>
  <si>
    <t>2pencilchat more magicpantsjones amp sometimes out work look up good</t>
  </si>
  <si>
    <t>give awards talking ceremonies certificates statuettes 2pencilchat tuesday 7pm est</t>
  </si>
  <si>
    <t>2pencilchat misskrafferty winter awards love good time here est chrisquinn64</t>
  </si>
  <si>
    <t>t wait break between classes join 2pencilchat tuesdays marked calendar</t>
  </si>
  <si>
    <t>look amazing room transformation missldavidson classroom nbfelem students sorted houses</t>
  </si>
  <si>
    <t>tuesday educhatlist edchat 2pencilchat 5thchat champforkids shiftthis tnedchat d123learns edtechchat</t>
  </si>
  <si>
    <t>tuesday educhatlist 2pencilchat 5thchat champforkids shiftthis tnedchat d123learns edtechchat 2ndaryela</t>
  </si>
  <si>
    <t>2pencilchat funny one awards year things way m cris ap</t>
  </si>
  <si>
    <t>mr_abee_tweets magicpantsjones 2pencilchat</t>
  </si>
  <si>
    <t>2pencilchat magicpantsjones haha t time well need break times love</t>
  </si>
  <si>
    <t>need feel same way a4 students love time recognition praise</t>
  </si>
  <si>
    <t>2pencilchat magicpantsjones mr_abee_tweets love those kids need feel above beyond</t>
  </si>
  <si>
    <t>achievement awards student celebrating limited harmful ok officially recognizing objective</t>
  </si>
  <si>
    <t>during 2pencilchat magicpantsjones meetings meeting maybe tagged rebeccap314 one fun</t>
  </si>
  <si>
    <t>join saturday exciting new edugladiators series ironsharpensiron w core warrior</t>
  </si>
  <si>
    <t>saturday edugladiators series ironsharpensiron core warrior tededchat 2pencilchat msla 5thchat</t>
  </si>
  <si>
    <t>award a2 getting ceremony takes receiving another level formalities allows</t>
  </si>
  <si>
    <t>q1 students go above beyond community school deserve recognition opportunity</t>
  </si>
  <si>
    <t>2pencilchat ceremonies together received students a5 messiest office a4 student</t>
  </si>
  <si>
    <t>call a3 students 2pencilchat good magicpantsjones keep checklist given feedback</t>
  </si>
  <si>
    <t>2pencilchat edci338 magicpantsjones students one another great idea teaches talk</t>
  </si>
  <si>
    <t>magicpantsjones a3 keep checklist students given feedback easy miss keeping</t>
  </si>
  <si>
    <t>topic lessons learned pirates part deux please join principal_h amp</t>
  </si>
  <si>
    <t>amp 5thchat 122edchat 1stchat 21stedchat 2ndaryela 2ndchat 2pencilchat 323learns 3rdchat</t>
  </si>
  <si>
    <t>2pencilchat nathan_stevens magicpantsjones book fun ages stages great attention getter</t>
  </si>
  <si>
    <t>2pencilchat magicpantsjones take learning brain time late a3 kmichellehowell hi</t>
  </si>
  <si>
    <t>wonder amp 2 pln friends check out combo chat wonderchat</t>
  </si>
  <si>
    <t>2pencilchat magicpantsjones a5 grow work bring amp glow a4 help</t>
  </si>
  <si>
    <t>est 2pencilchat fighting late winter doldrums education tonight 7 pm</t>
  </si>
  <si>
    <t>fighting late winter doldrums education tonight 7 pm est 2pencilchat</t>
  </si>
  <si>
    <t>2pencilchat fighting late winter doldrums education tonight 7 pm est</t>
  </si>
  <si>
    <t>2pencilchat a3 break take mind away 5mins kids love zip</t>
  </si>
  <si>
    <t>2pencilchat t don always biologygoddess mr_abee_tweets keurig know lol chrisquinn64</t>
  </si>
  <si>
    <t>learning nathan_stevens magicpantsjones true students love take pictures share classdojo</t>
  </si>
  <si>
    <t>2pencilchat students think a3 call student kids give award awards</t>
  </si>
  <si>
    <t>a3 believe giving recognition students important even something simple verbal</t>
  </si>
  <si>
    <t>2pencilchat everyone first want time win thanks chat tomorrow putting</t>
  </si>
  <si>
    <t>school 2pencilchat children lack motivation dragging a5 hugging wife though</t>
  </si>
  <si>
    <t>2pencilchat kathyiwanicki youtube magicpantsjones fun mr_abee_tweets keurig seems minutes cherylabla</t>
  </si>
  <si>
    <t>2pencilchat magicpantsjones one go grades tell particular try a4 remind</t>
  </si>
  <si>
    <t>2pencilchat awards 8th give a2 year grade special always a3</t>
  </si>
  <si>
    <t>2pencilchat working abroad school year moving class a4 unique part</t>
  </si>
  <si>
    <t>2pencilchat 30 lots a5 phenology being recognize tiny sign spring's</t>
  </si>
  <si>
    <t>a3 trip hall pain 2pencilchat tltw</t>
  </si>
  <si>
    <t>2pencilchat a5b dronephotography hobby takes places couple three week s</t>
  </si>
  <si>
    <t>2pencilchat s time seems thing doldrums through learning experience amp</t>
  </si>
  <si>
    <t>2pencilchat classroom students organized going reward way award make better</t>
  </si>
  <si>
    <t>2pencilchat students a3 joyful think call a5 right days a4</t>
  </si>
  <si>
    <t>2pencilchat award a5 2 1 out work students week weeks</t>
  </si>
  <si>
    <t>2pencilchat feel kids a2 rely caffeine way more probably healthy</t>
  </si>
  <si>
    <t>2pencilchat magicpantsjones winter s misskrafferty tonight love one edu thank</t>
  </si>
  <si>
    <t>2pencilchat ash wednesday service magicpantsjones kathyiwanicki one yeah moment a5</t>
  </si>
  <si>
    <t>2pencilchat students show a3 class appreciation a2 end year awards</t>
  </si>
  <si>
    <t>topic benefit mindset please join rewardingedu monday 7pm central learnlap</t>
  </si>
  <si>
    <t>2pencilchat magicpantsjones hey mr_abee_tweets tn here awards chrisquinn64 hi good</t>
  </si>
  <si>
    <t>2pencilchat ri good think sat work maybe out night a5</t>
  </si>
  <si>
    <t>2pencilchat tonight great things students goals awards late thank chat</t>
  </si>
  <si>
    <t>2pencilchat a5a cue19 believe next week cuebold</t>
  </si>
  <si>
    <t>coming up saturday edugladiators continuing series ironsharpensiron core warrior rdene915</t>
  </si>
  <si>
    <t>122edchat 2pencilchat aimsnetwork bekindedu topic please join 7pm central learnlap</t>
  </si>
  <si>
    <t>wednesdaywisdom introduce yourself today champforkids waledchat aimsnetwork 122edchat tlap passionforkindness</t>
  </si>
  <si>
    <t>daily conversation report ready 2pencilchat mar 5th feb 26th</t>
  </si>
  <si>
    <t>Top Words in Tweet by Salience</t>
  </si>
  <si>
    <t>more amp sometimes look call work magicpantsjones good out praise</t>
  </si>
  <si>
    <t>misskrafferty winter awards good time love through here est chrisquinn64</t>
  </si>
  <si>
    <t>pln365 822chat plnedchat edchat ctechat teachwriting tuesday educhatlist 2pencilchat 5thchat</t>
  </si>
  <si>
    <t>one awards year things way m cris ap pflugervillehs probably</t>
  </si>
  <si>
    <t>t magicpantsjones time haha bro well need work break times</t>
  </si>
  <si>
    <t>those mr_abee_tweets need feel magicpantsjones love above beyond same kids</t>
  </si>
  <si>
    <t>meeting during meetings maybe tagged rebeccap314 one fun sometimes need</t>
  </si>
  <si>
    <t>coming up continuing rdene915 helping stay fresh scratedchat shiftthis champforkids</t>
  </si>
  <si>
    <t>together ceremonies received students a5 messiest office a4 student involvement</t>
  </si>
  <si>
    <t>call good magicpantsjones keep checklist given feedback easy miss keeping</t>
  </si>
  <si>
    <t>one another great idea teaches talk phone a3 keep checklist</t>
  </si>
  <si>
    <t>amp literacy building super readers writers learners littymathaiedu tonight grades</t>
  </si>
  <si>
    <t>nathan_stevens magicpantsjones book fun ages stages great attention getter give</t>
  </si>
  <si>
    <t>learning take brain time late a3 magicpantsjones kmichellehowell hi michelle</t>
  </si>
  <si>
    <t>grow amp glow a5 magicpantsjones weather report haiku style winter</t>
  </si>
  <si>
    <t>fighting late winter doldrums education tonight 7 pm give awards</t>
  </si>
  <si>
    <t>fighting late winter doldrums education tonight 7 pm est hi</t>
  </si>
  <si>
    <t>a3 break take mind away 5mins kids love zip zap</t>
  </si>
  <si>
    <t>t don test reading long coffee dark windy always biologygoddess</t>
  </si>
  <si>
    <t>call think give award awards good come students a3 student</t>
  </si>
  <si>
    <t>want win first time thanks chat tomorrow putting musical school</t>
  </si>
  <si>
    <t>children lack motivation dragging school a5 hugging wife though now</t>
  </si>
  <si>
    <t>fun youtube kathyiwanicki magicpantsjones mr_abee_tweets keurig seems minutes cherylabla squirrel</t>
  </si>
  <si>
    <t>grades particular one go tell try a4 remind ss good</t>
  </si>
  <si>
    <t>awards 8th give year special always last a2 grade games</t>
  </si>
  <si>
    <t>abroad school year moving class a4 unique part standardized testing</t>
  </si>
  <si>
    <t>30 lots a5 phenology being recognize tiny sign spring's arrival</t>
  </si>
  <si>
    <t>s time through experience church year seems thing doldrums context</t>
  </si>
  <si>
    <t>classroom students organized reward better superlatives everyone going way award</t>
  </si>
  <si>
    <t>joyful call students a3 right important doing good think a5</t>
  </si>
  <si>
    <t>2 weeks shown a5 1 award out work students week</t>
  </si>
  <si>
    <t>feel kids a2 rely caffeine way more probably healthy sometimes</t>
  </si>
  <si>
    <t>winter magicpantsjones prep fun through year less s misskrafferty tonight</t>
  </si>
  <si>
    <t>ash wednesday service magicpantsjones kathyiwanicki one yeah moment a5 always</t>
  </si>
  <si>
    <t>students writing show a3 class appreciation a2 end year awards</t>
  </si>
  <si>
    <t>hey magicpantsjones awards mr_abee_tweets tn here chrisquinn64 hi good thanks</t>
  </si>
  <si>
    <t>sat work maybe ri good think out night a5 m</t>
  </si>
  <si>
    <t>things goals late tonight strategies great students awards thank chat</t>
  </si>
  <si>
    <t>amp wednesdaywisdom introduce yourself today champforkids waledchat tlap passionforkindness realedu</t>
  </si>
  <si>
    <t>mar 5th feb 26th daily conversation report ready 2pencilchat</t>
  </si>
  <si>
    <t>Top Word Pairs in Tweet by Count</t>
  </si>
  <si>
    <t>more,more  magicpantsjones,chrisquinn64  ya,doin'  little,details  look,back  watch,respond  peterdboland,awesome  awesome,2pencilchat  chrisquinn64,loading  loading,up</t>
  </si>
  <si>
    <t>give,awards  awards,talking  talking,ceremonies  ceremonies,certificates  certificates,statuettes  statuettes,2pencilchat  2pencilchat,tuesday  tuesday,7pm  7pm,est</t>
  </si>
  <si>
    <t>7,pm  pm,est  late,winter  time,year  winter,doldrums  here,2pencilchat  fighting,late  doldrums,education  education,tonight  tonight,7</t>
  </si>
  <si>
    <t>t,wait  wait,break  break,between  between,classes  classes,join  join,2pencilchat  2pencilchat,tuesdays  tuesdays,marked  marked,calendar  calendar,connect</t>
  </si>
  <si>
    <t>look,amazing  amazing,room  room,transformation  transformation,missldavidson  missldavidson,classroom  classroom,nbfelem  nbfelem,students  students,sorted  sorted,houses  houses,adventure</t>
  </si>
  <si>
    <t>tuesday,educhatlist  educhatlist,edchat  edchat,2pencilchat  2pencilchat,5thchat  5thchat,champforkids  champforkids,shiftthis  shiftthis,tnedchat  tnedchat,d123learns  d123learns,edtechchat  edtechchat,2ndaryela</t>
  </si>
  <si>
    <t>way,m  m,cris  cris,ap  ap,pflugervillehs  pflugervillehs,probably  probably,tweet  tweet,2pencilchat  2pencilchat,drive  drive,home  home,evening</t>
  </si>
  <si>
    <t>mr_abee_tweets,magicpantsjones  magicpantsjones,2pencilchat</t>
  </si>
  <si>
    <t>don,t  didn,t  hope,well  haha,2pencilchat  cvarsalona,magicpantsjones  haha,thanks  spring,break  great,week  magicpantsjones,a2  ben,nc</t>
  </si>
  <si>
    <t>need,feel  a4,students  students,need  feel,love  love,need  feel,same  same,way  way,same  same,time  time,recognition</t>
  </si>
  <si>
    <t>above,beyond  4th,grade  award,2pencilchat  limit,ourselves  those,go  go,above  need,feel  magicpantsjones,mr_abee_tweets  mr_abee_tweets,kaitlynoakleyed  kaitlynoakleyed,omg</t>
  </si>
  <si>
    <t>student,achievement  celebrating,student  achievement,limited  limited,awards  awards,awards  awards,harmful  harmful,ok  ok,officially  officially,recognizing  recognizing,objective</t>
  </si>
  <si>
    <t>during,meetings  during,meeting  magicpantsjones,maybe  maybe,tagged  tagged,rebeccap314  rebeccap314,one  one,2pencilchat  magicpantsjones,fun  fun,sometimes  sometimes,during</t>
  </si>
  <si>
    <t>join,saturday  saturday,exciting  exciting,new  new,edugladiators  edugladiators,series  series,ironsharpensiron  ironsharpensiron,w  w,core  core,warrior  warrior,brendanfetters</t>
  </si>
  <si>
    <t>a2,getting  getting,award  award,ceremony  ceremony,takes  takes,receiving  receiving,award  award,another  another,level  level,formalities  formalities,allows</t>
  </si>
  <si>
    <t>q1,students  students,go  go,above  above,beyond  beyond,community  community,school  school,deserve  deserve,recognition  recognition,opportunity  opportunity,story</t>
  </si>
  <si>
    <t>a5,messiest  messiest,office  office,2pencilchat  a4,student  student,involvement  involvement,planning  planning,design  design,ceremonies  ceremonies,help  help,many</t>
  </si>
  <si>
    <t>magicpantsjones,a3  a3,keep  keep,checklist  checklist,students  students,given  given,feedback  feedback,easy  easy,miss  miss,keeping  keeping,track</t>
  </si>
  <si>
    <t>2pencilchat,edci338  one,another  magicpantsjones,great  great,idea  idea,teaches  teaches,students  students,talk  talk,phone  phone,2pencilchat  magicpantsjones,a3</t>
  </si>
  <si>
    <t>topic,lessons  lessons,learned  learned,pirates  pirates,part  part,deux  deux,please  please,join  join,principal_h  principal_h,amp  amp,dynamicduda338</t>
  </si>
  <si>
    <t>nathan_stevens,magicpantsjones  magicpantsjones,2pencilchat  2pencilchat,book  book,fun  fun,ages  ages,stages  stages,great  great,attention  attention,getter  give,awards</t>
  </si>
  <si>
    <t>magicpantsjones,a3  kmichellehowell,hi  hi,michelle  michelle,2pencilchat  nathan_stevens,magicpantsjones  magicpantsjones,true  true,students  students,love  love,take  take,pictures</t>
  </si>
  <si>
    <t>pln,friends  friends,check  check,out  out,wonder  wonder,combo  combo,chat  chat,wonderchat  wonderchat,amp  amp,nyedchat  nyedchat,combine</t>
  </si>
  <si>
    <t>weather,report  report,haiku  haiku,style  grow,statements  student,wall  wall,fame  magicpantsjones,a3  priscillacap1,a5  a5,always  always,need</t>
  </si>
  <si>
    <t>fighting,late  late,winter  winter,doldrums  doldrums,education  education,tonight  tonight,7  7,pm  pm,est  est,2pencilchat  give,awards</t>
  </si>
  <si>
    <t>fighting,late  late,winter  winter,doldrums  doldrums,education  education,tonight  tonight,7  7,pm  pm,est  est,2pencilchat</t>
  </si>
  <si>
    <t>fighting,late  late,winter  winter,doldrums  doldrums,education  education,tonight  tonight,7  7,pm  pm,est  est,2pencilchat  hi,2pencilchat</t>
  </si>
  <si>
    <t>a3,break  break,take  take,mind  mind,away  away,5mins  5mins,kids  kids,love  love,zip  zip,zap  zap,turn</t>
  </si>
  <si>
    <t>don,t  mr_abee_tweets,keurig  lol,2pencilchat  chrisquinn64,always  always,2pencilchat  next,week  biologygoddess,mr_abee_tweets  keurig,know  know,right  right,save</t>
  </si>
  <si>
    <t>nathan_stevens,magicpantsjones  magicpantsjones,true  true,students  students,love  love,take  take,pictures  pictures,learning  learning,share  share,classdojo  classdojo,builds</t>
  </si>
  <si>
    <t>student,month  think,awards  awards,come  a3,students  students,nominate  nominate,someone  someone,good  good,phone  phone,call  call,day</t>
  </si>
  <si>
    <t>a3,believe  believe,giving  giving,recognition  recognition,students  students,important  important,even  even,something  something,simple  simple,verbal  verbal,praise</t>
  </si>
  <si>
    <t>thanks,chat  chat,everyone  everyone,tomorrow  tomorrow,putting  putting,first  first,musical  musical,school  school,wish  wish,luck  luck,2pencilchat</t>
  </si>
  <si>
    <t>lack,motivation  motivation,dragging  a5,hugging  hugging,wife  wife,children  children,though  though,children  children,now  now,middle  middle,high</t>
  </si>
  <si>
    <t>kathyiwanicki,youtube  magicpantsjones,kathyiwanicki  lindaedwardsi,awesome  awesome,2pencilchat  kathyiwanicki,mr_abee_tweets  mr_abee_tweets,keurig  keurig,worth  worth,2pencilchat  mr_abee_tweets,kathyiwanicki  kathyiwanicki,keurig</t>
  </si>
  <si>
    <t>one,particular  magicpantsjones,a4  a4,remind  remind,ss  ss,grades  grades,grades  grades,tell  tell,good  good,person  person,treat</t>
  </si>
  <si>
    <t>8th,grade  alison,killy  killy,8th  grade,ela  ela,greenville  greenville,nc  give,out  grade,awards  above,beyond  extra,special</t>
  </si>
  <si>
    <t>a4,unique  unique,part  part,working  working,abroad  abroad,standardized  standardized,testing  testing,lot  lot,high  high,school  school,students</t>
  </si>
  <si>
    <t>a5,phenology  phenology,being  being,recognize  recognize,tiny  tiny,sign  sign,spring's  spring's,arrival  arrival,skunk  skunk,cabbage  cabbage,blooms</t>
  </si>
  <si>
    <t>a3,trip  trip,hall  hall,pain  pain,2pencilchat  2pencilchat,tltw</t>
  </si>
  <si>
    <t>2pencilchat,a5b  a5b,dronephotography  dronephotography,hobby  hobby,takes  takes,places  places,couple  couple,three  three,week  week,s  s,ago</t>
  </si>
  <si>
    <t>learning,experience  strategies,use  time,year  2pencilchat,a3b  a3b,providing  providing,opportunity  opportunity,learners  learners,express  express,authentic  authentic,selves</t>
  </si>
  <si>
    <t>organized,classroom  a5,mine  mine,probably  probably,neat  neat,amp  amp,organized  classroom,ducks  ducks,row  row,college  college,imagine</t>
  </si>
  <si>
    <t>joyful,students  hello,everyone  kiss,brain  a3,super  super,reader  reader,class  class,decorated  decorated,desk  desk,school  school,wide</t>
  </si>
  <si>
    <t>students,week  2,weeks  a5,2  2,receive  receive,award  award,teacher  teacher,facility  facility,longest  longest,closing  closing,out</t>
  </si>
  <si>
    <t>a2,rely  rely,caffeine  caffeine,way  way,more  more,probably  probably,healthy  healthy,sometimes  sometimes,feel  feel,dragging  dragging,kids</t>
  </si>
  <si>
    <t>magicpantsjones,misskrafferty  magicpantsjones,2pencilchat  difference,2pencilchat  prep,fun  winter,doldrums  peterdboland,love  love,peter  peter,2pencilchat  gruntledchalkie,12  12,hours</t>
  </si>
  <si>
    <t>ash,wednesday  wednesday,service  magicpantsjones,yeah  a5,always  always,find  find,good  good,colleagues  colleagues,through  through,2pencilchat  ok,2pencilchat</t>
  </si>
  <si>
    <t>end,year  topic,benefit  benefit,mindset  mindset,please  please,join  join,rewardingedu  rewardingedu,monday  monday,7pm  7pm,central  central,learnlap</t>
  </si>
  <si>
    <t>topic,benefit  benefit,mindset  mindset,please  please,join  join,rewardingedu  rewardingedu,monday  monday,7pm  7pm,central  central,learnlap  learnlap,122edchat</t>
  </si>
  <si>
    <t>magicpantsjones,great  peter,2pencilchat  hey,hey  hey,2pencilchat  2pencilchat,michelle  michelle,school  school,librarian  librarian,middle  middle,tn  tn,here</t>
  </si>
  <si>
    <t>work,maybe  good,night  night,2pencilchat  a5,think  think,m  m,going  going,start  start,growing  growing,flowers  flowers,house</t>
  </si>
  <si>
    <t>thank,great  great,chat  chat,tonight  tonight,2pencilchat  spring,break  hello,2pencilchat  learning,goals  goals,2pencilchat  2pencilchat,happy  happy,spring</t>
  </si>
  <si>
    <t>tuesday,educhatlist  educhatlist,2pencilchat  2pencilchat,5thchat  5thchat,champforkids  champforkids,shiftthis  shiftthis,tnedchat  tnedchat,d123learns  d123learns,edtechchat  edtechchat,2ndaryela  2ndaryela,fcpslearn</t>
  </si>
  <si>
    <t>2pencilchat,5thchat  5thchat,champforkids  champforkids,shiftthis  shiftthis,tnedchat  tnedchat,d123learns  d123learns,edtechchat  edtechchat,2ndaryela  2ndaryela,fcpslearn  fcpslearn,ruraledchat  ruraledchat,pln365</t>
  </si>
  <si>
    <t>2pencilchat,a5a  a5a,cue19  cue19,believe  believe,next  next,week  week,cuebold</t>
  </si>
  <si>
    <t>coming,up  up,saturday  saturday,edugladiators  edugladiators,continuing  continuing,series  series,ironsharpensiron  ironsharpensiron,core  core,warrior  warrior,rdene915  rdene915,helping</t>
  </si>
  <si>
    <t>please,join  7pm,central  122edchat,1stchat  1stchat,21stedchat  21stedchat,2ndaryela  2ndaryela,2ndchat  2ndchat,2pencilchat  2pencilchat,323learns  323learns,3rdchat  3rdchat,40cfpln</t>
  </si>
  <si>
    <t>wednesdaywisdom,introduce  introduce,yourself  yourself,today  today,champforkids  champforkids,waledchat  waledchat,aimsnetwork  aimsnetwork,122edchat  122edchat,tlap  tlap,passionforkindness  passionforkindness,realedu</t>
  </si>
  <si>
    <t>daily,conversation  conversation,report  report,ready  ready,2pencilchat  2pencilchat,mar  mar,5th  2pencilchat,feb  feb,26th</t>
  </si>
  <si>
    <t>Top Word Pairs in Tweet by Salience</t>
  </si>
  <si>
    <t>more,more  little,details  watch,respond  magicpantsjones,chrisquinn64  ya,doin'  look,back  peterdboland,awesome  awesome,2pencilchat  chrisquinn64,loading  loading,up</t>
  </si>
  <si>
    <t>time,year  7,pm  pm,est  late,winter  winter,doldrums  here,2pencilchat  fighting,late  doldrums,education  education,tonight  tonight,7</t>
  </si>
  <si>
    <t>educhatlist,2pencilchat  ruraledchat,pln365  pln365,piachat  aimsnetwork,bmestalk  6thchat,stem4all  txedchat,822chat  822chat,ecechat  mtedchat,plnedchat  educhatlist,edchat  edchat,2pencilchat</t>
  </si>
  <si>
    <t>above,beyond  need,feel  4th,grade  award,2pencilchat  limit,ourselves  those,go  go,above  magicpantsjones,mr_abee_tweets  mr_abee_tweets,kaitlynoakleyed  kaitlynoakleyed,omg</t>
  </si>
  <si>
    <t>during,meeting  during,meetings  magicpantsjones,maybe  maybe,tagged  tagged,rebeccap314  rebeccap314,one  one,2pencilchat  magicpantsjones,fun  fun,sometimes  sometimes,during</t>
  </si>
  <si>
    <t>coming,up  up,saturday  saturday,edugladiators  edugladiators,continuing  continuing,series  ironsharpensiron,core  warrior,rdene915  rdene915,helping  helping,stay  stay,fresh</t>
  </si>
  <si>
    <t>one,another  magicpantsjones,great  great,idea  idea,teaches  teaches,students  students,talk  talk,phone  phone,2pencilchat  magicpantsjones,a3  a3,keep</t>
  </si>
  <si>
    <t>topic,literacy  literacy,amp  amp,building  building,super  super,readers  readers,writers  writers,amp  amp,learners  learners,please  join,littymathaiedu</t>
  </si>
  <si>
    <t>think,awards  awards,come  student,month  a3,students  students,nominate  nominate,someone  someone,good  good,phone  phone,call  call,day</t>
  </si>
  <si>
    <t>8th,grade  give,out  extra,special  alison,killy  killy,8th  grade,ela  ela,greenville  greenville,nc  grade,awards  above,beyond</t>
  </si>
  <si>
    <t>time,year  learning,experience  strategies,use  2pencilchat,a3b  a3b,providing  providing,opportunity  opportunity,learners  learners,express  express,authentic  authentic,selves</t>
  </si>
  <si>
    <t>2,weeks  students,week  a5,2  2,receive  receive,award  award,teacher  teacher,facility  facility,longest  longest,closing  closing,out</t>
  </si>
  <si>
    <t>prep,fun  magicpantsjones,misskrafferty  magicpantsjones,2pencilchat  difference,2pencilchat  winter,doldrums  peterdboland,love  love,peter  peter,2pencilchat  gruntledchalkie,12  12,hours</t>
  </si>
  <si>
    <t>2pencilchat,mar  mar,5th  2pencilchat,feb  feb,26th  daily,conversation  conversation,report  report,ready  ready,2pencilchat</t>
  </si>
  <si>
    <t>Not Applicable</t>
  </si>
  <si>
    <t>Workbook Settings 2</t>
  </si>
  <si>
    <t>0.084</t>
  </si>
  <si>
    <t>0.025</t>
  </si>
  <si>
    <t>0.003</t>
  </si>
  <si>
    <t>0.008</t>
  </si>
  <si>
    <t>0.046</t>
  </si>
  <si>
    <t>0.001</t>
  </si>
  <si>
    <t>0.028</t>
  </si>
  <si>
    <t>0.011</t>
  </si>
  <si>
    <t>0.032</t>
  </si>
  <si>
    <t>0.016</t>
  </si>
  <si>
    <t>0.002</t>
  </si>
  <si>
    <t>0.027</t>
  </si>
  <si>
    <t>0.039</t>
  </si>
  <si>
    <t>0.021</t>
  </si>
  <si>
    <t>0.034</t>
  </si>
  <si>
    <t>0.031</t>
  </si>
  <si>
    <t>0.023</t>
  </si>
  <si>
    <t>0.013</t>
  </si>
  <si>
    <t>0.000</t>
  </si>
  <si>
    <t>0.019</t>
  </si>
  <si>
    <t>0.014</t>
  </si>
  <si>
    <t>0.015</t>
  </si>
  <si>
    <t>0.012</t>
  </si>
  <si>
    <t>0.010</t>
  </si>
  <si>
    <t>0.009</t>
  </si>
  <si>
    <t>0.004</t>
  </si>
  <si>
    <t>Names</t>
  </si>
  <si>
    <t>edugladiators's group</t>
  </si>
  <si>
    <t xml:space="preserve">mr_abee_tweets and friends </t>
  </si>
  <si>
    <t>cherylabla's group</t>
  </si>
  <si>
    <t>mru_ishere's group</t>
  </si>
  <si>
    <t>cvarsalona's group</t>
  </si>
  <si>
    <t>Others</t>
  </si>
  <si>
    <t>Workbook Settings 3</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</si>
  <si>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&lt;value&gt;Degree&lt;/value&gt;
      &lt;/setting&gt;
      &lt;setting name="VertexRadiusDetails" serializeAs="String"&gt;
        &lt;value&gt;False False 0 0 1.5 20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&lt;value&gt;Names&lt;/value&gt;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t>
  </si>
  <si>
    <t xml:space="preserve">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</si>
  <si>
    <t>magicpantsjones's group</t>
  </si>
  <si>
    <t>Host</t>
  </si>
  <si>
    <t>▓0▓0▓0▓True▓Black▓Black▓▓▓0▓0▓0▓0▓0▓False▓▓0▓0▓0▓0▓0▓False▓▓0▓0▓0▓True▓Black▓Black▓▓Degree▓1▓79▓0▓1.5▓20▓False▓Betweenness Centrality▓0▓915.9▓3▓40▓90▓False▓▓0▓0▓0▓0▓0▓False▓▓0▓0▓0▓0▓0▓False</t>
  </si>
  <si>
    <t xml:space="preserve">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40 90 True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&lt;setting name="GroupLabelDetails" serializeAs="String"&gt;
        &lt;value&gt;False&lt;/value&gt;
      &lt;/setting&gt;
    &lt;/AutoFillUserSettings3&gt;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100 TopLeft Microsoft Sans Serif, 8.25pt Microsoft Sans Serif, 14.25pt&lt;/value&gt;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</si>
</sst>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8">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7"/>
      <tableStyleElement type="headerRow" dxfId="376"/>
    </tableStyle>
    <tableStyle name="NodeXL Table" pivot="0" count="1">
      <tableStyleElement type="headerRow" dxfId="3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396496"/>
        <c:axId val="45241873"/>
      </c:barChart>
      <c:catAx>
        <c:axId val="273964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41873"/>
        <c:crosses val="autoZero"/>
        <c:auto val="1"/>
        <c:lblOffset val="100"/>
        <c:noMultiLvlLbl val="0"/>
      </c:catAx>
      <c:valAx>
        <c:axId val="4524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00544"/>
        <c:axId val="16204897"/>
      </c:barChart>
      <c:catAx>
        <c:axId val="1800544"/>
        <c:scaling>
          <c:orientation val="minMax"/>
        </c:scaling>
        <c:axPos val="b"/>
        <c:delete val="1"/>
        <c:majorTickMark val="out"/>
        <c:minorTickMark val="none"/>
        <c:tickLblPos val="none"/>
        <c:crossAx val="16204897"/>
        <c:crosses val="autoZero"/>
        <c:auto val="1"/>
        <c:lblOffset val="100"/>
        <c:noMultiLvlLbl val="0"/>
      </c:catAx>
      <c:valAx>
        <c:axId val="16204897"/>
        <c:scaling>
          <c:orientation val="minMax"/>
        </c:scaling>
        <c:axPos val="l"/>
        <c:delete val="1"/>
        <c:majorTickMark val="out"/>
        <c:minorTickMark val="none"/>
        <c:tickLblPos val="none"/>
        <c:crossAx val="18005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B761" totalsRowShown="0" headerRowDxfId="374" dataDxfId="373">
  <autoFilter ref="A2:BB761"/>
  <sortState ref="A3:BB761">
    <sortCondition sortBy="value" ref="O3:O761"/>
  </sortState>
  <tableColumns count="54">
    <tableColumn id="1" name="Vertex 1" dataDxfId="372"/>
    <tableColumn id="2" name="Vertex 2" dataDxfId="371"/>
    <tableColumn id="3" name="Color" dataDxfId="370"/>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362"/>
    <tableColumn id="7" name="ID" dataDxfId="361"/>
    <tableColumn id="9" name="Dynamic Filter" dataDxfId="360"/>
    <tableColumn id="8" name="Add Your Own Columns Here" dataDxfId="359"/>
    <tableColumn id="15" name="Relationship" dataDxfId="358"/>
    <tableColumn id="16" name="Relationship Date (UTC)" dataDxfId="357"/>
    <tableColumn id="17" name="Tweet" dataDxfId="356"/>
    <tableColumn id="18" name="URLs in Tweet" dataDxfId="355"/>
    <tableColumn id="19" name="Domains in Tweet" dataDxfId="354"/>
    <tableColumn id="20" name="Hashtags in Tweet" dataDxfId="353"/>
    <tableColumn id="21" name="Media in Tweet" dataDxfId="352"/>
    <tableColumn id="22" name="Tweet Image File" dataDxfId="351"/>
    <tableColumn id="23" name="Tweet Date (UTC)" dataDxfId="350"/>
    <tableColumn id="24" name="Twitter Page for Tweet" dataDxfId="349"/>
    <tableColumn id="25" name="Latitude" dataDxfId="348"/>
    <tableColumn id="26" name="Longitude" dataDxfId="347"/>
    <tableColumn id="27" name="Imported ID" dataDxfId="346"/>
    <tableColumn id="28" name="In-Reply-To Tweet ID" dataDxfId="345"/>
    <tableColumn id="29" name="Favorited" dataDxfId="344"/>
    <tableColumn id="30" name="Favorite Count" dataDxfId="343"/>
    <tableColumn id="31" name="In-Reply-To User ID" dataDxfId="342"/>
    <tableColumn id="32" name="Is Quote Status" dataDxfId="341"/>
    <tableColumn id="33" name="Language" dataDxfId="340"/>
    <tableColumn id="34" name="Possibly Sensitive" dataDxfId="339"/>
    <tableColumn id="35" name="Quoted Status ID" dataDxfId="338"/>
    <tableColumn id="36" name="Retweeted" dataDxfId="337"/>
    <tableColumn id="37" name="Retweet Count" dataDxfId="336"/>
    <tableColumn id="38" name="Retweet ID" dataDxfId="335"/>
    <tableColumn id="39" name="Source" dataDxfId="334"/>
    <tableColumn id="40" name="Truncated" dataDxfId="333"/>
    <tableColumn id="41" name="Unified Twitter ID" dataDxfId="332"/>
    <tableColumn id="42" name="Imported Tweet Type" dataDxfId="331"/>
    <tableColumn id="43" name="Added By Extended Analysis" dataDxfId="330"/>
    <tableColumn id="44" name="Corrected By Extended Analysis" dataDxfId="329"/>
    <tableColumn id="45" name="Place Bounding Box" dataDxfId="328"/>
    <tableColumn id="46" name="Place Country" dataDxfId="327"/>
    <tableColumn id="47" name="Place Country Code" dataDxfId="326"/>
    <tableColumn id="48" name="Place Full Name" dataDxfId="325"/>
    <tableColumn id="49" name="Place ID" dataDxfId="324"/>
    <tableColumn id="50" name="Place Name" dataDxfId="323"/>
    <tableColumn id="51" name="Place Type" dataDxfId="322"/>
    <tableColumn id="52" name="Place URL" dataDxfId="321"/>
    <tableColumn id="53" name="Vertex 1 Group" dataDxfId="320">
      <calculatedColumnFormula>REPLACE(INDEX(GroupVertices[Group], MATCH(Edges[[#This Row],[Vertex 1]],GroupVertices[Vertex],0)),1,1,"")</calculatedColumnFormula>
    </tableColumn>
    <tableColumn id="54" name="Vertex 2 Group" dataDxfId="319">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0" totalsRowShown="0" headerRowDxfId="198" dataDxfId="197">
  <autoFilter ref="A2:C40"/>
  <tableColumns count="3">
    <tableColumn id="1" name="Group 1" dataDxfId="196"/>
    <tableColumn id="2" name="Group 2" dataDxfId="195"/>
    <tableColumn id="3" name="Edges" dataDxfId="194"/>
  </tableColumns>
  <tableStyleInfo name="NodeXL Table" showFirstColumn="0" showLastColumn="0" showRowStripes="1" showColumnStripes="0"/>
</table>
</file>

<file path=xl/tables/table12.xml><?xml version="1.0" encoding="utf-8"?>
<table xmlns="http://schemas.openxmlformats.org/spreadsheetml/2006/main" id="20" name="TwitterSearchNetworkTopItems_1" displayName="TwitterSearchNetworkTopItems_1" ref="A1:V11" totalsRowShown="0" headerRowDxfId="193" dataDxfId="192">
  <autoFilter ref="A1:V11"/>
  <tableColumns count="22">
    <tableColumn id="1" name="Top URLs in Tweet in Entire Graph" dataDxfId="191"/>
    <tableColumn id="2" name="Entire Graph Count" dataDxfId="190"/>
    <tableColumn id="3" name="Top URLs in Tweet in G1" dataDxfId="189"/>
    <tableColumn id="4" name="G1 Count" dataDxfId="188"/>
    <tableColumn id="5" name="Top URLs in Tweet in G2" dataDxfId="187"/>
    <tableColumn id="6" name="G2 Count" dataDxfId="186"/>
    <tableColumn id="7" name="Top URLs in Tweet in G3" dataDxfId="185"/>
    <tableColumn id="8" name="G3 Count" dataDxfId="184"/>
    <tableColumn id="9" name="Top URLs in Tweet in G4" dataDxfId="183"/>
    <tableColumn id="10" name="G4 Count" dataDxfId="182"/>
    <tableColumn id="11" name="Top URLs in Tweet in G5" dataDxfId="181"/>
    <tableColumn id="12" name="G5 Count" dataDxfId="180"/>
    <tableColumn id="13" name="Top URLs in Tweet in G6" dataDxfId="179"/>
    <tableColumn id="14" name="G6 Count" dataDxfId="178"/>
    <tableColumn id="15" name="Top URLs in Tweet in G7" dataDxfId="177"/>
    <tableColumn id="16" name="G7 Count" dataDxfId="176"/>
    <tableColumn id="17" name="Top URLs in Tweet in G8" dataDxfId="175"/>
    <tableColumn id="18" name="G8 Count" dataDxfId="174"/>
    <tableColumn id="19" name="Top URLs in Tweet in G9" dataDxfId="173"/>
    <tableColumn id="20" name="G9 Count" dataDxfId="172"/>
    <tableColumn id="21" name="Top URLs in Tweet in G10" dataDxfId="171"/>
    <tableColumn id="22" name="G10 Count" dataDxfId="170"/>
  </tableColumns>
  <tableStyleInfo name="NodeXL Table" showFirstColumn="0" showLastColumn="0" showRowStripes="1" showColumnStripes="0"/>
</table>
</file>

<file path=xl/tables/table13.xml><?xml version="1.0" encoding="utf-8"?>
<table xmlns="http://schemas.openxmlformats.org/spreadsheetml/2006/main" id="21" name="TwitterSearchNetworkTopItems_2" displayName="TwitterSearchNetworkTopItems_2" ref="A14:V22" totalsRowShown="0" headerRowDxfId="169" dataDxfId="168">
  <autoFilter ref="A14:V22"/>
  <tableColumns count="22">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 id="11" name="Top Domains in Tweet in G5" dataDxfId="157"/>
    <tableColumn id="12" name="G5 Count" dataDxfId="156"/>
    <tableColumn id="13" name="Top Domains in Tweet in G6" dataDxfId="155"/>
    <tableColumn id="14" name="G6 Count" dataDxfId="154"/>
    <tableColumn id="15" name="Top Domains in Tweet in G7" dataDxfId="153"/>
    <tableColumn id="16" name="G7 Count" dataDxfId="152"/>
    <tableColumn id="17" name="Top Domains in Tweet in G8" dataDxfId="151"/>
    <tableColumn id="18" name="G8 Count" dataDxfId="150"/>
    <tableColumn id="19" name="Top Domains in Tweet in G9" dataDxfId="149"/>
    <tableColumn id="20" name="G9 Count" dataDxfId="148"/>
    <tableColumn id="21" name="Top Domains in Tweet in G10" dataDxfId="147"/>
    <tableColumn id="22" name="G10 Count" dataDxfId="146"/>
  </tableColumns>
  <tableStyleInfo name="NodeXL Table" showFirstColumn="0" showLastColumn="0" showRowStripes="1" showColumnStripes="0"/>
</table>
</file>

<file path=xl/tables/table14.xml><?xml version="1.0" encoding="utf-8"?>
<table xmlns="http://schemas.openxmlformats.org/spreadsheetml/2006/main" id="22" name="TwitterSearchNetworkTopItems_3" displayName="TwitterSearchNetworkTopItems_3" ref="A25:V35" totalsRowShown="0" headerRowDxfId="145" dataDxfId="144">
  <autoFilter ref="A25:V35"/>
  <tableColumns count="22">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 id="9" name="Top Hashtags in Tweet in G4" dataDxfId="135"/>
    <tableColumn id="10" name="G4 Count" dataDxfId="134"/>
    <tableColumn id="11" name="Top Hashtags in Tweet in G5" dataDxfId="133"/>
    <tableColumn id="12" name="G5 Count" dataDxfId="132"/>
    <tableColumn id="13" name="Top Hashtags in Tweet in G6" dataDxfId="131"/>
    <tableColumn id="14" name="G6 Count" dataDxfId="130"/>
    <tableColumn id="15" name="Top Hashtags in Tweet in G7" dataDxfId="129"/>
    <tableColumn id="16" name="G7 Count" dataDxfId="128"/>
    <tableColumn id="17" name="Top Hashtags in Tweet in G8" dataDxfId="127"/>
    <tableColumn id="18" name="G8 Count" dataDxfId="126"/>
    <tableColumn id="19" name="Top Hashtags in Tweet in G9" dataDxfId="125"/>
    <tableColumn id="20" name="G9 Count" dataDxfId="124"/>
    <tableColumn id="21" name="Top Hashtags in Tweet in G10" dataDxfId="123"/>
    <tableColumn id="22" name="G10 Count" dataDxfId="122"/>
  </tableColumns>
  <tableStyleInfo name="NodeXL Table" showFirstColumn="0" showLastColumn="0" showRowStripes="1" showColumnStripes="0"/>
</table>
</file>

<file path=xl/tables/table15.xml><?xml version="1.0" encoding="utf-8"?>
<table xmlns="http://schemas.openxmlformats.org/spreadsheetml/2006/main" id="23" name="TwitterSearchNetworkTopItems_4" displayName="TwitterSearchNetworkTopItems_4" ref="A38:V48" totalsRowShown="0" headerRowDxfId="121" dataDxfId="120">
  <autoFilter ref="A38:V48"/>
  <tableColumns count="22">
    <tableColumn id="1" name="Top Words in Tweet in Entire Graph" dataDxfId="119"/>
    <tableColumn id="2" name="Entire Graph Count" dataDxfId="118"/>
    <tableColumn id="3" name="Top Words in Tweet in G1" dataDxfId="117"/>
    <tableColumn id="4" name="G1 Count" dataDxfId="116"/>
    <tableColumn id="5" name="Top Words in Tweet in G2" dataDxfId="115"/>
    <tableColumn id="6" name="G2 Count" dataDxfId="114"/>
    <tableColumn id="7" name="Top Words in Tweet in G3" dataDxfId="113"/>
    <tableColumn id="8" name="G3 Count" dataDxfId="112"/>
    <tableColumn id="9" name="Top Words in Tweet in G4" dataDxfId="111"/>
    <tableColumn id="10" name="G4 Count" dataDxfId="110"/>
    <tableColumn id="11" name="Top Words in Tweet in G5" dataDxfId="109"/>
    <tableColumn id="12" name="G5 Count" dataDxfId="108"/>
    <tableColumn id="13" name="Top Words in Tweet in G6" dataDxfId="107"/>
    <tableColumn id="14" name="G6 Count" dataDxfId="106"/>
    <tableColumn id="15" name="Top Words in Tweet in G7" dataDxfId="105"/>
    <tableColumn id="16" name="G7 Count" dataDxfId="104"/>
    <tableColumn id="17" name="Top Words in Tweet in G8" dataDxfId="103"/>
    <tableColumn id="18" name="G8 Count" dataDxfId="102"/>
    <tableColumn id="19" name="Top Words in Tweet in G9" dataDxfId="101"/>
    <tableColumn id="20" name="G9 Count" dataDxfId="100"/>
    <tableColumn id="21" name="Top Words in Tweet in G10" dataDxfId="99"/>
    <tableColumn id="22" name="G10 Count" dataDxfId="98"/>
  </tableColumns>
  <tableStyleInfo name="NodeXL Table" showFirstColumn="0" showLastColumn="0" showRowStripes="1" showColumnStripes="0"/>
</table>
</file>

<file path=xl/tables/table16.xml><?xml version="1.0" encoding="utf-8"?>
<table xmlns="http://schemas.openxmlformats.org/spreadsheetml/2006/main" id="24" name="TwitterSearchNetworkTopItems_5" displayName="TwitterSearchNetworkTopItems_5" ref="A51:V61" totalsRowShown="0" headerRowDxfId="97" dataDxfId="96">
  <autoFilter ref="A51:V61"/>
  <tableColumns count="22">
    <tableColumn id="1" name="Top Word Pairs in Tweet in Entire Graph" dataDxfId="95"/>
    <tableColumn id="2" name="Entire Graph Count" dataDxfId="94"/>
    <tableColumn id="3" name="Top Word Pairs in Tweet in G1" dataDxfId="93"/>
    <tableColumn id="4" name="G1 Count" dataDxfId="92"/>
    <tableColumn id="5" name="Top Word Pairs in Tweet in G2" dataDxfId="91"/>
    <tableColumn id="6" name="G2 Count" dataDxfId="90"/>
    <tableColumn id="7" name="Top Word Pairs in Tweet in G3" dataDxfId="89"/>
    <tableColumn id="8" name="G3 Count" dataDxfId="88"/>
    <tableColumn id="9" name="Top Word Pairs in Tweet in G4" dataDxfId="87"/>
    <tableColumn id="10" name="G4 Count" dataDxfId="86"/>
    <tableColumn id="11" name="Top Word Pairs in Tweet in G5" dataDxfId="85"/>
    <tableColumn id="12" name="G5 Count" dataDxfId="84"/>
    <tableColumn id="13" name="Top Word Pairs in Tweet in G6" dataDxfId="83"/>
    <tableColumn id="14" name="G6 Count" dataDxfId="82"/>
    <tableColumn id="15" name="Top Word Pairs in Tweet in G7" dataDxfId="81"/>
    <tableColumn id="16" name="G7 Count" dataDxfId="80"/>
    <tableColumn id="17" name="Top Word Pairs in Tweet in G8" dataDxfId="79"/>
    <tableColumn id="18" name="G8 Count" dataDxfId="78"/>
    <tableColumn id="19" name="Top Word Pairs in Tweet in G9" dataDxfId="77"/>
    <tableColumn id="20" name="G9 Count" dataDxfId="76"/>
    <tableColumn id="21" name="Top Word Pairs in Tweet in G10" dataDxfId="75"/>
    <tableColumn id="22" name="G10 Count" dataDxfId="74"/>
  </tableColumns>
  <tableStyleInfo name="NodeXL Table" showFirstColumn="0" showLastColumn="0" showRowStripes="1" showColumnStripes="0"/>
</table>
</file>

<file path=xl/tables/table17.xml><?xml version="1.0" encoding="utf-8"?>
<table xmlns="http://schemas.openxmlformats.org/spreadsheetml/2006/main" id="25" name="TwitterSearchNetworkTopItems_6" displayName="TwitterSearchNetworkTopItems_6" ref="A64:V74" totalsRowShown="0" headerRowDxfId="73" dataDxfId="72">
  <autoFilter ref="A64:V74"/>
  <tableColumns count="22">
    <tableColumn id="1" name="Top Replied-To in Entire Graph" dataDxfId="71"/>
    <tableColumn id="2" name="Entire Graph Count" dataDxfId="70"/>
    <tableColumn id="3" name="Top Replied-To in G1" dataDxfId="69"/>
    <tableColumn id="4" name="G1 Count" dataDxfId="68"/>
    <tableColumn id="5" name="Top Replied-To in G2" dataDxfId="67"/>
    <tableColumn id="6" name="G2 Count" dataDxfId="66"/>
    <tableColumn id="7" name="Top Replied-To in G3" dataDxfId="65"/>
    <tableColumn id="8" name="G3 Count" dataDxfId="64"/>
    <tableColumn id="9" name="Top Replied-To in G4" dataDxfId="63"/>
    <tableColumn id="10" name="G4 Count" dataDxfId="62"/>
    <tableColumn id="11" name="Top Replied-To in G5" dataDxfId="61"/>
    <tableColumn id="12" name="G5 Count" dataDxfId="60"/>
    <tableColumn id="13" name="Top Replied-To in G6" dataDxfId="59"/>
    <tableColumn id="14" name="G6 Count" dataDxfId="58"/>
    <tableColumn id="15" name="Top Replied-To in G7" dataDxfId="57"/>
    <tableColumn id="16" name="G7 Count" dataDxfId="56"/>
    <tableColumn id="17" name="Top Replied-To in G8" dataDxfId="55"/>
    <tableColumn id="18" name="G8 Count" dataDxfId="54"/>
    <tableColumn id="19" name="Top Replied-To in G9" dataDxfId="53"/>
    <tableColumn id="20" name="G9 Count" dataDxfId="52"/>
    <tableColumn id="21" name="Top Replied-To in G10" dataDxfId="51"/>
    <tableColumn id="22" name="G10 Count" dataDxfId="50"/>
  </tableColumns>
  <tableStyleInfo name="NodeXL Table" showFirstColumn="0" showLastColumn="0" showRowStripes="1" showColumnStripes="0"/>
</table>
</file>

<file path=xl/tables/table18.xml><?xml version="1.0" encoding="utf-8"?>
<table xmlns="http://schemas.openxmlformats.org/spreadsheetml/2006/main" id="26" name="TwitterSearchNetworkTopItems_7" displayName="TwitterSearchNetworkTopItems_7" ref="A77:V87" totalsRowShown="0" headerRowDxfId="49" dataDxfId="48">
  <autoFilter ref="A77:V87"/>
  <tableColumns count="22">
    <tableColumn id="1" name="Top Mentioned in Entire Graph" dataDxfId="47"/>
    <tableColumn id="2" name="Entire Graph Count" dataDxfId="46"/>
    <tableColumn id="3" name="Top Mentioned in G1" dataDxfId="45"/>
    <tableColumn id="4" name="G1 Count" dataDxfId="44"/>
    <tableColumn id="5" name="Top Mentioned in G2" dataDxfId="43"/>
    <tableColumn id="6" name="G2 Count" dataDxfId="42"/>
    <tableColumn id="7" name="Top Mentioned in G3" dataDxfId="41"/>
    <tableColumn id="8" name="G3 Count" dataDxfId="40"/>
    <tableColumn id="9" name="Top Mentioned in G4" dataDxfId="39"/>
    <tableColumn id="10" name="G4 Count" dataDxfId="38"/>
    <tableColumn id="11" name="Top Mentioned in G5" dataDxfId="37"/>
    <tableColumn id="12" name="G5 Count" dataDxfId="36"/>
    <tableColumn id="13" name="Top Mentioned in G6" dataDxfId="35"/>
    <tableColumn id="14" name="G6 Count" dataDxfId="34"/>
    <tableColumn id="15" name="Top Mentioned in G7" dataDxfId="33"/>
    <tableColumn id="16" name="G7 Count" dataDxfId="32"/>
    <tableColumn id="17" name="Top Mentioned in G8" dataDxfId="31"/>
    <tableColumn id="18" name="G8 Count" dataDxfId="30"/>
    <tableColumn id="19" name="Top Mentioned in G9" dataDxfId="29"/>
    <tableColumn id="20" name="G9 Count" dataDxfId="28"/>
    <tableColumn id="21" name="Top Mentioned in G10" dataDxfId="27"/>
    <tableColumn id="22" name="G10 Count" dataDxfId="26"/>
  </tableColumns>
  <tableStyleInfo name="NodeXL Table" showFirstColumn="0" showLastColumn="0" showRowStripes="1" showColumnStripes="0"/>
</table>
</file>

<file path=xl/tables/table19.xml><?xml version="1.0" encoding="utf-8"?>
<table xmlns="http://schemas.openxmlformats.org/spreadsheetml/2006/main" id="27" name="TwitterSearchNetworkTopItems_8" displayName="TwitterSearchNetworkTopItems_8" ref="A90:V100" totalsRowShown="0" headerRowDxfId="25" dataDxfId="24">
  <autoFilter ref="A90:V100"/>
  <tableColumns count="22">
    <tableColumn id="1" name="Top Tweeters in Entire Graph" dataDxfId="23"/>
    <tableColumn id="2" name="Entire Graph Count" dataDxfId="22"/>
    <tableColumn id="3" name="Top Tweeters in G1" dataDxfId="21"/>
    <tableColumn id="4" name="G1 Count" dataDxfId="20"/>
    <tableColumn id="5" name="Top Tweeters in G2" dataDxfId="19"/>
    <tableColumn id="6" name="G2 Count" dataDxfId="18"/>
    <tableColumn id="7" name="Top Tweeters in G3" dataDxfId="17"/>
    <tableColumn id="8" name="G3 Count" dataDxfId="16"/>
    <tableColumn id="9" name="Top Tweeters in G4" dataDxfId="15"/>
    <tableColumn id="10" name="G4 Count" dataDxfId="14"/>
    <tableColumn id="11" name="Top Tweeters in G5" dataDxfId="13"/>
    <tableColumn id="12" name="G5 Count" dataDxfId="12"/>
    <tableColumn id="13" name="Top Tweeters in G6" dataDxfId="11"/>
    <tableColumn id="14" name="G6 Count" dataDxfId="10"/>
    <tableColumn id="15" name="Top Tweeters in G7" dataDxfId="9"/>
    <tableColumn id="16" name="G7 Count" dataDxfId="8"/>
    <tableColumn id="17" name="Top Tweeters in G8" dataDxfId="7"/>
    <tableColumn id="18" name="G8 Count" dataDxfId="6"/>
    <tableColumn id="19" name="Top Tweeters in G9" dataDxfId="5"/>
    <tableColumn id="20" name="G9 Count" dataDxfId="4"/>
    <tableColumn id="21" name="Top Tweeters in G10" dataDxfId="3"/>
    <tableColumn id="22" name="G10 Count" dataDxfId="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121" totalsRowShown="0" headerRowDxfId="318" dataDxfId="317">
  <autoFilter ref="A2:BJ121"/>
  <sortState ref="A3:BJ121">
    <sortCondition descending="1" sortBy="value" ref="U3:U121"/>
  </sortState>
  <tableColumns count="62">
    <tableColumn id="1" name="Vertex" dataDxfId="316"/>
    <tableColumn id="2" name="Color" dataDxfId="315"/>
    <tableColumn id="5" name="Shape" dataDxfId="314"/>
    <tableColumn id="6" name="Size" dataDxfId="313"/>
    <tableColumn id="4" name="Opacity" dataDxfId="312"/>
    <tableColumn id="7" name="Image File" dataDxfId="311"/>
    <tableColumn id="3" name="Visibility" dataDxfId="310"/>
    <tableColumn id="10" name="Label" dataDxfId="309"/>
    <tableColumn id="16" name="Label Fill Color" dataDxfId="308"/>
    <tableColumn id="9" name="Label Position" dataDxfId="307"/>
    <tableColumn id="8" name="Tooltip" dataDxfId="306"/>
    <tableColumn id="18" name="Layout Order" dataDxfId="305"/>
    <tableColumn id="13" name="X" dataDxfId="304"/>
    <tableColumn id="14" name="Y" dataDxfId="303"/>
    <tableColumn id="12" name="Locked?" dataDxfId="302"/>
    <tableColumn id="19" name="Polar R" dataDxfId="301"/>
    <tableColumn id="20" name="Polar Angle" dataDxfId="300"/>
    <tableColumn id="21" name="Degree" dataDxfId="0">
      <calculatedColumnFormula>S3+T3</calculatedColumnFormula>
    </tableColumn>
    <tableColumn id="22" name="In-Degree" dataDxfId="299"/>
    <tableColumn id="23" name="Out-Degree" dataDxfId="298"/>
    <tableColumn id="24" name="Betweenness Centrality" dataDxfId="297"/>
    <tableColumn id="25" name="Closeness Centrality" dataDxfId="296"/>
    <tableColumn id="26" name="Eigenvector Centrality" dataDxfId="295"/>
    <tableColumn id="15" name="PageRank" dataDxfId="294"/>
    <tableColumn id="27" name="Clustering Coefficient" dataDxfId="293"/>
    <tableColumn id="29" name="Reciprocated Vertex Pair Ratio" dataDxfId="292"/>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67"/>
    <tableColumn id="52" name="Vertex Group" dataDxfId="266">
      <calculatedColumnFormula>REPLACE(INDEX(GroupVertices[Group], MATCH(Vertices[[#This Row],[Vertex]],GroupVertices[Vertex],0)),1,1,"")</calculatedColumnFormula>
    </tableColumn>
    <tableColumn id="53" name="Top URLs in Tweet by Count" dataDxfId="265"/>
    <tableColumn id="54" name="Top URLs in Tweet by Salience" dataDxfId="264"/>
    <tableColumn id="55" name="Top Domains in Tweet by Count" dataDxfId="263"/>
    <tableColumn id="56" name="Top Domains in Tweet by Salience" dataDxfId="262"/>
    <tableColumn id="57" name="Top Hashtags in Tweet by Count" dataDxfId="261"/>
    <tableColumn id="58" name="Top Hashtags in Tweet by Salience" dataDxfId="260"/>
    <tableColumn id="59" name="Top Words in Tweet by Count" dataDxfId="259"/>
    <tableColumn id="60" name="Top Words in Tweet by Salience" dataDxfId="258"/>
    <tableColumn id="61" name="Top Word Pairs in Tweet by Count" dataDxfId="257"/>
    <tableColumn id="62" name="Top Word Pairs in Tweet by Salience" dataDxfId="256"/>
  </tableColumns>
  <tableStyleInfo name="NodeXL Table" showFirstColumn="0" showLastColumn="0" showRowStripes="0" showColumnStripes="0"/>
</table>
</file>

<file path=xl/tables/table3.xml><?xml version="1.0" encoding="utf-8"?>
<table xmlns="http://schemas.openxmlformats.org/spreadsheetml/2006/main" id="4" name="Groups" displayName="Groups" ref="A2:AG18" totalsRowShown="0" headerRowDxfId="255">
  <autoFilter ref="A2:AG18"/>
  <tableColumns count="33">
    <tableColumn id="1" name="Group" dataDxfId="254"/>
    <tableColumn id="2" name="Vertex Color" dataDxfId="253"/>
    <tableColumn id="3" name="Vertex Shape" dataDxfId="252"/>
    <tableColumn id="22" name="Visibility" dataDxfId="251"/>
    <tableColumn id="4" name="Collapsed?"/>
    <tableColumn id="18" name="Label" dataDxfId="250"/>
    <tableColumn id="20" name="Collapsed X"/>
    <tableColumn id="21" name="Collapsed Y"/>
    <tableColumn id="6" name="ID" dataDxfId="249"/>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234"/>
    <tableColumn id="23" name="Top URLs in Tweet" dataDxfId="233"/>
    <tableColumn id="26" name="Top Domains in Tweet" dataDxfId="232"/>
    <tableColumn id="27" name="Top Hashtags in Tweet" dataDxfId="231"/>
    <tableColumn id="28" name="Top Words in Tweet" dataDxfId="230"/>
    <tableColumn id="29" name="Top Word Pairs in Tweet" dataDxfId="229"/>
    <tableColumn id="30" name="Top Replied-To in Tweet" dataDxfId="228"/>
    <tableColumn id="31" name="Top Mentioned in Tweet" dataDxfId="227"/>
    <tableColumn id="32" name="Top Tweeters" dataDxfId="226"/>
    <tableColumn id="33" name="Names" dataDxfId="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225" dataDxfId="224">
  <autoFilter ref="A1:C120"/>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0"/>
    <tableColumn id="2" name="Value" dataDxfId="21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200">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gicPantsJones/status/1099989781038145537" TargetMode="External" /><Relationship Id="rId2" Type="http://schemas.openxmlformats.org/officeDocument/2006/relationships/hyperlink" Target="https://twitter.com/MissLDavidson/status/1100054943690559491" TargetMode="External" /><Relationship Id="rId3" Type="http://schemas.openxmlformats.org/officeDocument/2006/relationships/hyperlink" Target="https://twitter.com/MissLDavidson/status/1100054943690559491" TargetMode="External" /><Relationship Id="rId4" Type="http://schemas.openxmlformats.org/officeDocument/2006/relationships/hyperlink" Target="http://ow.ly/GDjm30nIL3Y" TargetMode="External" /><Relationship Id="rId5" Type="http://schemas.openxmlformats.org/officeDocument/2006/relationships/hyperlink" Target="http://ow.ly/GDjm30nIL3Y" TargetMode="External" /><Relationship Id="rId6" Type="http://schemas.openxmlformats.org/officeDocument/2006/relationships/hyperlink" Target="https://twitter.com/MissKRafferty/status/1100553487010750466" TargetMode="External" /><Relationship Id="rId7" Type="http://schemas.openxmlformats.org/officeDocument/2006/relationships/hyperlink" Target="https://beyondliteracylink.blogspot.com/2019/02/winter-wail.html" TargetMode="External" /><Relationship Id="rId8" Type="http://schemas.openxmlformats.org/officeDocument/2006/relationships/hyperlink" Target="http://bit.ly/2tUaQx4" TargetMode="External" /><Relationship Id="rId9" Type="http://schemas.openxmlformats.org/officeDocument/2006/relationships/hyperlink" Target="http://youtu.be/tx6sBfKq0rc" TargetMode="External" /><Relationship Id="rId10" Type="http://schemas.openxmlformats.org/officeDocument/2006/relationships/hyperlink" Target="http://questionthestorm.blogspot.com/" TargetMode="External" /><Relationship Id="rId11" Type="http://schemas.openxmlformats.org/officeDocument/2006/relationships/hyperlink" Target="https://twitter.com/magicpantsjones/status/1103089812125433856" TargetMode="External" /><Relationship Id="rId12" Type="http://schemas.openxmlformats.org/officeDocument/2006/relationships/hyperlink" Target="https://beyondliteracylink.blogspot.com/2015/05/hall-of-eduhero-voices.html" TargetMode="External" /><Relationship Id="rId13" Type="http://schemas.openxmlformats.org/officeDocument/2006/relationships/hyperlink" Target="https://beyondliteracylink.blogspot.com/2015/05/hall-of-eduhero-voices.html" TargetMode="External" /><Relationship Id="rId14" Type="http://schemas.openxmlformats.org/officeDocument/2006/relationships/hyperlink" Target="https://twitter.com/MagicPantsJones/status/1100555613614989313" TargetMode="External" /><Relationship Id="rId15" Type="http://schemas.openxmlformats.org/officeDocument/2006/relationships/hyperlink" Target="https://twitter.com/MagicPantsJones/status/1102884672164499456" TargetMode="External" /><Relationship Id="rId16" Type="http://schemas.openxmlformats.org/officeDocument/2006/relationships/hyperlink" Target="https://emilymcdowell.com/products/everyday-achievement-certificates-notepad" TargetMode="External" /><Relationship Id="rId17" Type="http://schemas.openxmlformats.org/officeDocument/2006/relationships/hyperlink" Target="https://emilymcdowell.com/products/everyday-achievement-certificates-notepad" TargetMode="External" /><Relationship Id="rId18" Type="http://schemas.openxmlformats.org/officeDocument/2006/relationships/hyperlink" Target="https://twitter.com/mru_ishere/status/1103085073077800961" TargetMode="External" /><Relationship Id="rId19" Type="http://schemas.openxmlformats.org/officeDocument/2006/relationships/hyperlink" Target="https://twitter.com/magicpantsjones/status/1103087302367010818" TargetMode="External" /><Relationship Id="rId20" Type="http://schemas.openxmlformats.org/officeDocument/2006/relationships/hyperlink" Target="https://twitter.com/magicpantsjones/status/1103089812125433856" TargetMode="External" /><Relationship Id="rId21" Type="http://schemas.openxmlformats.org/officeDocument/2006/relationships/hyperlink" Target="https://twitter.com/Alex_Corbitt/status/1099777775853072391" TargetMode="External" /><Relationship Id="rId22" Type="http://schemas.openxmlformats.org/officeDocument/2006/relationships/hyperlink" Target="https://twitter.com/MagicPantsJones/status/1100548063943319552" TargetMode="External" /><Relationship Id="rId23" Type="http://schemas.openxmlformats.org/officeDocument/2006/relationships/hyperlink" Target="https://twitter.com/MagicPantsJones/status/1100550580408176640" TargetMode="External" /><Relationship Id="rId24" Type="http://schemas.openxmlformats.org/officeDocument/2006/relationships/hyperlink" Target="https://twitter.com/MagicPantsJones/status/1100553096994775045" TargetMode="External" /><Relationship Id="rId25" Type="http://schemas.openxmlformats.org/officeDocument/2006/relationships/hyperlink" Target="https://twitter.com/GruntledChalkie/status/1100555919002238976" TargetMode="External" /><Relationship Id="rId26" Type="http://schemas.openxmlformats.org/officeDocument/2006/relationships/hyperlink" Target="https://twitter.com/MagicPantsJones/status/1100558130260336641" TargetMode="External" /><Relationship Id="rId27" Type="http://schemas.openxmlformats.org/officeDocument/2006/relationships/hyperlink" Target="https://twitter.com/Alex_Corbitt/status/1046207178279976961" TargetMode="External" /><Relationship Id="rId28" Type="http://schemas.openxmlformats.org/officeDocument/2006/relationships/hyperlink" Target="https://twitter.com/MagicPantsJones/status/1103084779216474113" TargetMode="External" /><Relationship Id="rId29" Type="http://schemas.openxmlformats.org/officeDocument/2006/relationships/hyperlink" Target="https://twitter.com/MagicPantsJones/status/1103087302367010818" TargetMode="External" /><Relationship Id="rId30" Type="http://schemas.openxmlformats.org/officeDocument/2006/relationships/hyperlink" Target="https://twitter.com/MagicPantsJones/status/1103089812125433856" TargetMode="External" /><Relationship Id="rId31" Type="http://schemas.openxmlformats.org/officeDocument/2006/relationships/hyperlink" Target="https://twitter.com/Anna_Flaming/status/1083024443012775936" TargetMode="External" /><Relationship Id="rId32" Type="http://schemas.openxmlformats.org/officeDocument/2006/relationships/hyperlink" Target="https://twitter.com/MagicPantsJones/status/1100558130260336641" TargetMode="External" /><Relationship Id="rId33" Type="http://schemas.openxmlformats.org/officeDocument/2006/relationships/hyperlink" Target="https://twitter.com/MagicPantsJones/status/1100553096994775045" TargetMode="External" /><Relationship Id="rId34" Type="http://schemas.openxmlformats.org/officeDocument/2006/relationships/hyperlink" Target="https://emilymcdowell.com/products/everyday-achievement-certificates-notepad" TargetMode="External" /><Relationship Id="rId35" Type="http://schemas.openxmlformats.org/officeDocument/2006/relationships/hyperlink" Target="https://www.youtube.com/watch?v=Ai_8pJf5TSs" TargetMode="External" /><Relationship Id="rId36" Type="http://schemas.openxmlformats.org/officeDocument/2006/relationships/hyperlink" Target="http://bit.ly/2tUaQx4" TargetMode="External" /><Relationship Id="rId37" Type="http://schemas.openxmlformats.org/officeDocument/2006/relationships/hyperlink" Target="https://twitter.com/mru_ishere/status/1103085073077800961" TargetMode="External" /><Relationship Id="rId38" Type="http://schemas.openxmlformats.org/officeDocument/2006/relationships/hyperlink" Target="https://twitter.com/magicpantsjones/status/1103089812125433856" TargetMode="External" /><Relationship Id="rId39" Type="http://schemas.openxmlformats.org/officeDocument/2006/relationships/hyperlink" Target="http://youtu.be/tx6sBfKq0rc" TargetMode="External" /><Relationship Id="rId40" Type="http://schemas.openxmlformats.org/officeDocument/2006/relationships/hyperlink" Target="http://youtu.be/tx6sBfKq0rc" TargetMode="External" /><Relationship Id="rId41" Type="http://schemas.openxmlformats.org/officeDocument/2006/relationships/hyperlink" Target="https://twitter.com/magicpantsjones/status/1099990039042449408" TargetMode="External" /><Relationship Id="rId42" Type="http://schemas.openxmlformats.org/officeDocument/2006/relationships/hyperlink" Target="https://twitter.com/PriscillaCap1/status/1100553669018304512" TargetMode="External" /><Relationship Id="rId43" Type="http://schemas.openxmlformats.org/officeDocument/2006/relationships/hyperlink" Target="https://2020thinkleadserve.blogspot.com/2019/03/tullahoma-city-schools-moving-from-good.html" TargetMode="External" /><Relationship Id="rId44" Type="http://schemas.openxmlformats.org/officeDocument/2006/relationships/hyperlink" Target="https://youtu.be/5JNw8PP5qgo" TargetMode="External" /><Relationship Id="rId45" Type="http://schemas.openxmlformats.org/officeDocument/2006/relationships/hyperlink" Target="https://twitter.com/PaulSolarz/status/1101246738176925696" TargetMode="External" /><Relationship Id="rId46" Type="http://schemas.openxmlformats.org/officeDocument/2006/relationships/hyperlink" Target="http://iconohash.com/2pencilchat/2019-02-26" TargetMode="External" /><Relationship Id="rId47" Type="http://schemas.openxmlformats.org/officeDocument/2006/relationships/hyperlink" Target="http://iconohash.com/2PencilChat/2019-03-05" TargetMode="External" /><Relationship Id="rId48" Type="http://schemas.openxmlformats.org/officeDocument/2006/relationships/hyperlink" Target="https://pbs.twimg.com/media/D0StUHEWsAYpeRR.png" TargetMode="External" /><Relationship Id="rId49" Type="http://schemas.openxmlformats.org/officeDocument/2006/relationships/hyperlink" Target="https://pbs.twimg.com/media/D0StUHEWsAYpeRR.png" TargetMode="External" /><Relationship Id="rId50" Type="http://schemas.openxmlformats.org/officeDocument/2006/relationships/hyperlink" Target="https://pbs.twimg.com/media/D0wW0RgU8AAPSvn.jpg" TargetMode="External" /><Relationship Id="rId51" Type="http://schemas.openxmlformats.org/officeDocument/2006/relationships/hyperlink" Target="https://pbs.twimg.com/media/D0wW0RgU8AAPSvn.jpg" TargetMode="External" /><Relationship Id="rId52" Type="http://schemas.openxmlformats.org/officeDocument/2006/relationships/hyperlink" Target="https://pbs.twimg.com/media/D0vchJ6W0AIUL69.png" TargetMode="External" /><Relationship Id="rId53" Type="http://schemas.openxmlformats.org/officeDocument/2006/relationships/hyperlink" Target="https://pbs.twimg.com/media/D0vchJ6W0AIUL69.png" TargetMode="External" /><Relationship Id="rId54" Type="http://schemas.openxmlformats.org/officeDocument/2006/relationships/hyperlink" Target="https://pbs.twimg.com/media/D0464YDWoAAYw9J.jpg" TargetMode="External" /><Relationship Id="rId55" Type="http://schemas.openxmlformats.org/officeDocument/2006/relationships/hyperlink" Target="https://pbs.twimg.com/media/D047wneX0AAuz7E.jpg" TargetMode="External" /><Relationship Id="rId56" Type="http://schemas.openxmlformats.org/officeDocument/2006/relationships/hyperlink" Target="https://pbs.twimg.com/media/D0464YDWoAAYw9J.jpg" TargetMode="External" /><Relationship Id="rId57" Type="http://schemas.openxmlformats.org/officeDocument/2006/relationships/hyperlink" Target="https://pbs.twimg.com/media/D046un4WoAAoIWM.jpg" TargetMode="External" /><Relationship Id="rId58" Type="http://schemas.openxmlformats.org/officeDocument/2006/relationships/hyperlink" Target="https://pbs.twimg.com/media/D046ODTXQAAakYY.jpg" TargetMode="External" /><Relationship Id="rId59" Type="http://schemas.openxmlformats.org/officeDocument/2006/relationships/hyperlink" Target="https://pbs.twimg.com/media/D047wneX0AAuz7E.jpg" TargetMode="External" /><Relationship Id="rId60" Type="http://schemas.openxmlformats.org/officeDocument/2006/relationships/hyperlink" Target="https://pbs.twimg.com/media/D047wneX0AAuz7E.jpg" TargetMode="External" /><Relationship Id="rId61" Type="http://schemas.openxmlformats.org/officeDocument/2006/relationships/hyperlink" Target="https://pbs.twimg.com/media/D046un4WoAAoIWM.jpg" TargetMode="External" /><Relationship Id="rId62" Type="http://schemas.openxmlformats.org/officeDocument/2006/relationships/hyperlink" Target="https://pbs.twimg.com/media/D0xe2GiW0Acaakt.jpg" TargetMode="External" /><Relationship Id="rId63" Type="http://schemas.openxmlformats.org/officeDocument/2006/relationships/hyperlink" Target="https://pbs.twimg.com/media/D046ODTXQAAakYY.jpg" TargetMode="External" /><Relationship Id="rId64" Type="http://schemas.openxmlformats.org/officeDocument/2006/relationships/hyperlink" Target="https://pbs.twimg.com/media/D046b1UWwAAjuFo.jpg" TargetMode="External" /><Relationship Id="rId65" Type="http://schemas.openxmlformats.org/officeDocument/2006/relationships/hyperlink" Target="https://pbs.twimg.com/tweet_video_thumb/D0XtrVFW0AEc6rs.jpg" TargetMode="External" /><Relationship Id="rId66" Type="http://schemas.openxmlformats.org/officeDocument/2006/relationships/hyperlink" Target="https://pbs.twimg.com/media/D047wneX0AAuz7E.jpg" TargetMode="External" /><Relationship Id="rId67" Type="http://schemas.openxmlformats.org/officeDocument/2006/relationships/hyperlink" Target="https://pbs.twimg.com/media/D0X5xhCWwAQwAqE.jpg" TargetMode="External" /><Relationship Id="rId68" Type="http://schemas.openxmlformats.org/officeDocument/2006/relationships/hyperlink" Target="https://pbs.twimg.com/media/D0X6BGzX4AECeH2.png" TargetMode="External" /><Relationship Id="rId69" Type="http://schemas.openxmlformats.org/officeDocument/2006/relationships/hyperlink" Target="https://pbs.twimg.com/tweet_video_thumb/D071uqXU8AAYUL8.jpg" TargetMode="External" /><Relationship Id="rId70" Type="http://schemas.openxmlformats.org/officeDocument/2006/relationships/hyperlink" Target="https://pbs.twimg.com/media/D070wbVXQAEwuod.jpg" TargetMode="External" /><Relationship Id="rId71" Type="http://schemas.openxmlformats.org/officeDocument/2006/relationships/hyperlink" Target="https://pbs.twimg.com/media/D077wbCXcAEmAiu.jpg" TargetMode="External" /><Relationship Id="rId72" Type="http://schemas.openxmlformats.org/officeDocument/2006/relationships/hyperlink" Target="https://pbs.twimg.com/media/D078LW0W0AEpY46.jpg" TargetMode="External" /><Relationship Id="rId73" Type="http://schemas.openxmlformats.org/officeDocument/2006/relationships/hyperlink" Target="https://pbs.twimg.com/tweet_video_thumb/D0X3OHCWwAIqx4X.jpg" TargetMode="External" /><Relationship Id="rId74" Type="http://schemas.openxmlformats.org/officeDocument/2006/relationships/hyperlink" Target="https://pbs.twimg.com/tweet_video_thumb/D0XvTjZXgAAA2cJ.jpg" TargetMode="External" /><Relationship Id="rId75" Type="http://schemas.openxmlformats.org/officeDocument/2006/relationships/hyperlink" Target="https://pbs.twimg.com/media/D0464YDWoAAYw9J.jpg" TargetMode="External" /><Relationship Id="rId76" Type="http://schemas.openxmlformats.org/officeDocument/2006/relationships/hyperlink" Target="https://pbs.twimg.com/tweet_video_thumb/D07wfAOXgAI6g1N.jpg" TargetMode="External" /><Relationship Id="rId77" Type="http://schemas.openxmlformats.org/officeDocument/2006/relationships/hyperlink" Target="https://pbs.twimg.com/tweet_video_thumb/D07yPYOX4AEhdVw.jpg" TargetMode="External" /><Relationship Id="rId78" Type="http://schemas.openxmlformats.org/officeDocument/2006/relationships/hyperlink" Target="https://pbs.twimg.com/tweet_video_thumb/D07w4x5U8AIhoZ9.jpg" TargetMode="External" /><Relationship Id="rId79" Type="http://schemas.openxmlformats.org/officeDocument/2006/relationships/hyperlink" Target="https://pbs.twimg.com/tweet_video_thumb/D077ftXUcAATPkq.jpg" TargetMode="External" /><Relationship Id="rId80" Type="http://schemas.openxmlformats.org/officeDocument/2006/relationships/hyperlink" Target="https://pbs.twimg.com/media/D0XvVttWwAAVPo2.jpg" TargetMode="External" /><Relationship Id="rId81" Type="http://schemas.openxmlformats.org/officeDocument/2006/relationships/hyperlink" Target="https://pbs.twimg.com/media/D0XwLjuXQAYNHEE.jpg" TargetMode="External" /><Relationship Id="rId82" Type="http://schemas.openxmlformats.org/officeDocument/2006/relationships/hyperlink" Target="https://pbs.twimg.com/media/D0XwvghWwAAbljV.jpg" TargetMode="External" /><Relationship Id="rId83" Type="http://schemas.openxmlformats.org/officeDocument/2006/relationships/hyperlink" Target="https://pbs.twimg.com/media/D0XxNzEX0AAmf_s.jpg" TargetMode="External" /><Relationship Id="rId84" Type="http://schemas.openxmlformats.org/officeDocument/2006/relationships/hyperlink" Target="https://pbs.twimg.com/media/D0XyDAHXcAAVA0y.jpg" TargetMode="External" /><Relationship Id="rId85" Type="http://schemas.openxmlformats.org/officeDocument/2006/relationships/hyperlink" Target="https://pbs.twimg.com/media/D0X1ZNQXgAAfyCw.jpg" TargetMode="External" /><Relationship Id="rId86" Type="http://schemas.openxmlformats.org/officeDocument/2006/relationships/hyperlink" Target="https://pbs.twimg.com/media/D046un4WoAAoIWM.jpg" TargetMode="External" /><Relationship Id="rId87" Type="http://schemas.openxmlformats.org/officeDocument/2006/relationships/hyperlink" Target="https://pbs.twimg.com/tweet_video_thumb/D0X4qzZWwAIr-8O.jpg" TargetMode="External" /><Relationship Id="rId88" Type="http://schemas.openxmlformats.org/officeDocument/2006/relationships/hyperlink" Target="https://pbs.twimg.com/media/D046ODTXQAAakYY.jpg" TargetMode="External" /><Relationship Id="rId89" Type="http://schemas.openxmlformats.org/officeDocument/2006/relationships/hyperlink" Target="https://pbs.twimg.com/media/D046ODTXQAAakYY.jpg" TargetMode="External" /><Relationship Id="rId90" Type="http://schemas.openxmlformats.org/officeDocument/2006/relationships/hyperlink" Target="https://pbs.twimg.com/tweet_video_thumb/D07yadkXgAEqYCj.jpg" TargetMode="External" /><Relationship Id="rId91" Type="http://schemas.openxmlformats.org/officeDocument/2006/relationships/hyperlink" Target="https://pbs.twimg.com/tweet_video_thumb/D078CS0W0AA9qsR.jpg" TargetMode="External" /><Relationship Id="rId92" Type="http://schemas.openxmlformats.org/officeDocument/2006/relationships/hyperlink" Target="https://pbs.twimg.com/media/D046ODTXQAAakYY.jpg" TargetMode="External" /><Relationship Id="rId93" Type="http://schemas.openxmlformats.org/officeDocument/2006/relationships/hyperlink" Target="https://pbs.twimg.com/tweet_video_thumb/D07yXXTX4AAmnhI.jpg" TargetMode="External" /><Relationship Id="rId94" Type="http://schemas.openxmlformats.org/officeDocument/2006/relationships/hyperlink" Target="https://pbs.twimg.com/tweet_video_thumb/D0XtGq8WoAEhSA5.jpg" TargetMode="External" /><Relationship Id="rId95" Type="http://schemas.openxmlformats.org/officeDocument/2006/relationships/hyperlink" Target="https://pbs.twimg.com/tweet_video_thumb/D0Xw1PqX4AEVSQ7.jpg" TargetMode="External" /><Relationship Id="rId96" Type="http://schemas.openxmlformats.org/officeDocument/2006/relationships/hyperlink" Target="https://pbs.twimg.com/tweet_video_thumb/D0X0fP_WkAISKm1.jpg" TargetMode="External" /><Relationship Id="rId97" Type="http://schemas.openxmlformats.org/officeDocument/2006/relationships/hyperlink" Target="https://pbs.twimg.com/tweet_video_thumb/D0X0fP_WkAISKm1.jpg" TargetMode="External" /><Relationship Id="rId98" Type="http://schemas.openxmlformats.org/officeDocument/2006/relationships/hyperlink" Target="https://pbs.twimg.com/tweet_video_thumb/D0X3OHCWwAIqx4X.jpg" TargetMode="External" /><Relationship Id="rId99" Type="http://schemas.openxmlformats.org/officeDocument/2006/relationships/hyperlink" Target="https://pbs.twimg.com/ext_tw_video_thumb/1101840070024355840/pu/img/KuvOJrqyfyMBLC4L.jpg" TargetMode="External" /><Relationship Id="rId100" Type="http://schemas.openxmlformats.org/officeDocument/2006/relationships/hyperlink" Target="https://pbs.twimg.com/media/D046ODTXQAAakYY.jpg" TargetMode="External" /><Relationship Id="rId101" Type="http://schemas.openxmlformats.org/officeDocument/2006/relationships/hyperlink" Target="https://pbs.twimg.com/tweet_video_thumb/D070pV-WoAAGP7o.jpg" TargetMode="External" /><Relationship Id="rId102" Type="http://schemas.openxmlformats.org/officeDocument/2006/relationships/hyperlink" Target="https://pbs.twimg.com/media/D075rqIWsAA-iDb.jpg" TargetMode="External" /><Relationship Id="rId103" Type="http://schemas.openxmlformats.org/officeDocument/2006/relationships/hyperlink" Target="https://pbs.twimg.com/tweet_video_thumb/D070OIRWsAIe91M.jpg" TargetMode="External" /><Relationship Id="rId104" Type="http://schemas.openxmlformats.org/officeDocument/2006/relationships/hyperlink" Target="https://pbs.twimg.com/tweet_video_thumb/D0Xzb8hWsAATMt5.jpg" TargetMode="External" /><Relationship Id="rId105" Type="http://schemas.openxmlformats.org/officeDocument/2006/relationships/hyperlink" Target="https://pbs.twimg.com/tweet_video_thumb/D0Xz3EnWoAEMiyg.jpg" TargetMode="External" /><Relationship Id="rId106" Type="http://schemas.openxmlformats.org/officeDocument/2006/relationships/hyperlink" Target="https://pbs.twimg.com/media/D047wneX0AAuz7E.jpg" TargetMode="External" /><Relationship Id="rId107" Type="http://schemas.openxmlformats.org/officeDocument/2006/relationships/hyperlink" Target="https://pbs.twimg.com/media/D046b1UWwAAjuFo.jpg" TargetMode="External" /><Relationship Id="rId108" Type="http://schemas.openxmlformats.org/officeDocument/2006/relationships/hyperlink" Target="https://pbs.twimg.com/media/D0Pyf83WwAAJcbs.jpg" TargetMode="External" /><Relationship Id="rId109" Type="http://schemas.openxmlformats.org/officeDocument/2006/relationships/hyperlink" Target="https://pbs.twimg.com/media/D0Py6ZbWoAUSilV.jpg" TargetMode="External" /><Relationship Id="rId110" Type="http://schemas.openxmlformats.org/officeDocument/2006/relationships/hyperlink" Target="https://pbs.twimg.com/media/D0PzBpQW0AEMF5V.jpg" TargetMode="External" /><Relationship Id="rId111" Type="http://schemas.openxmlformats.org/officeDocument/2006/relationships/hyperlink" Target="https://pbs.twimg.com/media/D0PzJg_WwAEslPT.jpg" TargetMode="External" /><Relationship Id="rId112" Type="http://schemas.openxmlformats.org/officeDocument/2006/relationships/hyperlink" Target="https://pbs.twimg.com/media/D0PzW05WkAAZkGm.jpg" TargetMode="External" /><Relationship Id="rId113" Type="http://schemas.openxmlformats.org/officeDocument/2006/relationships/hyperlink" Target="https://pbs.twimg.com/media/D0XqHprXQAERsZ9.jpg" TargetMode="External" /><Relationship Id="rId114" Type="http://schemas.openxmlformats.org/officeDocument/2006/relationships/hyperlink" Target="https://pbs.twimg.com/media/D0XqKdDXgAAQEDH.jpg" TargetMode="External" /><Relationship Id="rId115" Type="http://schemas.openxmlformats.org/officeDocument/2006/relationships/hyperlink" Target="https://pbs.twimg.com/media/D0XqPBsXQAEbrjy.jpg" TargetMode="External" /><Relationship Id="rId116" Type="http://schemas.openxmlformats.org/officeDocument/2006/relationships/hyperlink" Target="https://pbs.twimg.com/media/D0XqrdGWsAE9Knn.jpg" TargetMode="External" /><Relationship Id="rId117" Type="http://schemas.openxmlformats.org/officeDocument/2006/relationships/hyperlink" Target="https://pbs.twimg.com/media/D0Xq3t5WkAEyp-t.jpg" TargetMode="External" /><Relationship Id="rId118" Type="http://schemas.openxmlformats.org/officeDocument/2006/relationships/hyperlink" Target="https://pbs.twimg.com/media/D0XrA55WsAE4EnV.jpg" TargetMode="External" /><Relationship Id="rId119" Type="http://schemas.openxmlformats.org/officeDocument/2006/relationships/hyperlink" Target="https://pbs.twimg.com/media/D0XrG3TXcAMdDOU.jpg" TargetMode="External" /><Relationship Id="rId120" Type="http://schemas.openxmlformats.org/officeDocument/2006/relationships/hyperlink" Target="https://pbs.twimg.com/tweet_video_thumb/D0X6-HDX0AAmGzl.jpg" TargetMode="External" /><Relationship Id="rId121" Type="http://schemas.openxmlformats.org/officeDocument/2006/relationships/hyperlink" Target="https://pbs.twimg.com/media/D046ODTXQAAakYY.jpg" TargetMode="External" /><Relationship Id="rId122" Type="http://schemas.openxmlformats.org/officeDocument/2006/relationships/hyperlink" Target="https://pbs.twimg.com/media/D046b1UWwAAjuFo.jpg" TargetMode="External" /><Relationship Id="rId123" Type="http://schemas.openxmlformats.org/officeDocument/2006/relationships/hyperlink" Target="https://pbs.twimg.com/media/D046un4WoAAoIWM.jpg" TargetMode="External" /><Relationship Id="rId124" Type="http://schemas.openxmlformats.org/officeDocument/2006/relationships/hyperlink" Target="https://pbs.twimg.com/media/D0464YDWoAAYw9J.jpg" TargetMode="External" /><Relationship Id="rId125" Type="http://schemas.openxmlformats.org/officeDocument/2006/relationships/hyperlink" Target="https://pbs.twimg.com/media/D047wneX0AAuz7E.jpg" TargetMode="External" /><Relationship Id="rId126" Type="http://schemas.openxmlformats.org/officeDocument/2006/relationships/hyperlink" Target="https://pbs.twimg.com/media/D07mbIyXcAENzj1.jpg" TargetMode="External" /><Relationship Id="rId127" Type="http://schemas.openxmlformats.org/officeDocument/2006/relationships/hyperlink" Target="https://pbs.twimg.com/media/D07mgquWsAAgdAI.jpg" TargetMode="External" /><Relationship Id="rId128" Type="http://schemas.openxmlformats.org/officeDocument/2006/relationships/hyperlink" Target="https://pbs.twimg.com/media/D07mpPDWoAEUHlJ.jpg" TargetMode="External" /><Relationship Id="rId129" Type="http://schemas.openxmlformats.org/officeDocument/2006/relationships/hyperlink" Target="https://pbs.twimg.com/media/D07mw37X0AAZNW5.jpg" TargetMode="External" /><Relationship Id="rId130" Type="http://schemas.openxmlformats.org/officeDocument/2006/relationships/hyperlink" Target="https://pbs.twimg.com/media/D07m5KgXcAEBCC2.jpg" TargetMode="External" /><Relationship Id="rId131" Type="http://schemas.openxmlformats.org/officeDocument/2006/relationships/hyperlink" Target="https://pbs.twimg.com/media/D07nVxUWsAAFi6U.jpg" TargetMode="External" /><Relationship Id="rId132" Type="http://schemas.openxmlformats.org/officeDocument/2006/relationships/hyperlink" Target="https://pbs.twimg.com/media/D07n2xLXcAAIOb5.jpg" TargetMode="External" /><Relationship Id="rId133" Type="http://schemas.openxmlformats.org/officeDocument/2006/relationships/hyperlink" Target="https://pbs.twimg.com/media/D046b1UWwAAjuFo.jpg" TargetMode="External" /><Relationship Id="rId134" Type="http://schemas.openxmlformats.org/officeDocument/2006/relationships/hyperlink" Target="https://pbs.twimg.com/tweet_video_thumb/D0X1uxDWkAA7edL.jpg" TargetMode="External" /><Relationship Id="rId135" Type="http://schemas.openxmlformats.org/officeDocument/2006/relationships/hyperlink" Target="https://pbs.twimg.com/tweet_video_thumb/D0X6h_dW0AEBOZg.jpg" TargetMode="External" /><Relationship Id="rId136" Type="http://schemas.openxmlformats.org/officeDocument/2006/relationships/hyperlink" Target="https://pbs.twimg.com/media/D0464YDWoAAYw9J.jpg" TargetMode="External" /><Relationship Id="rId137" Type="http://schemas.openxmlformats.org/officeDocument/2006/relationships/hyperlink" Target="https://pbs.twimg.com/tweet_video_thumb/D078iQRW0AEiWNV.jpg" TargetMode="External" /><Relationship Id="rId138" Type="http://schemas.openxmlformats.org/officeDocument/2006/relationships/hyperlink" Target="https://pbs.twimg.com/tweet_video_thumb/D079ntUWsAEh0MY.jpg" TargetMode="External" /><Relationship Id="rId139" Type="http://schemas.openxmlformats.org/officeDocument/2006/relationships/hyperlink" Target="https://pbs.twimg.com/tweet_video_thumb/D07w61mX4AE8I6s.jpg" TargetMode="External" /><Relationship Id="rId140" Type="http://schemas.openxmlformats.org/officeDocument/2006/relationships/hyperlink" Target="https://pbs.twimg.com/tweet_video_thumb/D07z_wRXgAAlYa2.jpg" TargetMode="External" /><Relationship Id="rId141" Type="http://schemas.openxmlformats.org/officeDocument/2006/relationships/hyperlink" Target="https://pbs.twimg.com/tweet_video_thumb/D0XwNisWkAEISSz.jpg" TargetMode="External" /><Relationship Id="rId142" Type="http://schemas.openxmlformats.org/officeDocument/2006/relationships/hyperlink" Target="https://pbs.twimg.com/tweet_video_thumb/D0XxC2qW0AEw8N9.jpg" TargetMode="External" /><Relationship Id="rId143" Type="http://schemas.openxmlformats.org/officeDocument/2006/relationships/hyperlink" Target="https://pbs.twimg.com/tweet_video_thumb/D0XyYt1WkAUCm2r.jpg" TargetMode="External" /><Relationship Id="rId144" Type="http://schemas.openxmlformats.org/officeDocument/2006/relationships/hyperlink" Target="https://pbs.twimg.com/tweet_video_thumb/D0X2wqyW0AAF8v7.jpg" TargetMode="External" /><Relationship Id="rId145" Type="http://schemas.openxmlformats.org/officeDocument/2006/relationships/hyperlink" Target="https://pbs.twimg.com/tweet_video_thumb/D07wsCgWsAE6C8d.jpg" TargetMode="External" /><Relationship Id="rId146" Type="http://schemas.openxmlformats.org/officeDocument/2006/relationships/hyperlink" Target="https://pbs.twimg.com/tweet_video_thumb/D07yb8dX0AEGo6E.jpg" TargetMode="External" /><Relationship Id="rId147" Type="http://schemas.openxmlformats.org/officeDocument/2006/relationships/hyperlink" Target="https://pbs.twimg.com/tweet_video_thumb/D070ioxX0AA4CZU.jpg" TargetMode="External" /><Relationship Id="rId148" Type="http://schemas.openxmlformats.org/officeDocument/2006/relationships/hyperlink" Target="https://pbs.twimg.com/tweet_video_thumb/D077clNXgAEKpOP.jpg" TargetMode="External" /><Relationship Id="rId149" Type="http://schemas.openxmlformats.org/officeDocument/2006/relationships/hyperlink" Target="https://pbs.twimg.com/media/D0XVTyBU0AAsUcD.jpg" TargetMode="External" /><Relationship Id="rId150" Type="http://schemas.openxmlformats.org/officeDocument/2006/relationships/hyperlink" Target="https://pbs.twimg.com/media/D07-NS3VYAIBuCL.jpg" TargetMode="External" /><Relationship Id="rId151" Type="http://schemas.openxmlformats.org/officeDocument/2006/relationships/hyperlink" Target="https://pbs.twimg.com/media/D0RxuIsXQAEM2YM.jpg" TargetMode="External" /><Relationship Id="rId152" Type="http://schemas.openxmlformats.org/officeDocument/2006/relationships/hyperlink" Target="https://pbs.twimg.com/media/D0RxuIsXQAEM2YM.jpg" TargetMode="External" /><Relationship Id="rId153" Type="http://schemas.openxmlformats.org/officeDocument/2006/relationships/hyperlink" Target="https://pbs.twimg.com/media/D0RxuIsXQAEM2YM.jpg" TargetMode="External" /><Relationship Id="rId154" Type="http://schemas.openxmlformats.org/officeDocument/2006/relationships/hyperlink" Target="https://pbs.twimg.com/media/D0RxuIsXQAEM2YM.jpg" TargetMode="External" /><Relationship Id="rId155" Type="http://schemas.openxmlformats.org/officeDocument/2006/relationships/hyperlink" Target="https://pbs.twimg.com/media/D07zXp4U4AA7Duu.jpg" TargetMode="External" /><Relationship Id="rId156" Type="http://schemas.openxmlformats.org/officeDocument/2006/relationships/hyperlink" Target="https://pbs.twimg.com/media/D071pfyVsAA8EbK.jpg" TargetMode="External" /><Relationship Id="rId157" Type="http://schemas.openxmlformats.org/officeDocument/2006/relationships/hyperlink" Target="https://pbs.twimg.com/media/D078uyQVYAAFjts.jpg" TargetMode="External" /><Relationship Id="rId158" Type="http://schemas.openxmlformats.org/officeDocument/2006/relationships/hyperlink" Target="https://pbs.twimg.com/media/D079RYrUwAA7vOW.jpg" TargetMode="External" /><Relationship Id="rId159" Type="http://schemas.openxmlformats.org/officeDocument/2006/relationships/hyperlink" Target="https://pbs.twimg.com/media/D078uyQVYAAFjts.jpg" TargetMode="External" /><Relationship Id="rId160" Type="http://schemas.openxmlformats.org/officeDocument/2006/relationships/hyperlink" Target="https://pbs.twimg.com/media/D019gr7X0AEZua7.jpg" TargetMode="External" /><Relationship Id="rId161" Type="http://schemas.openxmlformats.org/officeDocument/2006/relationships/hyperlink" Target="https://pbs.twimg.com/media/D0XOhVaXcAIgyAp.png" TargetMode="External" /><Relationship Id="rId162" Type="http://schemas.openxmlformats.org/officeDocument/2006/relationships/hyperlink" Target="https://pbs.twimg.com/media/D0vyQWBXQAAY339.jpg" TargetMode="External" /><Relationship Id="rId163" Type="http://schemas.openxmlformats.org/officeDocument/2006/relationships/hyperlink" Target="https://pbs.twimg.com/tweet_video_thumb/D0-EjF1WwAAmMK_.jpg" TargetMode="External" /><Relationship Id="rId164" Type="http://schemas.openxmlformats.org/officeDocument/2006/relationships/hyperlink" Target="https://pbs.twimg.com/tweet_video_thumb/D0-EjF1WwAAmMK_.jpg" TargetMode="External" /><Relationship Id="rId165" Type="http://schemas.openxmlformats.org/officeDocument/2006/relationships/hyperlink" Target="https://pbs.twimg.com/tweet_video_thumb/D0-EjF1WwAAmMK_.jpg" TargetMode="External" /><Relationship Id="rId166" Type="http://schemas.openxmlformats.org/officeDocument/2006/relationships/hyperlink" Target="https://pbs.twimg.com/tweet_video_thumb/D0X58usXQAA1BpA.jpg" TargetMode="External" /><Relationship Id="rId167" Type="http://schemas.openxmlformats.org/officeDocument/2006/relationships/hyperlink" Target="https://pbs.twimg.com/tweet_video_thumb/D079hikX0AA0U1s.jpg" TargetMode="External" /><Relationship Id="rId168" Type="http://schemas.openxmlformats.org/officeDocument/2006/relationships/hyperlink" Target="https://pbs.twimg.com/media/D0bS7a0WkAAm_jK.jpg" TargetMode="External" /><Relationship Id="rId169" Type="http://schemas.openxmlformats.org/officeDocument/2006/relationships/hyperlink" Target="https://pbs.twimg.com/media/D0_SqEhW0AEtTAr.jpg" TargetMode="External" /><Relationship Id="rId170" Type="http://schemas.openxmlformats.org/officeDocument/2006/relationships/hyperlink" Target="http://pbs.twimg.com/profile_images/1091291508886642688/dyf_Jg0f_normal.jpg" TargetMode="External" /><Relationship Id="rId171" Type="http://schemas.openxmlformats.org/officeDocument/2006/relationships/hyperlink" Target="http://pbs.twimg.com/profile_images/1079507628026281984/KOCRr8Ml_normal.jpg" TargetMode="External" /><Relationship Id="rId172" Type="http://schemas.openxmlformats.org/officeDocument/2006/relationships/hyperlink" Target="http://pbs.twimg.com/profile_images/1087290183341375488/fsmpB5D8_normal.jpg" TargetMode="External" /><Relationship Id="rId173" Type="http://schemas.openxmlformats.org/officeDocument/2006/relationships/hyperlink" Target="http://pbs.twimg.com/profile_images/526740727/S_Ardis_normal.JPG" TargetMode="External" /><Relationship Id="rId174" Type="http://schemas.openxmlformats.org/officeDocument/2006/relationships/hyperlink" Target="http://pbs.twimg.com/profile_images/1088194164934828032/yQwsA4kn_normal.jpg" TargetMode="External" /><Relationship Id="rId175" Type="http://schemas.openxmlformats.org/officeDocument/2006/relationships/hyperlink" Target="http://pbs.twimg.com/profile_images/1009868701309403138/A9D95Zo3_normal.jpg" TargetMode="External" /><Relationship Id="rId176" Type="http://schemas.openxmlformats.org/officeDocument/2006/relationships/hyperlink" Target="http://pbs.twimg.com/profile_images/1080127626600099840/vSFhZoF0_normal.jpg" TargetMode="External" /><Relationship Id="rId177" Type="http://schemas.openxmlformats.org/officeDocument/2006/relationships/hyperlink" Target="http://pbs.twimg.com/profile_images/982431125422379008/HQj2kebb_normal.jpg" TargetMode="External" /><Relationship Id="rId178" Type="http://schemas.openxmlformats.org/officeDocument/2006/relationships/hyperlink" Target="http://pbs.twimg.com/profile_images/1097538455754719233/sJKIiMjx_normal.jpg" TargetMode="External" /><Relationship Id="rId179" Type="http://schemas.openxmlformats.org/officeDocument/2006/relationships/hyperlink" Target="http://pbs.twimg.com/profile_images/972587816826888193/VLyzXXby_normal.jpg" TargetMode="External" /><Relationship Id="rId180" Type="http://schemas.openxmlformats.org/officeDocument/2006/relationships/hyperlink" Target="http://pbs.twimg.com/profile_images/972587816826888193/VLyzXXby_normal.jpg" TargetMode="External" /><Relationship Id="rId181" Type="http://schemas.openxmlformats.org/officeDocument/2006/relationships/hyperlink" Target="http://pbs.twimg.com/profile_images/1005331089102024704/NchdhDl5_normal.jpg" TargetMode="External" /><Relationship Id="rId182" Type="http://schemas.openxmlformats.org/officeDocument/2006/relationships/hyperlink" Target="http://pbs.twimg.com/profile_images/971104027667660800/wnVN1Ytm_normal.jpg" TargetMode="External" /><Relationship Id="rId183" Type="http://schemas.openxmlformats.org/officeDocument/2006/relationships/hyperlink" Target="http://pbs.twimg.com/profile_images/1038649897489186816/lwV659FE_normal.jpg" TargetMode="External" /><Relationship Id="rId184" Type="http://schemas.openxmlformats.org/officeDocument/2006/relationships/hyperlink" Target="http://pbs.twimg.com/profile_images/1038649897489186816/lwV659FE_normal.jpg" TargetMode="External" /><Relationship Id="rId185" Type="http://schemas.openxmlformats.org/officeDocument/2006/relationships/hyperlink" Target="http://pbs.twimg.com/profile_images/1098029789779251201/2E_Yw9Z6_normal.jpg" TargetMode="External" /><Relationship Id="rId186" Type="http://schemas.openxmlformats.org/officeDocument/2006/relationships/hyperlink" Target="http://pbs.twimg.com/profile_images/844209054167707648/-Xexs1RQ_normal.jpg" TargetMode="External" /><Relationship Id="rId187" Type="http://schemas.openxmlformats.org/officeDocument/2006/relationships/hyperlink" Target="http://pbs.twimg.com/profile_images/601591035/twitter_pic_1__normal.jpg" TargetMode="External" /><Relationship Id="rId188" Type="http://schemas.openxmlformats.org/officeDocument/2006/relationships/hyperlink" Target="http://pbs.twimg.com/profile_images/1062524158477824000/b5zP5kfi_normal.jpg" TargetMode="External" /><Relationship Id="rId189" Type="http://schemas.openxmlformats.org/officeDocument/2006/relationships/hyperlink" Target="http://pbs.twimg.com/profile_images/936022634764042240/8bKl2kXx_normal.jpg" TargetMode="External" /><Relationship Id="rId190" Type="http://schemas.openxmlformats.org/officeDocument/2006/relationships/hyperlink" Target="http://pbs.twimg.com/profile_images/936022634764042240/8bKl2kXx_normal.jpg" TargetMode="External" /><Relationship Id="rId191" Type="http://schemas.openxmlformats.org/officeDocument/2006/relationships/hyperlink" Target="http://pbs.twimg.com/profile_images/936022634764042240/8bKl2kXx_normal.jpg" TargetMode="External" /><Relationship Id="rId192" Type="http://schemas.openxmlformats.org/officeDocument/2006/relationships/hyperlink" Target="http://pbs.twimg.com/profile_images/936022634764042240/8bKl2kXx_normal.jpg" TargetMode="External" /><Relationship Id="rId193" Type="http://schemas.openxmlformats.org/officeDocument/2006/relationships/hyperlink" Target="http://pbs.twimg.com/profile_images/936022634764042240/8bKl2kXx_normal.jpg" TargetMode="External" /><Relationship Id="rId194" Type="http://schemas.openxmlformats.org/officeDocument/2006/relationships/hyperlink" Target="http://pbs.twimg.com/profile_images/1085004559150399488/k8L9OXAT_normal.jpg" TargetMode="External" /><Relationship Id="rId195" Type="http://schemas.openxmlformats.org/officeDocument/2006/relationships/hyperlink" Target="http://pbs.twimg.com/profile_images/997279537791684611/ytbc8dDj_normal.jpg" TargetMode="External" /><Relationship Id="rId196" Type="http://schemas.openxmlformats.org/officeDocument/2006/relationships/hyperlink" Target="http://pbs.twimg.com/profile_images/1103107962317484032/_zFIwYR1_normal.jpg" TargetMode="External" /><Relationship Id="rId197" Type="http://schemas.openxmlformats.org/officeDocument/2006/relationships/hyperlink" Target="http://pbs.twimg.com/profile_images/439196207768813568/aw--VleU_normal.jpeg" TargetMode="External" /><Relationship Id="rId198" Type="http://schemas.openxmlformats.org/officeDocument/2006/relationships/hyperlink" Target="http://pbs.twimg.com/profile_images/1083094065632198658/S4RP2plQ_normal.jpg" TargetMode="External" /><Relationship Id="rId199" Type="http://schemas.openxmlformats.org/officeDocument/2006/relationships/hyperlink" Target="http://pbs.twimg.com/profile_images/1092044382298083328/s8AEsSO0_normal.jpg" TargetMode="External" /><Relationship Id="rId200" Type="http://schemas.openxmlformats.org/officeDocument/2006/relationships/hyperlink" Target="http://pbs.twimg.com/profile_images/1055605084413943808/WhS7ke4j_normal.jpg" TargetMode="External" /><Relationship Id="rId201" Type="http://schemas.openxmlformats.org/officeDocument/2006/relationships/hyperlink" Target="http://pbs.twimg.com/profile_images/727494247755051008/t9DYXzGq_normal.jpg" TargetMode="External" /><Relationship Id="rId202" Type="http://schemas.openxmlformats.org/officeDocument/2006/relationships/hyperlink" Target="http://pbs.twimg.com/profile_images/727494247755051008/t9DYXzGq_normal.jpg" TargetMode="External" /><Relationship Id="rId203" Type="http://schemas.openxmlformats.org/officeDocument/2006/relationships/hyperlink" Target="http://pbs.twimg.com/profile_images/727494247755051008/t9DYXzGq_normal.jpg" TargetMode="External" /><Relationship Id="rId204" Type="http://schemas.openxmlformats.org/officeDocument/2006/relationships/hyperlink" Target="http://pbs.twimg.com/profile_images/929221145211019264/HOHL_b_x_normal.jpg" TargetMode="External" /><Relationship Id="rId205" Type="http://schemas.openxmlformats.org/officeDocument/2006/relationships/hyperlink" Target="http://pbs.twimg.com/profile_images/929221145211019264/HOHL_b_x_normal.jpg" TargetMode="External" /><Relationship Id="rId206" Type="http://schemas.openxmlformats.org/officeDocument/2006/relationships/hyperlink" Target="http://pbs.twimg.com/profile_images/1013926411344728064/JKH2HmId_normal.jpg" TargetMode="External" /><Relationship Id="rId207" Type="http://schemas.openxmlformats.org/officeDocument/2006/relationships/hyperlink" Target="http://pbs.twimg.com/profile_images/1013926411344728064/JKH2HmId_normal.jpg" TargetMode="External" /><Relationship Id="rId208" Type="http://schemas.openxmlformats.org/officeDocument/2006/relationships/hyperlink" Target="http://pbs.twimg.com/profile_images/522580268717473792/bm3PA_Jn_normal.jpeg" TargetMode="External" /><Relationship Id="rId209" Type="http://schemas.openxmlformats.org/officeDocument/2006/relationships/hyperlink" Target="https://pbs.twimg.com/media/D0StUHEWsAYpeRR.png" TargetMode="External" /><Relationship Id="rId210" Type="http://schemas.openxmlformats.org/officeDocument/2006/relationships/hyperlink" Target="http://pbs.twimg.com/profile_images/522580268717473792/bm3PA_Jn_normal.jpeg" TargetMode="External" /><Relationship Id="rId211" Type="http://schemas.openxmlformats.org/officeDocument/2006/relationships/hyperlink" Target="https://pbs.twimg.com/media/D0StUHEWsAYpeRR.png" TargetMode="External" /><Relationship Id="rId212" Type="http://schemas.openxmlformats.org/officeDocument/2006/relationships/hyperlink" Target="http://pbs.twimg.com/profile_images/511895099886690304/yzmwjcMe_normal.png" TargetMode="External" /><Relationship Id="rId213" Type="http://schemas.openxmlformats.org/officeDocument/2006/relationships/hyperlink" Target="https://pbs.twimg.com/media/D0wW0RgU8AAPSvn.jpg" TargetMode="External" /><Relationship Id="rId214" Type="http://schemas.openxmlformats.org/officeDocument/2006/relationships/hyperlink" Target="https://pbs.twimg.com/media/D0wW0RgU8AAPSvn.jpg" TargetMode="External" /><Relationship Id="rId215" Type="http://schemas.openxmlformats.org/officeDocument/2006/relationships/hyperlink" Target="http://pbs.twimg.com/profile_images/2148007268/mark_pic_2_normal.jpg" TargetMode="External" /><Relationship Id="rId216" Type="http://schemas.openxmlformats.org/officeDocument/2006/relationships/hyperlink" Target="http://pbs.twimg.com/profile_images/2148007268/mark_pic_2_normal.jpg" TargetMode="External" /><Relationship Id="rId217" Type="http://schemas.openxmlformats.org/officeDocument/2006/relationships/hyperlink" Target="http://pbs.twimg.com/profile_images/2148007268/mark_pic_2_normal.jpg" TargetMode="External" /><Relationship Id="rId218" Type="http://schemas.openxmlformats.org/officeDocument/2006/relationships/hyperlink" Target="http://pbs.twimg.com/profile_images/414031327160041473/I7ogc8GR_normal.png" TargetMode="External" /><Relationship Id="rId219" Type="http://schemas.openxmlformats.org/officeDocument/2006/relationships/hyperlink" Target="http://pbs.twimg.com/profile_images/1101122332079341569/guoSCQZU_normal.png" TargetMode="External" /><Relationship Id="rId220" Type="http://schemas.openxmlformats.org/officeDocument/2006/relationships/hyperlink" Target="http://pbs.twimg.com/profile_images/1101122332079341569/guoSCQZU_normal.png" TargetMode="External" /><Relationship Id="rId221" Type="http://schemas.openxmlformats.org/officeDocument/2006/relationships/hyperlink" Target="http://pbs.twimg.com/profile_images/1101122332079341569/guoSCQZU_normal.png" TargetMode="External" /><Relationship Id="rId222" Type="http://schemas.openxmlformats.org/officeDocument/2006/relationships/hyperlink" Target="https://pbs.twimg.com/media/D0vchJ6W0AIUL69.png" TargetMode="External" /><Relationship Id="rId223" Type="http://schemas.openxmlformats.org/officeDocument/2006/relationships/hyperlink" Target="http://pbs.twimg.com/profile_images/3048635791/c4ca0729298ce82c2ce65cad91d020b8_normal.jpeg" TargetMode="External" /><Relationship Id="rId224" Type="http://schemas.openxmlformats.org/officeDocument/2006/relationships/hyperlink" Target="https://pbs.twimg.com/media/D0vchJ6W0AIUL69.png" TargetMode="External" /><Relationship Id="rId225" Type="http://schemas.openxmlformats.org/officeDocument/2006/relationships/hyperlink" Target="http://pbs.twimg.com/profile_images/3048635791/c4ca0729298ce82c2ce65cad91d020b8_normal.jpeg" TargetMode="External" /><Relationship Id="rId226" Type="http://schemas.openxmlformats.org/officeDocument/2006/relationships/hyperlink" Target="http://pbs.twimg.com/profile_images/1097992408447533056/stYw0MaH_normal.jpg" TargetMode="External" /><Relationship Id="rId227" Type="http://schemas.openxmlformats.org/officeDocument/2006/relationships/hyperlink" Target="https://pbs.twimg.com/media/D0464YDWoAAYw9J.jpg" TargetMode="External" /><Relationship Id="rId228" Type="http://schemas.openxmlformats.org/officeDocument/2006/relationships/hyperlink" Target="https://pbs.twimg.com/media/D047wneX0AAuz7E.jpg" TargetMode="External" /><Relationship Id="rId229" Type="http://schemas.openxmlformats.org/officeDocument/2006/relationships/hyperlink" Target="https://pbs.twimg.com/media/D0464YDWoAAYw9J.jpg" TargetMode="External" /><Relationship Id="rId230" Type="http://schemas.openxmlformats.org/officeDocument/2006/relationships/hyperlink" Target="https://pbs.twimg.com/media/D046un4WoAAoIWM.jpg" TargetMode="External" /><Relationship Id="rId231" Type="http://schemas.openxmlformats.org/officeDocument/2006/relationships/hyperlink" Target="http://pbs.twimg.com/profile_images/841086094481465344/HF9z7f1M_normal.jpg" TargetMode="External" /><Relationship Id="rId232" Type="http://schemas.openxmlformats.org/officeDocument/2006/relationships/hyperlink" Target="https://pbs.twimg.com/media/D046ODTXQAAakYY.jpg" TargetMode="External" /><Relationship Id="rId233" Type="http://schemas.openxmlformats.org/officeDocument/2006/relationships/hyperlink" Target="https://pbs.twimg.com/media/D047wneX0AAuz7E.jpg" TargetMode="External" /><Relationship Id="rId234" Type="http://schemas.openxmlformats.org/officeDocument/2006/relationships/hyperlink" Target="http://pbs.twimg.com/profile_images/1093276391318188034/k96f5_vt_normal.jpg" TargetMode="External" /><Relationship Id="rId235" Type="http://schemas.openxmlformats.org/officeDocument/2006/relationships/hyperlink" Target="https://pbs.twimg.com/media/D047wneX0AAuz7E.jpg" TargetMode="External" /><Relationship Id="rId236" Type="http://schemas.openxmlformats.org/officeDocument/2006/relationships/hyperlink" Target="http://pbs.twimg.com/profile_images/1050902590039445504/iDn3HBKY_normal.jpg" TargetMode="External" /><Relationship Id="rId237" Type="http://schemas.openxmlformats.org/officeDocument/2006/relationships/hyperlink" Target="https://pbs.twimg.com/media/D046un4WoAAoIWM.jpg" TargetMode="External" /><Relationship Id="rId238" Type="http://schemas.openxmlformats.org/officeDocument/2006/relationships/hyperlink" Target="https://pbs.twimg.com/media/D0xe2GiW0Acaakt.jpg" TargetMode="External" /><Relationship Id="rId239" Type="http://schemas.openxmlformats.org/officeDocument/2006/relationships/hyperlink" Target="http://pbs.twimg.com/profile_images/952915123533905920/u6PyXyTE_normal.jpg" TargetMode="External" /><Relationship Id="rId240" Type="http://schemas.openxmlformats.org/officeDocument/2006/relationships/hyperlink" Target="https://pbs.twimg.com/media/D046ODTXQAAakYY.jpg" TargetMode="External" /><Relationship Id="rId241" Type="http://schemas.openxmlformats.org/officeDocument/2006/relationships/hyperlink" Target="http://pbs.twimg.com/profile_images/1087521145610530816/BtxwFZ9F_normal.jpg" TargetMode="External" /><Relationship Id="rId242" Type="http://schemas.openxmlformats.org/officeDocument/2006/relationships/hyperlink" Target="https://pbs.twimg.com/media/D046b1UWwAAjuFo.jpg" TargetMode="External" /><Relationship Id="rId243" Type="http://schemas.openxmlformats.org/officeDocument/2006/relationships/hyperlink" Target="https://pbs.twimg.com/tweet_video_thumb/D0XtrVFW0AEc6rs.jpg" TargetMode="External" /><Relationship Id="rId244" Type="http://schemas.openxmlformats.org/officeDocument/2006/relationships/hyperlink" Target="https://pbs.twimg.com/media/D047wneX0AAuz7E.jpg" TargetMode="External" /><Relationship Id="rId245" Type="http://schemas.openxmlformats.org/officeDocument/2006/relationships/hyperlink" Target="http://pbs.twimg.com/profile_images/480544465610735616/Y_viD_Ii_normal.jpeg" TargetMode="External" /><Relationship Id="rId246" Type="http://schemas.openxmlformats.org/officeDocument/2006/relationships/hyperlink" Target="http://pbs.twimg.com/profile_images/480544465610735616/Y_viD_Ii_normal.jpeg" TargetMode="External" /><Relationship Id="rId247" Type="http://schemas.openxmlformats.org/officeDocument/2006/relationships/hyperlink" Target="http://pbs.twimg.com/profile_images/1032540934825631744/6okqTK93_normal.jpg" TargetMode="External" /><Relationship Id="rId248" Type="http://schemas.openxmlformats.org/officeDocument/2006/relationships/hyperlink" Target="http://pbs.twimg.com/profile_images/1032540934825631744/6okqTK93_normal.jpg" TargetMode="External" /><Relationship Id="rId249" Type="http://schemas.openxmlformats.org/officeDocument/2006/relationships/hyperlink" Target="http://pbs.twimg.com/profile_images/1016994982853476352/YBxKkylG_normal.jpg" TargetMode="External" /><Relationship Id="rId250" Type="http://schemas.openxmlformats.org/officeDocument/2006/relationships/hyperlink" Target="http://pbs.twimg.com/profile_images/1016994982853476352/YBxKkylG_normal.jpg" TargetMode="External" /><Relationship Id="rId251" Type="http://schemas.openxmlformats.org/officeDocument/2006/relationships/hyperlink" Target="http://pbs.twimg.com/profile_images/863499348360953856/qm8Tpql9_normal.jpg" TargetMode="External" /><Relationship Id="rId252" Type="http://schemas.openxmlformats.org/officeDocument/2006/relationships/hyperlink" Target="http://pbs.twimg.com/profile_images/863499348360953856/qm8Tpql9_normal.jpg" TargetMode="External" /><Relationship Id="rId253" Type="http://schemas.openxmlformats.org/officeDocument/2006/relationships/hyperlink" Target="http://pbs.twimg.com/profile_images/863499348360953856/qm8Tpql9_normal.jpg" TargetMode="External" /><Relationship Id="rId254" Type="http://schemas.openxmlformats.org/officeDocument/2006/relationships/hyperlink" Target="http://pbs.twimg.com/profile_images/1027990247194292224/NQC8OG3g_normal.jpg" TargetMode="External" /><Relationship Id="rId255" Type="http://schemas.openxmlformats.org/officeDocument/2006/relationships/hyperlink" Target="http://pbs.twimg.com/profile_images/662343800115826688/YgdyNhda_normal.jpg" TargetMode="External" /><Relationship Id="rId256" Type="http://schemas.openxmlformats.org/officeDocument/2006/relationships/hyperlink" Target="http://pbs.twimg.com/profile_images/1087036237964206080/2pP0x-rS_normal.jpg" TargetMode="External" /><Relationship Id="rId257" Type="http://schemas.openxmlformats.org/officeDocument/2006/relationships/hyperlink" Target="http://pbs.twimg.com/profile_images/1087036237964206080/2pP0x-rS_normal.jpg" TargetMode="External" /><Relationship Id="rId258" Type="http://schemas.openxmlformats.org/officeDocument/2006/relationships/hyperlink" Target="http://pbs.twimg.com/profile_images/1087036237964206080/2pP0x-rS_normal.jpg" TargetMode="External" /><Relationship Id="rId259" Type="http://schemas.openxmlformats.org/officeDocument/2006/relationships/hyperlink" Target="http://pbs.twimg.com/profile_images/1087036237964206080/2pP0x-rS_normal.jpg" TargetMode="External" /><Relationship Id="rId260" Type="http://schemas.openxmlformats.org/officeDocument/2006/relationships/hyperlink" Target="http://pbs.twimg.com/profile_images/1087036237964206080/2pP0x-rS_normal.jpg" TargetMode="External" /><Relationship Id="rId261" Type="http://schemas.openxmlformats.org/officeDocument/2006/relationships/hyperlink" Target="http://pbs.twimg.com/profile_images/1087036237964206080/2pP0x-rS_normal.jpg" TargetMode="External" /><Relationship Id="rId262" Type="http://schemas.openxmlformats.org/officeDocument/2006/relationships/hyperlink" Target="http://pbs.twimg.com/profile_images/1087036237964206080/2pP0x-rS_normal.jpg" TargetMode="External" /><Relationship Id="rId263" Type="http://schemas.openxmlformats.org/officeDocument/2006/relationships/hyperlink" Target="http://pbs.twimg.com/profile_images/1087036237964206080/2pP0x-rS_normal.jpg" TargetMode="External" /><Relationship Id="rId264" Type="http://schemas.openxmlformats.org/officeDocument/2006/relationships/hyperlink" Target="http://pbs.twimg.com/profile_images/1087036237964206080/2pP0x-rS_normal.jpg" TargetMode="External" /><Relationship Id="rId265" Type="http://schemas.openxmlformats.org/officeDocument/2006/relationships/hyperlink" Target="http://pbs.twimg.com/profile_images/1087036237964206080/2pP0x-rS_normal.jpg" TargetMode="External" /><Relationship Id="rId266" Type="http://schemas.openxmlformats.org/officeDocument/2006/relationships/hyperlink" Target="http://pbs.twimg.com/profile_images/877616716980731905/bNsHJcoJ_normal.jpg" TargetMode="External" /><Relationship Id="rId267" Type="http://schemas.openxmlformats.org/officeDocument/2006/relationships/hyperlink" Target="http://pbs.twimg.com/profile_images/971104027667660800/wnVN1Ytm_normal.jpg" TargetMode="External" /><Relationship Id="rId268" Type="http://schemas.openxmlformats.org/officeDocument/2006/relationships/hyperlink" Target="http://pbs.twimg.com/profile_images/971104027667660800/wnVN1Ytm_normal.jpg" TargetMode="External" /><Relationship Id="rId269" Type="http://schemas.openxmlformats.org/officeDocument/2006/relationships/hyperlink" Target="http://pbs.twimg.com/profile_images/877616716980731905/bNsHJcoJ_normal.jpg" TargetMode="External" /><Relationship Id="rId270" Type="http://schemas.openxmlformats.org/officeDocument/2006/relationships/hyperlink" Target="http://pbs.twimg.com/profile_images/877616716980731905/bNsHJcoJ_normal.jpg" TargetMode="External" /><Relationship Id="rId271" Type="http://schemas.openxmlformats.org/officeDocument/2006/relationships/hyperlink" Target="http://pbs.twimg.com/profile_images/1100177587580604417/dUUUJ5_e_normal.png" TargetMode="External" /><Relationship Id="rId272" Type="http://schemas.openxmlformats.org/officeDocument/2006/relationships/hyperlink" Target="http://pbs.twimg.com/profile_images/877616716980731905/bNsHJcoJ_normal.jpg" TargetMode="External" /><Relationship Id="rId273" Type="http://schemas.openxmlformats.org/officeDocument/2006/relationships/hyperlink" Target="http://pbs.twimg.com/profile_images/1102901013508431872/U-ONse2u_normal.jpg" TargetMode="External" /><Relationship Id="rId274" Type="http://schemas.openxmlformats.org/officeDocument/2006/relationships/hyperlink" Target="http://pbs.twimg.com/profile_images/1102901013508431872/U-ONse2u_normal.jpg" TargetMode="External" /><Relationship Id="rId275" Type="http://schemas.openxmlformats.org/officeDocument/2006/relationships/hyperlink" Target="http://pbs.twimg.com/profile_images/1102901013508431872/U-ONse2u_normal.jpg" TargetMode="External" /><Relationship Id="rId276" Type="http://schemas.openxmlformats.org/officeDocument/2006/relationships/hyperlink" Target="http://pbs.twimg.com/profile_images/1102901013508431872/U-ONse2u_normal.jpg" TargetMode="External" /><Relationship Id="rId277" Type="http://schemas.openxmlformats.org/officeDocument/2006/relationships/hyperlink" Target="http://pbs.twimg.com/profile_images/1102901013508431872/U-ONse2u_normal.jpg" TargetMode="External" /><Relationship Id="rId278" Type="http://schemas.openxmlformats.org/officeDocument/2006/relationships/hyperlink" Target="https://pbs.twimg.com/media/D0X5xhCWwAQwAqE.jpg" TargetMode="External" /><Relationship Id="rId279" Type="http://schemas.openxmlformats.org/officeDocument/2006/relationships/hyperlink" Target="http://pbs.twimg.com/profile_images/1057753968347013120/7cIijcV7_normal.jpg" TargetMode="External" /><Relationship Id="rId280" Type="http://schemas.openxmlformats.org/officeDocument/2006/relationships/hyperlink" Target="http://pbs.twimg.com/profile_images/1057299964823404545/HxQzxXqB_normal.jpg" TargetMode="External" /><Relationship Id="rId281" Type="http://schemas.openxmlformats.org/officeDocument/2006/relationships/hyperlink" Target="http://pbs.twimg.com/profile_images/877616716980731905/bNsHJcoJ_normal.jpg" TargetMode="External" /><Relationship Id="rId282" Type="http://schemas.openxmlformats.org/officeDocument/2006/relationships/hyperlink" Target="http://pbs.twimg.com/profile_images/877616716980731905/bNsHJcoJ_normal.jpg" TargetMode="External" /><Relationship Id="rId283" Type="http://schemas.openxmlformats.org/officeDocument/2006/relationships/hyperlink" Target="http://pbs.twimg.com/profile_images/877616716980731905/bNsHJcoJ_normal.jpg" TargetMode="External" /><Relationship Id="rId284" Type="http://schemas.openxmlformats.org/officeDocument/2006/relationships/hyperlink" Target="https://pbs.twimg.com/media/D0X6BGzX4AECeH2.png" TargetMode="External" /><Relationship Id="rId285" Type="http://schemas.openxmlformats.org/officeDocument/2006/relationships/hyperlink" Target="http://pbs.twimg.com/profile_images/877616716980731905/bNsHJcoJ_normal.jpg" TargetMode="External" /><Relationship Id="rId286" Type="http://schemas.openxmlformats.org/officeDocument/2006/relationships/hyperlink" Target="http://pbs.twimg.com/profile_images/857650481866264576/REPWdznp_normal.jpg" TargetMode="External" /><Relationship Id="rId287" Type="http://schemas.openxmlformats.org/officeDocument/2006/relationships/hyperlink" Target="http://pbs.twimg.com/profile_images/857650481866264576/REPWdznp_normal.jpg" TargetMode="External" /><Relationship Id="rId288" Type="http://schemas.openxmlformats.org/officeDocument/2006/relationships/hyperlink" Target="http://pbs.twimg.com/profile_images/857650481866264576/REPWdznp_normal.jpg" TargetMode="External" /><Relationship Id="rId289" Type="http://schemas.openxmlformats.org/officeDocument/2006/relationships/hyperlink" Target="http://pbs.twimg.com/profile_images/877616716980731905/bNsHJcoJ_normal.jpg" TargetMode="External" /><Relationship Id="rId290" Type="http://schemas.openxmlformats.org/officeDocument/2006/relationships/hyperlink" Target="http://pbs.twimg.com/profile_images/1063230088886566912/KpNWuRoh_normal.jpg" TargetMode="External" /><Relationship Id="rId291" Type="http://schemas.openxmlformats.org/officeDocument/2006/relationships/hyperlink" Target="http://pbs.twimg.com/profile_images/1063230088886566912/KpNWuRoh_normal.jpg" TargetMode="External" /><Relationship Id="rId292" Type="http://schemas.openxmlformats.org/officeDocument/2006/relationships/hyperlink" Target="http://pbs.twimg.com/profile_images/1063230088886566912/KpNWuRoh_normal.jpg" TargetMode="External" /><Relationship Id="rId293" Type="http://schemas.openxmlformats.org/officeDocument/2006/relationships/hyperlink" Target="http://pbs.twimg.com/profile_images/1063230088886566912/KpNWuRoh_normal.jpg" TargetMode="External" /><Relationship Id="rId294" Type="http://schemas.openxmlformats.org/officeDocument/2006/relationships/hyperlink" Target="http://pbs.twimg.com/profile_images/877616716980731905/bNsHJcoJ_normal.jpg" TargetMode="External" /><Relationship Id="rId295" Type="http://schemas.openxmlformats.org/officeDocument/2006/relationships/hyperlink" Target="http://pbs.twimg.com/profile_images/877616716980731905/bNsHJcoJ_normal.jpg" TargetMode="External" /><Relationship Id="rId296" Type="http://schemas.openxmlformats.org/officeDocument/2006/relationships/hyperlink" Target="http://pbs.twimg.com/profile_images/1057299964823404545/HxQzxXqB_normal.jpg" TargetMode="External" /><Relationship Id="rId297" Type="http://schemas.openxmlformats.org/officeDocument/2006/relationships/hyperlink" Target="http://pbs.twimg.com/profile_images/1057299964823404545/HxQzxXqB_normal.jpg" TargetMode="External" /><Relationship Id="rId298" Type="http://schemas.openxmlformats.org/officeDocument/2006/relationships/hyperlink" Target="http://pbs.twimg.com/profile_images/1072394933972189184/gtAJVO-I_normal.jpg" TargetMode="External" /><Relationship Id="rId299" Type="http://schemas.openxmlformats.org/officeDocument/2006/relationships/hyperlink" Target="http://pbs.twimg.com/profile_images/1072394933972189184/gtAJVO-I_normal.jpg" TargetMode="External" /><Relationship Id="rId300" Type="http://schemas.openxmlformats.org/officeDocument/2006/relationships/hyperlink" Target="http://pbs.twimg.com/profile_images/1072394933972189184/gtAJVO-I_normal.jpg" TargetMode="External" /><Relationship Id="rId301" Type="http://schemas.openxmlformats.org/officeDocument/2006/relationships/hyperlink" Target="http://pbs.twimg.com/profile_images/1072394933972189184/gtAJVO-I_normal.jpg" TargetMode="External" /><Relationship Id="rId302" Type="http://schemas.openxmlformats.org/officeDocument/2006/relationships/hyperlink" Target="http://pbs.twimg.com/profile_images/1072394933972189184/gtAJVO-I_normal.jpg" TargetMode="External" /><Relationship Id="rId303" Type="http://schemas.openxmlformats.org/officeDocument/2006/relationships/hyperlink" Target="http://pbs.twimg.com/profile_images/1072394933972189184/gtAJVO-I_normal.jpg" TargetMode="External" /><Relationship Id="rId304" Type="http://schemas.openxmlformats.org/officeDocument/2006/relationships/hyperlink" Target="http://pbs.twimg.com/profile_images/1072394933972189184/gtAJVO-I_normal.jpg" TargetMode="External" /><Relationship Id="rId305" Type="http://schemas.openxmlformats.org/officeDocument/2006/relationships/hyperlink" Target="http://pbs.twimg.com/profile_images/1021388185820188672/rqvrmFSz_normal.jpg" TargetMode="External" /><Relationship Id="rId306" Type="http://schemas.openxmlformats.org/officeDocument/2006/relationships/hyperlink" Target="http://pbs.twimg.com/profile_images/877616716980731905/bNsHJcoJ_normal.jpg" TargetMode="External" /><Relationship Id="rId307" Type="http://schemas.openxmlformats.org/officeDocument/2006/relationships/hyperlink" Target="http://pbs.twimg.com/profile_images/877616716980731905/bNsHJcoJ_normal.jpg" TargetMode="External" /><Relationship Id="rId308" Type="http://schemas.openxmlformats.org/officeDocument/2006/relationships/hyperlink" Target="http://pbs.twimg.com/profile_images/877616716980731905/bNsHJcoJ_normal.jpg" TargetMode="External" /><Relationship Id="rId309" Type="http://schemas.openxmlformats.org/officeDocument/2006/relationships/hyperlink" Target="http://pbs.twimg.com/profile_images/877616716980731905/bNsHJcoJ_normal.jpg" TargetMode="External" /><Relationship Id="rId310" Type="http://schemas.openxmlformats.org/officeDocument/2006/relationships/hyperlink" Target="http://pbs.twimg.com/profile_images/877616716980731905/bNsHJcoJ_normal.jpg" TargetMode="External" /><Relationship Id="rId311" Type="http://schemas.openxmlformats.org/officeDocument/2006/relationships/hyperlink" Target="http://pbs.twimg.com/profile_images/877616716980731905/bNsHJcoJ_normal.jpg" TargetMode="External" /><Relationship Id="rId312" Type="http://schemas.openxmlformats.org/officeDocument/2006/relationships/hyperlink" Target="http://pbs.twimg.com/profile_images/1083162270899662849/VdezDzJe_normal.jpg" TargetMode="External" /><Relationship Id="rId313" Type="http://schemas.openxmlformats.org/officeDocument/2006/relationships/hyperlink" Target="http://pbs.twimg.com/profile_images/1083162270899662849/VdezDzJe_normal.jpg" TargetMode="External" /><Relationship Id="rId314" Type="http://schemas.openxmlformats.org/officeDocument/2006/relationships/hyperlink" Target="https://pbs.twimg.com/tweet_video_thumb/D071uqXU8AAYUL8.jpg" TargetMode="External" /><Relationship Id="rId315" Type="http://schemas.openxmlformats.org/officeDocument/2006/relationships/hyperlink" Target="http://pbs.twimg.com/profile_images/1083162270899662849/VdezDzJe_normal.jpg" TargetMode="External" /><Relationship Id="rId316" Type="http://schemas.openxmlformats.org/officeDocument/2006/relationships/hyperlink" Target="http://pbs.twimg.com/profile_images/1083162270899662849/VdezDzJe_normal.jpg" TargetMode="External" /><Relationship Id="rId317" Type="http://schemas.openxmlformats.org/officeDocument/2006/relationships/hyperlink" Target="http://pbs.twimg.com/profile_images/877616716980731905/bNsHJcoJ_normal.jpg" TargetMode="External" /><Relationship Id="rId318" Type="http://schemas.openxmlformats.org/officeDocument/2006/relationships/hyperlink" Target="http://pbs.twimg.com/profile_images/877616716980731905/bNsHJcoJ_normal.jpg" TargetMode="External" /><Relationship Id="rId319" Type="http://schemas.openxmlformats.org/officeDocument/2006/relationships/hyperlink" Target="http://pbs.twimg.com/profile_images/877616716980731905/bNsHJcoJ_normal.jpg" TargetMode="External" /><Relationship Id="rId320" Type="http://schemas.openxmlformats.org/officeDocument/2006/relationships/hyperlink" Target="http://pbs.twimg.com/profile_images/1100108325340020736/9LoQuvz7_normal.jpg" TargetMode="External" /><Relationship Id="rId321" Type="http://schemas.openxmlformats.org/officeDocument/2006/relationships/hyperlink" Target="https://pbs.twimg.com/media/D070wbVXQAEwuod.jpg" TargetMode="External" /><Relationship Id="rId322" Type="http://schemas.openxmlformats.org/officeDocument/2006/relationships/hyperlink" Target="http://pbs.twimg.com/profile_images/801793384704802816/Pje3lQ3V_normal.jpg" TargetMode="External" /><Relationship Id="rId323" Type="http://schemas.openxmlformats.org/officeDocument/2006/relationships/hyperlink" Target="http://pbs.twimg.com/profile_images/801793384704802816/Pje3lQ3V_normal.jpg" TargetMode="External" /><Relationship Id="rId324" Type="http://schemas.openxmlformats.org/officeDocument/2006/relationships/hyperlink" Target="https://pbs.twimg.com/media/D077wbCXcAEmAiu.jpg" TargetMode="External" /><Relationship Id="rId325" Type="http://schemas.openxmlformats.org/officeDocument/2006/relationships/hyperlink" Target="http://pbs.twimg.com/profile_images/877616716980731905/bNsHJcoJ_normal.jpg" TargetMode="External" /><Relationship Id="rId326" Type="http://schemas.openxmlformats.org/officeDocument/2006/relationships/hyperlink" Target="https://pbs.twimg.com/media/D078LW0W0AEpY46.jpg" TargetMode="External" /><Relationship Id="rId327" Type="http://schemas.openxmlformats.org/officeDocument/2006/relationships/hyperlink" Target="http://pbs.twimg.com/profile_images/983126334342926337/sx3m3Ab5_normal.jpg" TargetMode="External" /><Relationship Id="rId328" Type="http://schemas.openxmlformats.org/officeDocument/2006/relationships/hyperlink" Target="http://pbs.twimg.com/profile_images/877616716980731905/bNsHJcoJ_normal.jpg" TargetMode="External" /><Relationship Id="rId329" Type="http://schemas.openxmlformats.org/officeDocument/2006/relationships/hyperlink" Target="http://pbs.twimg.com/profile_images/992100086363672577/OMgwGwgB_normal.jpg" TargetMode="External" /><Relationship Id="rId330" Type="http://schemas.openxmlformats.org/officeDocument/2006/relationships/hyperlink" Target="http://pbs.twimg.com/profile_images/681574467588517889/eAdcs-ys_normal.jpg" TargetMode="External" /><Relationship Id="rId331" Type="http://schemas.openxmlformats.org/officeDocument/2006/relationships/hyperlink" Target="http://pbs.twimg.com/profile_images/681574467588517889/eAdcs-ys_normal.jpg" TargetMode="External" /><Relationship Id="rId332" Type="http://schemas.openxmlformats.org/officeDocument/2006/relationships/hyperlink" Target="http://pbs.twimg.com/profile_images/1097573390993551363/pWqIOPjI_normal.jpg" TargetMode="External" /><Relationship Id="rId333" Type="http://schemas.openxmlformats.org/officeDocument/2006/relationships/hyperlink" Target="http://pbs.twimg.com/profile_images/1097573390993551363/pWqIOPjI_normal.jpg" TargetMode="External" /><Relationship Id="rId334" Type="http://schemas.openxmlformats.org/officeDocument/2006/relationships/hyperlink" Target="http://pbs.twimg.com/profile_images/1097573390993551363/pWqIOPjI_normal.jpg" TargetMode="External" /><Relationship Id="rId335" Type="http://schemas.openxmlformats.org/officeDocument/2006/relationships/hyperlink" Target="http://pbs.twimg.com/profile_images/1097573390993551363/pWqIOPjI_normal.jpg" TargetMode="External" /><Relationship Id="rId336" Type="http://schemas.openxmlformats.org/officeDocument/2006/relationships/hyperlink" Target="http://pbs.twimg.com/profile_images/1097573390993551363/pWqIOPjI_normal.jpg" TargetMode="External" /><Relationship Id="rId337" Type="http://schemas.openxmlformats.org/officeDocument/2006/relationships/hyperlink" Target="http://pbs.twimg.com/profile_images/1097573390993551363/pWqIOPjI_normal.jpg" TargetMode="External" /><Relationship Id="rId338" Type="http://schemas.openxmlformats.org/officeDocument/2006/relationships/hyperlink" Target="http://pbs.twimg.com/profile_images/1057299964823404545/HxQzxXqB_normal.jpg" TargetMode="External" /><Relationship Id="rId339" Type="http://schemas.openxmlformats.org/officeDocument/2006/relationships/hyperlink" Target="http://pbs.twimg.com/profile_images/1100108325340020736/9LoQuvz7_normal.jpg" TargetMode="External" /><Relationship Id="rId340" Type="http://schemas.openxmlformats.org/officeDocument/2006/relationships/hyperlink" Target="http://pbs.twimg.com/profile_images/877616716980731905/bNsHJcoJ_normal.jpg" TargetMode="External" /><Relationship Id="rId341" Type="http://schemas.openxmlformats.org/officeDocument/2006/relationships/hyperlink" Target="http://pbs.twimg.com/profile_images/877616716980731905/bNsHJcoJ_normal.jpg" TargetMode="External" /><Relationship Id="rId342" Type="http://schemas.openxmlformats.org/officeDocument/2006/relationships/hyperlink" Target="http://pbs.twimg.com/profile_images/681574467588517889/eAdcs-ys_normal.jpg" TargetMode="External" /><Relationship Id="rId343" Type="http://schemas.openxmlformats.org/officeDocument/2006/relationships/hyperlink" Target="http://pbs.twimg.com/profile_images/681574467588517889/eAdcs-ys_normal.jpg" TargetMode="External" /><Relationship Id="rId344" Type="http://schemas.openxmlformats.org/officeDocument/2006/relationships/hyperlink" Target="http://pbs.twimg.com/profile_images/681574467588517889/eAdcs-ys_normal.jpg" TargetMode="External" /><Relationship Id="rId345" Type="http://schemas.openxmlformats.org/officeDocument/2006/relationships/hyperlink" Target="http://pbs.twimg.com/profile_images/1057753968347013120/7cIijcV7_normal.jpg" TargetMode="External" /><Relationship Id="rId346" Type="http://schemas.openxmlformats.org/officeDocument/2006/relationships/hyperlink" Target="http://pbs.twimg.com/profile_images/1057753968347013120/7cIijcV7_normal.jpg" TargetMode="External" /><Relationship Id="rId347" Type="http://schemas.openxmlformats.org/officeDocument/2006/relationships/hyperlink" Target="http://pbs.twimg.com/profile_images/1057753968347013120/7cIijcV7_normal.jpg" TargetMode="External" /><Relationship Id="rId348" Type="http://schemas.openxmlformats.org/officeDocument/2006/relationships/hyperlink" Target="http://pbs.twimg.com/profile_images/1057753968347013120/7cIijcV7_normal.jpg" TargetMode="External" /><Relationship Id="rId349" Type="http://schemas.openxmlformats.org/officeDocument/2006/relationships/hyperlink" Target="http://pbs.twimg.com/profile_images/1057753968347013120/7cIijcV7_normal.jpg" TargetMode="External" /><Relationship Id="rId350" Type="http://schemas.openxmlformats.org/officeDocument/2006/relationships/hyperlink" Target="http://pbs.twimg.com/profile_images/1057753968347013120/7cIijcV7_normal.jpg" TargetMode="External" /><Relationship Id="rId351" Type="http://schemas.openxmlformats.org/officeDocument/2006/relationships/hyperlink" Target="http://pbs.twimg.com/profile_images/1057753968347013120/7cIijcV7_normal.jpg" TargetMode="External" /><Relationship Id="rId352" Type="http://schemas.openxmlformats.org/officeDocument/2006/relationships/hyperlink" Target="http://pbs.twimg.com/profile_images/1057753968347013120/7cIijcV7_normal.jpg" TargetMode="External" /><Relationship Id="rId353" Type="http://schemas.openxmlformats.org/officeDocument/2006/relationships/hyperlink" Target="http://pbs.twimg.com/profile_images/1057753968347013120/7cIijcV7_normal.jpg" TargetMode="External" /><Relationship Id="rId354" Type="http://schemas.openxmlformats.org/officeDocument/2006/relationships/hyperlink" Target="http://pbs.twimg.com/profile_images/1057753968347013120/7cIijcV7_normal.jpg" TargetMode="External" /><Relationship Id="rId355" Type="http://schemas.openxmlformats.org/officeDocument/2006/relationships/hyperlink" Target="http://pbs.twimg.com/profile_images/1057753968347013120/7cIijcV7_normal.jpg" TargetMode="External" /><Relationship Id="rId356" Type="http://schemas.openxmlformats.org/officeDocument/2006/relationships/hyperlink" Target="http://pbs.twimg.com/profile_images/1057753968347013120/7cIijcV7_normal.jpg" TargetMode="External" /><Relationship Id="rId357" Type="http://schemas.openxmlformats.org/officeDocument/2006/relationships/hyperlink" Target="http://pbs.twimg.com/profile_images/1057753968347013120/7cIijcV7_normal.jpg" TargetMode="External" /><Relationship Id="rId358" Type="http://schemas.openxmlformats.org/officeDocument/2006/relationships/hyperlink" Target="http://pbs.twimg.com/profile_images/1057753968347013120/7cIijcV7_normal.jpg" TargetMode="External" /><Relationship Id="rId359" Type="http://schemas.openxmlformats.org/officeDocument/2006/relationships/hyperlink" Target="http://pbs.twimg.com/profile_images/1057753968347013120/7cIijcV7_normal.jpg" TargetMode="External" /><Relationship Id="rId360" Type="http://schemas.openxmlformats.org/officeDocument/2006/relationships/hyperlink" Target="http://pbs.twimg.com/profile_images/1057753968347013120/7cIijcV7_normal.jpg" TargetMode="External" /><Relationship Id="rId361" Type="http://schemas.openxmlformats.org/officeDocument/2006/relationships/hyperlink" Target="http://pbs.twimg.com/profile_images/1057753968347013120/7cIijcV7_normal.jpg" TargetMode="External" /><Relationship Id="rId362" Type="http://schemas.openxmlformats.org/officeDocument/2006/relationships/hyperlink" Target="http://pbs.twimg.com/profile_images/877616716980731905/bNsHJcoJ_normal.jpg" TargetMode="External" /><Relationship Id="rId363" Type="http://schemas.openxmlformats.org/officeDocument/2006/relationships/hyperlink" Target="http://pbs.twimg.com/profile_images/877616716980731905/bNsHJcoJ_normal.jpg" TargetMode="External" /><Relationship Id="rId364" Type="http://schemas.openxmlformats.org/officeDocument/2006/relationships/hyperlink" Target="http://pbs.twimg.com/profile_images/877616716980731905/bNsHJcoJ_normal.jpg" TargetMode="External" /><Relationship Id="rId365" Type="http://schemas.openxmlformats.org/officeDocument/2006/relationships/hyperlink" Target="http://pbs.twimg.com/profile_images/877616716980731905/bNsHJcoJ_normal.jpg" TargetMode="External" /><Relationship Id="rId366" Type="http://schemas.openxmlformats.org/officeDocument/2006/relationships/hyperlink" Target="https://pbs.twimg.com/tweet_video_thumb/D0X3OHCWwAIqx4X.jpg" TargetMode="External" /><Relationship Id="rId367" Type="http://schemas.openxmlformats.org/officeDocument/2006/relationships/hyperlink" Target="http://pbs.twimg.com/profile_images/681574467588517889/eAdcs-ys_normal.jpg" TargetMode="External" /><Relationship Id="rId368" Type="http://schemas.openxmlformats.org/officeDocument/2006/relationships/hyperlink" Target="http://pbs.twimg.com/profile_images/1062524158477824000/b5zP5kfi_normal.jpg" TargetMode="External" /><Relationship Id="rId369" Type="http://schemas.openxmlformats.org/officeDocument/2006/relationships/hyperlink" Target="http://pbs.twimg.com/profile_images/1062524158477824000/b5zP5kfi_normal.jpg" TargetMode="External" /><Relationship Id="rId370" Type="http://schemas.openxmlformats.org/officeDocument/2006/relationships/hyperlink" Target="http://pbs.twimg.com/profile_images/1062524158477824000/b5zP5kfi_normal.jpg" TargetMode="External" /><Relationship Id="rId371" Type="http://schemas.openxmlformats.org/officeDocument/2006/relationships/hyperlink" Target="http://pbs.twimg.com/profile_images/1062524158477824000/b5zP5kfi_normal.jpg" TargetMode="External" /><Relationship Id="rId372" Type="http://schemas.openxmlformats.org/officeDocument/2006/relationships/hyperlink" Target="http://pbs.twimg.com/profile_images/1100108325340020736/9LoQuvz7_normal.jpg" TargetMode="External" /><Relationship Id="rId373" Type="http://schemas.openxmlformats.org/officeDocument/2006/relationships/hyperlink" Target="http://pbs.twimg.com/profile_images/877616716980731905/bNsHJcoJ_normal.jpg" TargetMode="External" /><Relationship Id="rId374" Type="http://schemas.openxmlformats.org/officeDocument/2006/relationships/hyperlink" Target="http://pbs.twimg.com/profile_images/877616716980731905/bNsHJcoJ_normal.jpg" TargetMode="External" /><Relationship Id="rId375" Type="http://schemas.openxmlformats.org/officeDocument/2006/relationships/hyperlink" Target="http://pbs.twimg.com/profile_images/681574467588517889/eAdcs-ys_normal.jpg" TargetMode="External" /><Relationship Id="rId376" Type="http://schemas.openxmlformats.org/officeDocument/2006/relationships/hyperlink" Target="http://pbs.twimg.com/profile_images/681574467588517889/eAdcs-ys_normal.jpg" TargetMode="External" /><Relationship Id="rId377" Type="http://schemas.openxmlformats.org/officeDocument/2006/relationships/hyperlink" Target="http://pbs.twimg.com/profile_images/681574467588517889/eAdcs-ys_normal.jpg" TargetMode="External" /><Relationship Id="rId378" Type="http://schemas.openxmlformats.org/officeDocument/2006/relationships/hyperlink" Target="http://pbs.twimg.com/profile_images/1027990247194292224/NQC8OG3g_normal.jpg" TargetMode="External" /><Relationship Id="rId379" Type="http://schemas.openxmlformats.org/officeDocument/2006/relationships/hyperlink" Target="http://pbs.twimg.com/profile_images/1027990247194292224/NQC8OG3g_normal.jpg" TargetMode="External" /><Relationship Id="rId380" Type="http://schemas.openxmlformats.org/officeDocument/2006/relationships/hyperlink" Target="http://pbs.twimg.com/profile_images/662343800115826688/YgdyNhda_normal.jpg" TargetMode="External" /><Relationship Id="rId381" Type="http://schemas.openxmlformats.org/officeDocument/2006/relationships/hyperlink" Target="http://pbs.twimg.com/profile_images/681574467588517889/eAdcs-ys_normal.jpg" TargetMode="External" /><Relationship Id="rId382" Type="http://schemas.openxmlformats.org/officeDocument/2006/relationships/hyperlink" Target="http://pbs.twimg.com/profile_images/1057299964823404545/HxQzxXqB_normal.jpg" TargetMode="External" /><Relationship Id="rId383" Type="http://schemas.openxmlformats.org/officeDocument/2006/relationships/hyperlink" Target="http://pbs.twimg.com/profile_images/1063230088886566912/KpNWuRoh_normal.jpg" TargetMode="External" /><Relationship Id="rId384" Type="http://schemas.openxmlformats.org/officeDocument/2006/relationships/hyperlink" Target="http://pbs.twimg.com/profile_images/1021388185820188672/rqvrmFSz_normal.jpg" TargetMode="External" /><Relationship Id="rId385" Type="http://schemas.openxmlformats.org/officeDocument/2006/relationships/hyperlink" Target="http://pbs.twimg.com/profile_images/1021388185820188672/rqvrmFSz_normal.jpg" TargetMode="External" /><Relationship Id="rId386" Type="http://schemas.openxmlformats.org/officeDocument/2006/relationships/hyperlink" Target="https://pbs.twimg.com/tweet_video_thumb/D0XvTjZXgAAA2cJ.jpg" TargetMode="External" /><Relationship Id="rId387" Type="http://schemas.openxmlformats.org/officeDocument/2006/relationships/hyperlink" Target="http://pbs.twimg.com/profile_images/1021388185820188672/rqvrmFSz_normal.jpg" TargetMode="External" /><Relationship Id="rId388" Type="http://schemas.openxmlformats.org/officeDocument/2006/relationships/hyperlink" Target="http://pbs.twimg.com/profile_images/1021388185820188672/rqvrmFSz_normal.jpg" TargetMode="External" /><Relationship Id="rId389" Type="http://schemas.openxmlformats.org/officeDocument/2006/relationships/hyperlink" Target="http://pbs.twimg.com/profile_images/1021388185820188672/rqvrmFSz_normal.jpg" TargetMode="External" /><Relationship Id="rId390" Type="http://schemas.openxmlformats.org/officeDocument/2006/relationships/hyperlink" Target="http://pbs.twimg.com/profile_images/1021388185820188672/rqvrmFSz_normal.jpg" TargetMode="External" /><Relationship Id="rId391" Type="http://schemas.openxmlformats.org/officeDocument/2006/relationships/hyperlink" Target="http://pbs.twimg.com/profile_images/1021388185820188672/rqvrmFSz_normal.jpg" TargetMode="External" /><Relationship Id="rId392" Type="http://schemas.openxmlformats.org/officeDocument/2006/relationships/hyperlink" Target="http://pbs.twimg.com/profile_images/1021388185820188672/rqvrmFSz_normal.jpg" TargetMode="External" /><Relationship Id="rId393" Type="http://schemas.openxmlformats.org/officeDocument/2006/relationships/hyperlink" Target="http://pbs.twimg.com/profile_images/1021388185820188672/rqvrmFSz_normal.jpg" TargetMode="External" /><Relationship Id="rId394" Type="http://schemas.openxmlformats.org/officeDocument/2006/relationships/hyperlink" Target="http://pbs.twimg.com/profile_images/1021388185820188672/rqvrmFSz_normal.jpg" TargetMode="External" /><Relationship Id="rId395" Type="http://schemas.openxmlformats.org/officeDocument/2006/relationships/hyperlink" Target="http://pbs.twimg.com/profile_images/1021388185820188672/rqvrmFSz_normal.jpg" TargetMode="External" /><Relationship Id="rId396" Type="http://schemas.openxmlformats.org/officeDocument/2006/relationships/hyperlink" Target="https://pbs.twimg.com/media/D0464YDWoAAYw9J.jpg" TargetMode="External" /><Relationship Id="rId397" Type="http://schemas.openxmlformats.org/officeDocument/2006/relationships/hyperlink" Target="https://pbs.twimg.com/tweet_video_thumb/D07wfAOXgAI6g1N.jpg" TargetMode="External" /><Relationship Id="rId398" Type="http://schemas.openxmlformats.org/officeDocument/2006/relationships/hyperlink" Target="https://pbs.twimg.com/tweet_video_thumb/D07yPYOX4AEhdVw.jpg" TargetMode="External" /><Relationship Id="rId399" Type="http://schemas.openxmlformats.org/officeDocument/2006/relationships/hyperlink" Target="http://pbs.twimg.com/profile_images/1021388185820188672/rqvrmFSz_normal.jpg" TargetMode="External" /><Relationship Id="rId400" Type="http://schemas.openxmlformats.org/officeDocument/2006/relationships/hyperlink" Target="http://pbs.twimg.com/profile_images/1021388185820188672/rqvrmFSz_normal.jpg" TargetMode="External" /><Relationship Id="rId401" Type="http://schemas.openxmlformats.org/officeDocument/2006/relationships/hyperlink" Target="http://pbs.twimg.com/profile_images/1021388185820188672/rqvrmFSz_normal.jpg" TargetMode="External" /><Relationship Id="rId402" Type="http://schemas.openxmlformats.org/officeDocument/2006/relationships/hyperlink" Target="http://pbs.twimg.com/profile_images/1021388185820188672/rqvrmFSz_normal.jpg" TargetMode="External" /><Relationship Id="rId403" Type="http://schemas.openxmlformats.org/officeDocument/2006/relationships/hyperlink" Target="http://pbs.twimg.com/profile_images/1021388185820188672/rqvrmFSz_normal.jpg" TargetMode="External" /><Relationship Id="rId404" Type="http://schemas.openxmlformats.org/officeDocument/2006/relationships/hyperlink" Target="http://pbs.twimg.com/profile_images/877616716980731905/bNsHJcoJ_normal.jpg" TargetMode="External" /><Relationship Id="rId405" Type="http://schemas.openxmlformats.org/officeDocument/2006/relationships/hyperlink" Target="http://pbs.twimg.com/profile_images/877616716980731905/bNsHJcoJ_normal.jpg" TargetMode="External" /><Relationship Id="rId406" Type="http://schemas.openxmlformats.org/officeDocument/2006/relationships/hyperlink" Target="http://pbs.twimg.com/profile_images/877616716980731905/bNsHJcoJ_normal.jpg" TargetMode="External" /><Relationship Id="rId407" Type="http://schemas.openxmlformats.org/officeDocument/2006/relationships/hyperlink" Target="http://pbs.twimg.com/profile_images/877616716980731905/bNsHJcoJ_normal.jpg" TargetMode="External" /><Relationship Id="rId408" Type="http://schemas.openxmlformats.org/officeDocument/2006/relationships/hyperlink" Target="http://pbs.twimg.com/profile_images/877616716980731905/bNsHJcoJ_normal.jpg" TargetMode="External" /><Relationship Id="rId409" Type="http://schemas.openxmlformats.org/officeDocument/2006/relationships/hyperlink" Target="http://pbs.twimg.com/profile_images/877616716980731905/bNsHJcoJ_normal.jpg" TargetMode="External" /><Relationship Id="rId410" Type="http://schemas.openxmlformats.org/officeDocument/2006/relationships/hyperlink" Target="http://pbs.twimg.com/profile_images/877616716980731905/bNsHJcoJ_normal.jpg" TargetMode="External" /><Relationship Id="rId411" Type="http://schemas.openxmlformats.org/officeDocument/2006/relationships/hyperlink" Target="http://pbs.twimg.com/profile_images/877616716980731905/bNsHJcoJ_normal.jpg" TargetMode="External" /><Relationship Id="rId412" Type="http://schemas.openxmlformats.org/officeDocument/2006/relationships/hyperlink" Target="http://pbs.twimg.com/profile_images/877616716980731905/bNsHJcoJ_normal.jpg" TargetMode="External" /><Relationship Id="rId413" Type="http://schemas.openxmlformats.org/officeDocument/2006/relationships/hyperlink" Target="http://pbs.twimg.com/profile_images/681574467588517889/eAdcs-ys_normal.jpg" TargetMode="External" /><Relationship Id="rId414" Type="http://schemas.openxmlformats.org/officeDocument/2006/relationships/hyperlink" Target="http://pbs.twimg.com/profile_images/681574467588517889/eAdcs-ys_normal.jpg" TargetMode="External" /><Relationship Id="rId415" Type="http://schemas.openxmlformats.org/officeDocument/2006/relationships/hyperlink" Target="http://pbs.twimg.com/profile_images/681574467588517889/eAdcs-ys_normal.jpg" TargetMode="External" /><Relationship Id="rId416" Type="http://schemas.openxmlformats.org/officeDocument/2006/relationships/hyperlink" Target="http://pbs.twimg.com/profile_images/681574467588517889/eAdcs-ys_normal.jpg" TargetMode="External" /><Relationship Id="rId417" Type="http://schemas.openxmlformats.org/officeDocument/2006/relationships/hyperlink" Target="http://pbs.twimg.com/profile_images/620618457554423808/rN9COkVa_normal.jpg" TargetMode="External" /><Relationship Id="rId418" Type="http://schemas.openxmlformats.org/officeDocument/2006/relationships/hyperlink" Target="http://pbs.twimg.com/profile_images/620618457554423808/rN9COkVa_normal.jpg" TargetMode="External" /><Relationship Id="rId419" Type="http://schemas.openxmlformats.org/officeDocument/2006/relationships/hyperlink" Target="http://pbs.twimg.com/profile_images/1013139314811654145/JaDvTgug_normal.jpg" TargetMode="External" /><Relationship Id="rId420" Type="http://schemas.openxmlformats.org/officeDocument/2006/relationships/hyperlink" Target="http://pbs.twimg.com/profile_images/1013139314811654145/JaDvTgug_normal.jpg" TargetMode="External" /><Relationship Id="rId421" Type="http://schemas.openxmlformats.org/officeDocument/2006/relationships/hyperlink" Target="http://pbs.twimg.com/profile_images/1013139314811654145/JaDvTgug_normal.jpg" TargetMode="External" /><Relationship Id="rId422" Type="http://schemas.openxmlformats.org/officeDocument/2006/relationships/hyperlink" Target="http://pbs.twimg.com/profile_images/1013139314811654145/JaDvTgug_normal.jpg" TargetMode="External" /><Relationship Id="rId423" Type="http://schemas.openxmlformats.org/officeDocument/2006/relationships/hyperlink" Target="http://pbs.twimg.com/profile_images/1100108325340020736/9LoQuvz7_normal.jpg" TargetMode="External" /><Relationship Id="rId424" Type="http://schemas.openxmlformats.org/officeDocument/2006/relationships/hyperlink" Target="http://pbs.twimg.com/profile_images/877616716980731905/bNsHJcoJ_normal.jpg" TargetMode="External" /><Relationship Id="rId425" Type="http://schemas.openxmlformats.org/officeDocument/2006/relationships/hyperlink" Target="http://pbs.twimg.com/profile_images/877616716980731905/bNsHJcoJ_normal.jpg" TargetMode="External" /><Relationship Id="rId426" Type="http://schemas.openxmlformats.org/officeDocument/2006/relationships/hyperlink" Target="http://pbs.twimg.com/profile_images/877616716980731905/bNsHJcoJ_normal.jpg" TargetMode="External" /><Relationship Id="rId427" Type="http://schemas.openxmlformats.org/officeDocument/2006/relationships/hyperlink" Target="http://pbs.twimg.com/profile_images/877616716980731905/bNsHJcoJ_normal.jpg" TargetMode="External" /><Relationship Id="rId428" Type="http://schemas.openxmlformats.org/officeDocument/2006/relationships/hyperlink" Target="http://pbs.twimg.com/profile_images/681574467588517889/eAdcs-ys_normal.jpg" TargetMode="External" /><Relationship Id="rId429" Type="http://schemas.openxmlformats.org/officeDocument/2006/relationships/hyperlink" Target="http://pbs.twimg.com/profile_images/1016995824423833601/zY34P-jY_normal.jpg" TargetMode="External" /><Relationship Id="rId430" Type="http://schemas.openxmlformats.org/officeDocument/2006/relationships/hyperlink" Target="http://pbs.twimg.com/profile_images/1016994982853476352/YBxKkylG_normal.jpg" TargetMode="External" /><Relationship Id="rId431" Type="http://schemas.openxmlformats.org/officeDocument/2006/relationships/hyperlink" Target="http://pbs.twimg.com/profile_images/852015984961478657/1dAiKikq_normal.jpg" TargetMode="External" /><Relationship Id="rId432" Type="http://schemas.openxmlformats.org/officeDocument/2006/relationships/hyperlink" Target="http://pbs.twimg.com/profile_images/852015984961478657/1dAiKikq_normal.jpg" TargetMode="External" /><Relationship Id="rId433" Type="http://schemas.openxmlformats.org/officeDocument/2006/relationships/hyperlink" Target="http://pbs.twimg.com/profile_images/852015984961478657/1dAiKikq_normal.jpg" TargetMode="External" /><Relationship Id="rId434" Type="http://schemas.openxmlformats.org/officeDocument/2006/relationships/hyperlink" Target="http://pbs.twimg.com/profile_images/852015984961478657/1dAiKikq_normal.jpg" TargetMode="External" /><Relationship Id="rId435" Type="http://schemas.openxmlformats.org/officeDocument/2006/relationships/hyperlink" Target="https://pbs.twimg.com/tweet_video_thumb/D07w4x5U8AIhoZ9.jpg" TargetMode="External" /><Relationship Id="rId436" Type="http://schemas.openxmlformats.org/officeDocument/2006/relationships/hyperlink" Target="http://pbs.twimg.com/profile_images/852015984961478657/1dAiKikq_normal.jpg" TargetMode="External" /><Relationship Id="rId437" Type="http://schemas.openxmlformats.org/officeDocument/2006/relationships/hyperlink" Target="http://pbs.twimg.com/profile_images/852015984961478657/1dAiKikq_normal.jpg" TargetMode="External" /><Relationship Id="rId438" Type="http://schemas.openxmlformats.org/officeDocument/2006/relationships/hyperlink" Target="http://pbs.twimg.com/profile_images/852015984961478657/1dAiKikq_normal.jpg" TargetMode="External" /><Relationship Id="rId439" Type="http://schemas.openxmlformats.org/officeDocument/2006/relationships/hyperlink" Target="https://pbs.twimg.com/tweet_video_thumb/D077ftXUcAATPkq.jpg" TargetMode="External" /><Relationship Id="rId440" Type="http://schemas.openxmlformats.org/officeDocument/2006/relationships/hyperlink" Target="http://pbs.twimg.com/profile_images/852015984961478657/1dAiKikq_normal.jpg" TargetMode="External" /><Relationship Id="rId441" Type="http://schemas.openxmlformats.org/officeDocument/2006/relationships/hyperlink" Target="http://pbs.twimg.com/profile_images/877616716980731905/bNsHJcoJ_normal.jpg" TargetMode="External" /><Relationship Id="rId442" Type="http://schemas.openxmlformats.org/officeDocument/2006/relationships/hyperlink" Target="http://pbs.twimg.com/profile_images/877616716980731905/bNsHJcoJ_normal.jpg" TargetMode="External" /><Relationship Id="rId443" Type="http://schemas.openxmlformats.org/officeDocument/2006/relationships/hyperlink" Target="http://pbs.twimg.com/profile_images/877616716980731905/bNsHJcoJ_normal.jpg" TargetMode="External" /><Relationship Id="rId444" Type="http://schemas.openxmlformats.org/officeDocument/2006/relationships/hyperlink" Target="http://pbs.twimg.com/profile_images/877616716980731905/bNsHJcoJ_normal.jpg" TargetMode="External" /><Relationship Id="rId445" Type="http://schemas.openxmlformats.org/officeDocument/2006/relationships/hyperlink" Target="http://pbs.twimg.com/profile_images/877616716980731905/bNsHJcoJ_normal.jpg" TargetMode="External" /><Relationship Id="rId446" Type="http://schemas.openxmlformats.org/officeDocument/2006/relationships/hyperlink" Target="http://pbs.twimg.com/profile_images/877616716980731905/bNsHJcoJ_normal.jpg" TargetMode="External" /><Relationship Id="rId447" Type="http://schemas.openxmlformats.org/officeDocument/2006/relationships/hyperlink" Target="http://pbs.twimg.com/profile_images/681574467588517889/eAdcs-ys_normal.jpg" TargetMode="External" /><Relationship Id="rId448" Type="http://schemas.openxmlformats.org/officeDocument/2006/relationships/hyperlink" Target="http://pbs.twimg.com/profile_images/1016995824423833601/zY34P-jY_normal.jpg" TargetMode="External" /><Relationship Id="rId449" Type="http://schemas.openxmlformats.org/officeDocument/2006/relationships/hyperlink" Target="https://pbs.twimg.com/media/D0XvVttWwAAVPo2.jpg" TargetMode="External" /><Relationship Id="rId450" Type="http://schemas.openxmlformats.org/officeDocument/2006/relationships/hyperlink" Target="https://pbs.twimg.com/media/D0XwLjuXQAYNHEE.jpg" TargetMode="External" /><Relationship Id="rId451" Type="http://schemas.openxmlformats.org/officeDocument/2006/relationships/hyperlink" Target="https://pbs.twimg.com/media/D0XwvghWwAAbljV.jpg" TargetMode="External" /><Relationship Id="rId452" Type="http://schemas.openxmlformats.org/officeDocument/2006/relationships/hyperlink" Target="https://pbs.twimg.com/media/D0XxNzEX0AAmf_s.jpg" TargetMode="External" /><Relationship Id="rId453" Type="http://schemas.openxmlformats.org/officeDocument/2006/relationships/hyperlink" Target="https://pbs.twimg.com/media/D0XyDAHXcAAVA0y.jpg" TargetMode="External" /><Relationship Id="rId454" Type="http://schemas.openxmlformats.org/officeDocument/2006/relationships/hyperlink" Target="http://pbs.twimg.com/profile_images/1102734965123571713/H0rshm2Y_normal.png" TargetMode="External" /><Relationship Id="rId455" Type="http://schemas.openxmlformats.org/officeDocument/2006/relationships/hyperlink" Target="https://pbs.twimg.com/media/D0X1ZNQXgAAfyCw.jpg" TargetMode="External" /><Relationship Id="rId456" Type="http://schemas.openxmlformats.org/officeDocument/2006/relationships/hyperlink" Target="http://pbs.twimg.com/profile_images/1102734965123571713/H0rshm2Y_normal.png" TargetMode="External" /><Relationship Id="rId457" Type="http://schemas.openxmlformats.org/officeDocument/2006/relationships/hyperlink" Target="http://pbs.twimg.com/profile_images/1102734965123571713/H0rshm2Y_normal.png" TargetMode="External" /><Relationship Id="rId458" Type="http://schemas.openxmlformats.org/officeDocument/2006/relationships/hyperlink" Target="http://pbs.twimg.com/profile_images/1102734965123571713/H0rshm2Y_normal.png" TargetMode="External" /><Relationship Id="rId459" Type="http://schemas.openxmlformats.org/officeDocument/2006/relationships/hyperlink" Target="https://pbs.twimg.com/media/D046un4WoAAoIWM.jpg" TargetMode="External" /><Relationship Id="rId460" Type="http://schemas.openxmlformats.org/officeDocument/2006/relationships/hyperlink" Target="http://pbs.twimg.com/profile_images/877616716980731905/bNsHJcoJ_normal.jpg" TargetMode="External" /><Relationship Id="rId461" Type="http://schemas.openxmlformats.org/officeDocument/2006/relationships/hyperlink" Target="http://pbs.twimg.com/profile_images/877616716980731905/bNsHJcoJ_normal.jpg" TargetMode="External" /><Relationship Id="rId462" Type="http://schemas.openxmlformats.org/officeDocument/2006/relationships/hyperlink" Target="http://pbs.twimg.com/profile_images/1087175154885484544/NntssRAH_normal.jpg" TargetMode="External" /><Relationship Id="rId463" Type="http://schemas.openxmlformats.org/officeDocument/2006/relationships/hyperlink" Target="http://abs.twimg.com/sticky/default_profile_images/default_profile_normal.pn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abs.twimg.com/sticky/default_profile_images/default_profile_normal.png" TargetMode="External" /><Relationship Id="rId466" Type="http://schemas.openxmlformats.org/officeDocument/2006/relationships/hyperlink" Target="http://abs.twimg.com/sticky/default_profile_images/default_profile_normal.pn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877616716980731905/bNsHJcoJ_normal.jpg" TargetMode="External" /><Relationship Id="rId469" Type="http://schemas.openxmlformats.org/officeDocument/2006/relationships/hyperlink" Target="http://pbs.twimg.com/profile_images/877616716980731905/bNsHJcoJ_normal.jpg" TargetMode="External" /><Relationship Id="rId470" Type="http://schemas.openxmlformats.org/officeDocument/2006/relationships/hyperlink" Target="http://pbs.twimg.com/profile_images/877616716980731905/bNsHJcoJ_normal.jpg" TargetMode="External" /><Relationship Id="rId471" Type="http://schemas.openxmlformats.org/officeDocument/2006/relationships/hyperlink" Target="http://pbs.twimg.com/profile_images/877616716980731905/bNsHJcoJ_normal.jpg" TargetMode="External" /><Relationship Id="rId472" Type="http://schemas.openxmlformats.org/officeDocument/2006/relationships/hyperlink" Target="http://pbs.twimg.com/profile_images/1087175154885484544/NntssRAH_normal.jpg" TargetMode="External" /><Relationship Id="rId473" Type="http://schemas.openxmlformats.org/officeDocument/2006/relationships/hyperlink" Target="http://pbs.twimg.com/profile_images/1057299964823404545/HxQzxXqB_normal.jpg" TargetMode="External" /><Relationship Id="rId474" Type="http://schemas.openxmlformats.org/officeDocument/2006/relationships/hyperlink" Target="http://pbs.twimg.com/profile_images/1057299964823404545/HxQzxXqB_normal.jpg" TargetMode="External" /><Relationship Id="rId475" Type="http://schemas.openxmlformats.org/officeDocument/2006/relationships/hyperlink" Target="http://pbs.twimg.com/profile_images/1057299964823404545/HxQzxXqB_normal.jpg" TargetMode="External" /><Relationship Id="rId476" Type="http://schemas.openxmlformats.org/officeDocument/2006/relationships/hyperlink" Target="http://pbs.twimg.com/profile_images/1057299964823404545/HxQzxXqB_normal.jpg" TargetMode="External" /><Relationship Id="rId477" Type="http://schemas.openxmlformats.org/officeDocument/2006/relationships/hyperlink" Target="http://pbs.twimg.com/profile_images/1057299964823404545/HxQzxXqB_normal.jpg" TargetMode="External" /><Relationship Id="rId478" Type="http://schemas.openxmlformats.org/officeDocument/2006/relationships/hyperlink" Target="http://pbs.twimg.com/profile_images/1057299964823404545/HxQzxXqB_normal.jpg" TargetMode="External" /><Relationship Id="rId479" Type="http://schemas.openxmlformats.org/officeDocument/2006/relationships/hyperlink" Target="http://pbs.twimg.com/profile_images/1057299964823404545/HxQzxXqB_normal.jpg" TargetMode="External" /><Relationship Id="rId480" Type="http://schemas.openxmlformats.org/officeDocument/2006/relationships/hyperlink" Target="http://pbs.twimg.com/profile_images/1057299964823404545/HxQzxXqB_normal.jpg" TargetMode="External" /><Relationship Id="rId481" Type="http://schemas.openxmlformats.org/officeDocument/2006/relationships/hyperlink" Target="http://pbs.twimg.com/profile_images/1057299964823404545/HxQzxXqB_normal.jpg" TargetMode="External" /><Relationship Id="rId482" Type="http://schemas.openxmlformats.org/officeDocument/2006/relationships/hyperlink" Target="http://pbs.twimg.com/profile_images/1057299964823404545/HxQzxXqB_normal.jpg" TargetMode="External" /><Relationship Id="rId483" Type="http://schemas.openxmlformats.org/officeDocument/2006/relationships/hyperlink" Target="http://pbs.twimg.com/profile_images/1057299964823404545/HxQzxXqB_normal.jpg" TargetMode="External" /><Relationship Id="rId484" Type="http://schemas.openxmlformats.org/officeDocument/2006/relationships/hyperlink" Target="http://pbs.twimg.com/profile_images/1057299964823404545/HxQzxXqB_normal.jpg" TargetMode="External" /><Relationship Id="rId485" Type="http://schemas.openxmlformats.org/officeDocument/2006/relationships/hyperlink" Target="http://pbs.twimg.com/profile_images/1057299964823404545/HxQzxXqB_normal.jpg" TargetMode="External" /><Relationship Id="rId486" Type="http://schemas.openxmlformats.org/officeDocument/2006/relationships/hyperlink" Target="http://pbs.twimg.com/profile_images/1057299964823404545/HxQzxXqB_normal.jpg" TargetMode="External" /><Relationship Id="rId487" Type="http://schemas.openxmlformats.org/officeDocument/2006/relationships/hyperlink" Target="http://pbs.twimg.com/profile_images/1057299964823404545/HxQzxXqB_normal.jpg" TargetMode="External" /><Relationship Id="rId488" Type="http://schemas.openxmlformats.org/officeDocument/2006/relationships/hyperlink" Target="http://pbs.twimg.com/profile_images/1057299964823404545/HxQzxXqB_normal.jpg" TargetMode="External" /><Relationship Id="rId489" Type="http://schemas.openxmlformats.org/officeDocument/2006/relationships/hyperlink" Target="http://pbs.twimg.com/profile_images/1057299964823404545/HxQzxXqB_normal.jpg" TargetMode="External" /><Relationship Id="rId490" Type="http://schemas.openxmlformats.org/officeDocument/2006/relationships/hyperlink" Target="http://pbs.twimg.com/profile_images/1057299964823404545/HxQzxXqB_normal.jpg" TargetMode="External" /><Relationship Id="rId491" Type="http://schemas.openxmlformats.org/officeDocument/2006/relationships/hyperlink" Target="http://pbs.twimg.com/profile_images/1057299964823404545/HxQzxXqB_normal.jpg" TargetMode="External" /><Relationship Id="rId492" Type="http://schemas.openxmlformats.org/officeDocument/2006/relationships/hyperlink" Target="http://pbs.twimg.com/profile_images/1057299964823404545/HxQzxXqB_normal.jpg" TargetMode="External" /><Relationship Id="rId493" Type="http://schemas.openxmlformats.org/officeDocument/2006/relationships/hyperlink" Target="http://pbs.twimg.com/profile_images/1057299964823404545/HxQzxXqB_normal.jpg" TargetMode="External" /><Relationship Id="rId494" Type="http://schemas.openxmlformats.org/officeDocument/2006/relationships/hyperlink" Target="http://pbs.twimg.com/profile_images/1057299964823404545/HxQzxXqB_normal.jpg" TargetMode="External" /><Relationship Id="rId495" Type="http://schemas.openxmlformats.org/officeDocument/2006/relationships/hyperlink" Target="http://pbs.twimg.com/profile_images/1057299964823404545/HxQzxXqB_normal.jpg" TargetMode="External" /><Relationship Id="rId496" Type="http://schemas.openxmlformats.org/officeDocument/2006/relationships/hyperlink" Target="http://pbs.twimg.com/profile_images/1057299964823404545/HxQzxXqB_normal.jpg" TargetMode="External" /><Relationship Id="rId497" Type="http://schemas.openxmlformats.org/officeDocument/2006/relationships/hyperlink" Target="http://pbs.twimg.com/profile_images/877616716980731905/bNsHJcoJ_normal.jpg" TargetMode="External" /><Relationship Id="rId498" Type="http://schemas.openxmlformats.org/officeDocument/2006/relationships/hyperlink" Target="http://pbs.twimg.com/profile_images/877616716980731905/bNsHJcoJ_normal.jpg" TargetMode="External" /><Relationship Id="rId499" Type="http://schemas.openxmlformats.org/officeDocument/2006/relationships/hyperlink" Target="http://pbs.twimg.com/profile_images/877616716980731905/bNsHJcoJ_normal.jpg" TargetMode="External" /><Relationship Id="rId500" Type="http://schemas.openxmlformats.org/officeDocument/2006/relationships/hyperlink" Target="http://pbs.twimg.com/profile_images/877616716980731905/bNsHJcoJ_normal.jpg" TargetMode="External" /><Relationship Id="rId501" Type="http://schemas.openxmlformats.org/officeDocument/2006/relationships/hyperlink" Target="http://pbs.twimg.com/profile_images/877616716980731905/bNsHJcoJ_normal.jpg" TargetMode="External" /><Relationship Id="rId502" Type="http://schemas.openxmlformats.org/officeDocument/2006/relationships/hyperlink" Target="http://pbs.twimg.com/profile_images/877616716980731905/bNsHJcoJ_normal.jpg" TargetMode="External" /><Relationship Id="rId503" Type="http://schemas.openxmlformats.org/officeDocument/2006/relationships/hyperlink" Target="http://pbs.twimg.com/profile_images/877616716980731905/bNsHJcoJ_normal.jpg" TargetMode="External" /><Relationship Id="rId504" Type="http://schemas.openxmlformats.org/officeDocument/2006/relationships/hyperlink" Target="http://pbs.twimg.com/profile_images/877616716980731905/bNsHJcoJ_normal.jpg" TargetMode="External" /><Relationship Id="rId505" Type="http://schemas.openxmlformats.org/officeDocument/2006/relationships/hyperlink" Target="http://pbs.twimg.com/profile_images/877616716980731905/bNsHJcoJ_normal.jpg" TargetMode="External" /><Relationship Id="rId506" Type="http://schemas.openxmlformats.org/officeDocument/2006/relationships/hyperlink" Target="http://pbs.twimg.com/profile_images/877616716980731905/bNsHJcoJ_normal.jpg" TargetMode="External" /><Relationship Id="rId507" Type="http://schemas.openxmlformats.org/officeDocument/2006/relationships/hyperlink" Target="http://pbs.twimg.com/profile_images/877616716980731905/bNsHJcoJ_normal.jpg" TargetMode="External" /><Relationship Id="rId508" Type="http://schemas.openxmlformats.org/officeDocument/2006/relationships/hyperlink" Target="http://pbs.twimg.com/profile_images/877616716980731905/bNsHJcoJ_normal.jpg" TargetMode="External" /><Relationship Id="rId509" Type="http://schemas.openxmlformats.org/officeDocument/2006/relationships/hyperlink" Target="http://pbs.twimg.com/profile_images/877616716980731905/bNsHJcoJ_normal.jpg" TargetMode="External" /><Relationship Id="rId510" Type="http://schemas.openxmlformats.org/officeDocument/2006/relationships/hyperlink" Target="http://pbs.twimg.com/profile_images/877616716980731905/bNsHJcoJ_normal.jpg" TargetMode="External" /><Relationship Id="rId511" Type="http://schemas.openxmlformats.org/officeDocument/2006/relationships/hyperlink" Target="http://pbs.twimg.com/profile_images/877616716980731905/bNsHJcoJ_normal.jpg" TargetMode="External" /><Relationship Id="rId512" Type="http://schemas.openxmlformats.org/officeDocument/2006/relationships/hyperlink" Target="http://pbs.twimg.com/profile_images/877616716980731905/bNsHJcoJ_normal.jpg" TargetMode="External" /><Relationship Id="rId513" Type="http://schemas.openxmlformats.org/officeDocument/2006/relationships/hyperlink" Target="http://pbs.twimg.com/profile_images/877616716980731905/bNsHJcoJ_normal.jpg" TargetMode="External" /><Relationship Id="rId514" Type="http://schemas.openxmlformats.org/officeDocument/2006/relationships/hyperlink" Target="http://pbs.twimg.com/profile_images/681574467588517889/eAdcs-ys_normal.jpg" TargetMode="External" /><Relationship Id="rId515" Type="http://schemas.openxmlformats.org/officeDocument/2006/relationships/hyperlink" Target="http://pbs.twimg.com/profile_images/681574467588517889/eAdcs-ys_normal.jpg" TargetMode="External" /><Relationship Id="rId516" Type="http://schemas.openxmlformats.org/officeDocument/2006/relationships/hyperlink" Target="http://pbs.twimg.com/profile_images/681574467588517889/eAdcs-ys_normal.jpg" TargetMode="External" /><Relationship Id="rId517" Type="http://schemas.openxmlformats.org/officeDocument/2006/relationships/hyperlink" Target="http://pbs.twimg.com/profile_images/681574467588517889/eAdcs-ys_normal.jpg" TargetMode="External" /><Relationship Id="rId518" Type="http://schemas.openxmlformats.org/officeDocument/2006/relationships/hyperlink" Target="http://pbs.twimg.com/profile_images/1016995824423833601/zY34P-jY_normal.jpg" TargetMode="External" /><Relationship Id="rId519" Type="http://schemas.openxmlformats.org/officeDocument/2006/relationships/hyperlink" Target="http://pbs.twimg.com/profile_images/1016995824423833601/zY34P-jY_normal.jpg" TargetMode="External" /><Relationship Id="rId520" Type="http://schemas.openxmlformats.org/officeDocument/2006/relationships/hyperlink" Target="http://pbs.twimg.com/profile_images/1016995824423833601/zY34P-jY_normal.jpg" TargetMode="External" /><Relationship Id="rId521" Type="http://schemas.openxmlformats.org/officeDocument/2006/relationships/hyperlink" Target="http://pbs.twimg.com/profile_images/1087175154885484544/NntssRAH_normal.jpg" TargetMode="External" /><Relationship Id="rId522" Type="http://schemas.openxmlformats.org/officeDocument/2006/relationships/hyperlink" Target="http://pbs.twimg.com/profile_images/887783368737382400/i_Pfd5jl_normal.jpg" TargetMode="External" /><Relationship Id="rId523" Type="http://schemas.openxmlformats.org/officeDocument/2006/relationships/hyperlink" Target="http://pbs.twimg.com/profile_images/887783368737382400/i_Pfd5jl_normal.jpg" TargetMode="External" /><Relationship Id="rId524" Type="http://schemas.openxmlformats.org/officeDocument/2006/relationships/hyperlink" Target="http://pbs.twimg.com/profile_images/887783368737382400/i_Pfd5jl_normal.jpg" TargetMode="External" /><Relationship Id="rId525" Type="http://schemas.openxmlformats.org/officeDocument/2006/relationships/hyperlink" Target="http://pbs.twimg.com/profile_images/887783368737382400/i_Pfd5jl_normal.jpg" TargetMode="External" /><Relationship Id="rId526" Type="http://schemas.openxmlformats.org/officeDocument/2006/relationships/hyperlink" Target="http://pbs.twimg.com/profile_images/887783368737382400/i_Pfd5jl_normal.jpg" TargetMode="External" /><Relationship Id="rId527" Type="http://schemas.openxmlformats.org/officeDocument/2006/relationships/hyperlink" Target="http://pbs.twimg.com/profile_images/887783368737382400/i_Pfd5jl_normal.jpg" TargetMode="External" /><Relationship Id="rId528" Type="http://schemas.openxmlformats.org/officeDocument/2006/relationships/hyperlink" Target="http://pbs.twimg.com/profile_images/887783368737382400/i_Pfd5jl_normal.jpg" TargetMode="External" /><Relationship Id="rId529" Type="http://schemas.openxmlformats.org/officeDocument/2006/relationships/hyperlink" Target="http://pbs.twimg.com/profile_images/887783368737382400/i_Pfd5jl_normal.jpg" TargetMode="External" /><Relationship Id="rId530" Type="http://schemas.openxmlformats.org/officeDocument/2006/relationships/hyperlink" Target="http://pbs.twimg.com/profile_images/887783368737382400/i_Pfd5jl_normal.jpg" TargetMode="External" /><Relationship Id="rId531" Type="http://schemas.openxmlformats.org/officeDocument/2006/relationships/hyperlink" Target="http://pbs.twimg.com/profile_images/877616716980731905/bNsHJcoJ_normal.jpg" TargetMode="External" /><Relationship Id="rId532" Type="http://schemas.openxmlformats.org/officeDocument/2006/relationships/hyperlink" Target="http://pbs.twimg.com/profile_images/877616716980731905/bNsHJcoJ_normal.jpg" TargetMode="External" /><Relationship Id="rId533" Type="http://schemas.openxmlformats.org/officeDocument/2006/relationships/hyperlink" Target="http://pbs.twimg.com/profile_images/877616716980731905/bNsHJcoJ_normal.jpg" TargetMode="External" /><Relationship Id="rId534" Type="http://schemas.openxmlformats.org/officeDocument/2006/relationships/hyperlink" Target="http://pbs.twimg.com/profile_images/1022274729086836736/RlD62hfu_normal.jpg" TargetMode="External" /><Relationship Id="rId535" Type="http://schemas.openxmlformats.org/officeDocument/2006/relationships/hyperlink" Target="http://pbs.twimg.com/profile_images/378800000153683133/99a1d4fd5b7def3cad6c6b8ad285e14b_normal.png" TargetMode="External" /><Relationship Id="rId536" Type="http://schemas.openxmlformats.org/officeDocument/2006/relationships/hyperlink" Target="http://pbs.twimg.com/profile_images/378800000153683133/99a1d4fd5b7def3cad6c6b8ad285e14b_normal.png" TargetMode="External" /><Relationship Id="rId537" Type="http://schemas.openxmlformats.org/officeDocument/2006/relationships/hyperlink" Target="http://pbs.twimg.com/profile_images/378800000153683133/99a1d4fd5b7def3cad6c6b8ad285e14b_normal.png" TargetMode="External" /><Relationship Id="rId538" Type="http://schemas.openxmlformats.org/officeDocument/2006/relationships/hyperlink" Target="http://pbs.twimg.com/profile_images/378800000153683133/99a1d4fd5b7def3cad6c6b8ad285e14b_normal.png" TargetMode="External" /><Relationship Id="rId539" Type="http://schemas.openxmlformats.org/officeDocument/2006/relationships/hyperlink" Target="http://pbs.twimg.com/profile_images/378800000153683133/99a1d4fd5b7def3cad6c6b8ad285e14b_normal.png" TargetMode="External" /><Relationship Id="rId540" Type="http://schemas.openxmlformats.org/officeDocument/2006/relationships/hyperlink" Target="http://pbs.twimg.com/profile_images/378800000153683133/99a1d4fd5b7def3cad6c6b8ad285e14b_normal.png" TargetMode="External" /><Relationship Id="rId541" Type="http://schemas.openxmlformats.org/officeDocument/2006/relationships/hyperlink" Target="https://pbs.twimg.com/tweet_video_thumb/D0X4qzZWwAIr-8O.jpg" TargetMode="External" /><Relationship Id="rId542" Type="http://schemas.openxmlformats.org/officeDocument/2006/relationships/hyperlink" Target="http://pbs.twimg.com/profile_images/1100108325340020736/9LoQuvz7_normal.jpg" TargetMode="External" /><Relationship Id="rId543" Type="http://schemas.openxmlformats.org/officeDocument/2006/relationships/hyperlink" Target="http://pbs.twimg.com/profile_images/877616716980731905/bNsHJcoJ_normal.jpg" TargetMode="External" /><Relationship Id="rId544" Type="http://schemas.openxmlformats.org/officeDocument/2006/relationships/hyperlink" Target="http://pbs.twimg.com/profile_images/877616716980731905/bNsHJcoJ_normal.jpg" TargetMode="External" /><Relationship Id="rId545" Type="http://schemas.openxmlformats.org/officeDocument/2006/relationships/hyperlink" Target="http://pbs.twimg.com/profile_images/877616716980731905/bNsHJcoJ_normal.jpg" TargetMode="External" /><Relationship Id="rId546" Type="http://schemas.openxmlformats.org/officeDocument/2006/relationships/hyperlink" Target="http://pbs.twimg.com/profile_images/877616716980731905/bNsHJcoJ_normal.jpg" TargetMode="External" /><Relationship Id="rId547" Type="http://schemas.openxmlformats.org/officeDocument/2006/relationships/hyperlink" Target="http://pbs.twimg.com/profile_images/1022274729086836736/RlD62hfu_normal.jpg" TargetMode="External" /><Relationship Id="rId548" Type="http://schemas.openxmlformats.org/officeDocument/2006/relationships/hyperlink" Target="http://pbs.twimg.com/profile_images/1100108325340020736/9LoQuvz7_normal.jpg" TargetMode="External" /><Relationship Id="rId549" Type="http://schemas.openxmlformats.org/officeDocument/2006/relationships/hyperlink" Target="http://pbs.twimg.com/profile_images/1100108325340020736/9LoQuvz7_normal.jpg" TargetMode="External" /><Relationship Id="rId550" Type="http://schemas.openxmlformats.org/officeDocument/2006/relationships/hyperlink" Target="http://pbs.twimg.com/profile_images/1100108325340020736/9LoQuvz7_normal.jpg" TargetMode="External" /><Relationship Id="rId551" Type="http://schemas.openxmlformats.org/officeDocument/2006/relationships/hyperlink" Target="http://pbs.twimg.com/profile_images/1016994982853476352/YBxKkylG_normal.jpg" TargetMode="External" /><Relationship Id="rId552" Type="http://schemas.openxmlformats.org/officeDocument/2006/relationships/hyperlink" Target="http://pbs.twimg.com/profile_images/1016994982853476352/YBxKkylG_normal.jpg" TargetMode="External" /><Relationship Id="rId553" Type="http://schemas.openxmlformats.org/officeDocument/2006/relationships/hyperlink" Target="http://pbs.twimg.com/profile_images/877616716980731905/bNsHJcoJ_normal.jpg" TargetMode="External" /><Relationship Id="rId554" Type="http://schemas.openxmlformats.org/officeDocument/2006/relationships/hyperlink" Target="http://pbs.twimg.com/profile_images/877616716980731905/bNsHJcoJ_normal.jpg" TargetMode="External" /><Relationship Id="rId555" Type="http://schemas.openxmlformats.org/officeDocument/2006/relationships/hyperlink" Target="http://pbs.twimg.com/profile_images/877616716980731905/bNsHJcoJ_normal.jpg" TargetMode="External" /><Relationship Id="rId556" Type="http://schemas.openxmlformats.org/officeDocument/2006/relationships/hyperlink" Target="http://pbs.twimg.com/profile_images/877616716980731905/bNsHJcoJ_normal.jpg" TargetMode="External" /><Relationship Id="rId557" Type="http://schemas.openxmlformats.org/officeDocument/2006/relationships/hyperlink" Target="http://pbs.twimg.com/profile_images/877616716980731905/bNsHJcoJ_normal.jpg" TargetMode="External" /><Relationship Id="rId558" Type="http://schemas.openxmlformats.org/officeDocument/2006/relationships/hyperlink" Target="http://pbs.twimg.com/profile_images/877616716980731905/bNsHJcoJ_normal.jpg" TargetMode="External" /><Relationship Id="rId559" Type="http://schemas.openxmlformats.org/officeDocument/2006/relationships/hyperlink" Target="http://pbs.twimg.com/profile_images/877616716980731905/bNsHJcoJ_normal.jpg" TargetMode="External" /><Relationship Id="rId560" Type="http://schemas.openxmlformats.org/officeDocument/2006/relationships/hyperlink" Target="http://pbs.twimg.com/profile_images/877616716980731905/bNsHJcoJ_normal.jpg" TargetMode="External" /><Relationship Id="rId561" Type="http://schemas.openxmlformats.org/officeDocument/2006/relationships/hyperlink" Target="http://pbs.twimg.com/profile_images/877616716980731905/bNsHJcoJ_normal.jpg" TargetMode="External" /><Relationship Id="rId562" Type="http://schemas.openxmlformats.org/officeDocument/2006/relationships/hyperlink" Target="http://pbs.twimg.com/profile_images/877616716980731905/bNsHJcoJ_normal.jpg" TargetMode="External" /><Relationship Id="rId563" Type="http://schemas.openxmlformats.org/officeDocument/2006/relationships/hyperlink" Target="http://pbs.twimg.com/profile_images/877616716980731905/bNsHJcoJ_normal.jpg" TargetMode="External" /><Relationship Id="rId564" Type="http://schemas.openxmlformats.org/officeDocument/2006/relationships/hyperlink" Target="http://pbs.twimg.com/profile_images/1016995824423833601/zY34P-jY_normal.jpg" TargetMode="External" /><Relationship Id="rId565" Type="http://schemas.openxmlformats.org/officeDocument/2006/relationships/hyperlink" Target="https://pbs.twimg.com/media/D046ODTXQAAakYY.jpg" TargetMode="External" /><Relationship Id="rId566" Type="http://schemas.openxmlformats.org/officeDocument/2006/relationships/hyperlink" Target="http://pbs.twimg.com/profile_images/1016995824423833601/zY34P-jY_normal.jpg" TargetMode="External" /><Relationship Id="rId567" Type="http://schemas.openxmlformats.org/officeDocument/2006/relationships/hyperlink" Target="http://pbs.twimg.com/profile_images/1016995824423833601/zY34P-jY_normal.jpg" TargetMode="External" /><Relationship Id="rId568" Type="http://schemas.openxmlformats.org/officeDocument/2006/relationships/hyperlink" Target="http://pbs.twimg.com/profile_images/1016995824423833601/zY34P-jY_normal.jpg" TargetMode="External" /><Relationship Id="rId569" Type="http://schemas.openxmlformats.org/officeDocument/2006/relationships/hyperlink" Target="http://pbs.twimg.com/profile_images/1016995824423833601/zY34P-jY_normal.jpg" TargetMode="External" /><Relationship Id="rId570" Type="http://schemas.openxmlformats.org/officeDocument/2006/relationships/hyperlink" Target="http://pbs.twimg.com/profile_images/1016995824423833601/zY34P-jY_normal.jpg" TargetMode="External" /><Relationship Id="rId571" Type="http://schemas.openxmlformats.org/officeDocument/2006/relationships/hyperlink" Target="http://pbs.twimg.com/profile_images/1016995824423833601/zY34P-jY_normal.jpg" TargetMode="External" /><Relationship Id="rId572" Type="http://schemas.openxmlformats.org/officeDocument/2006/relationships/hyperlink" Target="http://pbs.twimg.com/profile_images/1016995824423833601/zY34P-jY_normal.jpg" TargetMode="External" /><Relationship Id="rId573" Type="http://schemas.openxmlformats.org/officeDocument/2006/relationships/hyperlink" Target="http://pbs.twimg.com/profile_images/1016995824423833601/zY34P-jY_normal.jpg" TargetMode="External" /><Relationship Id="rId574" Type="http://schemas.openxmlformats.org/officeDocument/2006/relationships/hyperlink" Target="http://pbs.twimg.com/profile_images/1016995824423833601/zY34P-jY_normal.jpg" TargetMode="External" /><Relationship Id="rId575" Type="http://schemas.openxmlformats.org/officeDocument/2006/relationships/hyperlink" Target="http://pbs.twimg.com/profile_images/1016995824423833601/zY34P-jY_normal.jpg" TargetMode="External" /><Relationship Id="rId576" Type="http://schemas.openxmlformats.org/officeDocument/2006/relationships/hyperlink" Target="http://pbs.twimg.com/profile_images/1016995824423833601/zY34P-jY_normal.jpg" TargetMode="External" /><Relationship Id="rId577" Type="http://schemas.openxmlformats.org/officeDocument/2006/relationships/hyperlink" Target="http://pbs.twimg.com/profile_images/1016995824423833601/zY34P-jY_normal.jpg" TargetMode="External" /><Relationship Id="rId578" Type="http://schemas.openxmlformats.org/officeDocument/2006/relationships/hyperlink" Target="http://pbs.twimg.com/profile_images/1016995824423833601/zY34P-jY_normal.jpg" TargetMode="External" /><Relationship Id="rId579" Type="http://schemas.openxmlformats.org/officeDocument/2006/relationships/hyperlink" Target="http://pbs.twimg.com/profile_images/1016995824423833601/zY34P-jY_normal.jpg" TargetMode="External" /><Relationship Id="rId580" Type="http://schemas.openxmlformats.org/officeDocument/2006/relationships/hyperlink" Target="http://pbs.twimg.com/profile_images/1016995824423833601/zY34P-jY_normal.jpg" TargetMode="External" /><Relationship Id="rId581" Type="http://schemas.openxmlformats.org/officeDocument/2006/relationships/hyperlink" Target="http://pbs.twimg.com/profile_images/1016995824423833601/zY34P-jY_normal.jpg" TargetMode="External" /><Relationship Id="rId582" Type="http://schemas.openxmlformats.org/officeDocument/2006/relationships/hyperlink" Target="http://pbs.twimg.com/profile_images/1016995824423833601/zY34P-jY_normal.jpg" TargetMode="External" /><Relationship Id="rId583" Type="http://schemas.openxmlformats.org/officeDocument/2006/relationships/hyperlink" Target="http://pbs.twimg.com/profile_images/1016995824423833601/zY34P-jY_normal.jpg" TargetMode="External" /><Relationship Id="rId584" Type="http://schemas.openxmlformats.org/officeDocument/2006/relationships/hyperlink" Target="http://pbs.twimg.com/profile_images/1016995824423833601/zY34P-jY_normal.jpg" TargetMode="External" /><Relationship Id="rId585" Type="http://schemas.openxmlformats.org/officeDocument/2006/relationships/hyperlink" Target="http://pbs.twimg.com/profile_images/1022274729086836736/RlD62hfu_normal.jpg" TargetMode="External" /><Relationship Id="rId586" Type="http://schemas.openxmlformats.org/officeDocument/2006/relationships/hyperlink" Target="http://pbs.twimg.com/profile_images/1022274729086836736/RlD62hfu_normal.jpg" TargetMode="External" /><Relationship Id="rId587" Type="http://schemas.openxmlformats.org/officeDocument/2006/relationships/hyperlink" Target="http://pbs.twimg.com/profile_images/1022274729086836736/RlD62hfu_normal.jpg" TargetMode="External" /><Relationship Id="rId588" Type="http://schemas.openxmlformats.org/officeDocument/2006/relationships/hyperlink" Target="http://pbs.twimg.com/profile_images/1022274729086836736/RlD62hfu_normal.jpg" TargetMode="External" /><Relationship Id="rId589" Type="http://schemas.openxmlformats.org/officeDocument/2006/relationships/hyperlink" Target="http://pbs.twimg.com/profile_images/1100108325340020736/9LoQuvz7_normal.jpg" TargetMode="External" /><Relationship Id="rId590" Type="http://schemas.openxmlformats.org/officeDocument/2006/relationships/hyperlink" Target="http://pbs.twimg.com/profile_images/1100108325340020736/9LoQuvz7_normal.jpg" TargetMode="External" /><Relationship Id="rId591" Type="http://schemas.openxmlformats.org/officeDocument/2006/relationships/hyperlink" Target="http://pbs.twimg.com/profile_images/1100108325340020736/9LoQuvz7_normal.jpg" TargetMode="External" /><Relationship Id="rId592" Type="http://schemas.openxmlformats.org/officeDocument/2006/relationships/hyperlink" Target="http://pbs.twimg.com/profile_images/1100108325340020736/9LoQuvz7_normal.jpg" TargetMode="External" /><Relationship Id="rId593" Type="http://schemas.openxmlformats.org/officeDocument/2006/relationships/hyperlink" Target="http://pbs.twimg.com/profile_images/1100108325340020736/9LoQuvz7_normal.jpg" TargetMode="External" /><Relationship Id="rId594" Type="http://schemas.openxmlformats.org/officeDocument/2006/relationships/hyperlink" Target="http://pbs.twimg.com/profile_images/1100108325340020736/9LoQuvz7_normal.jpg" TargetMode="External" /><Relationship Id="rId595" Type="http://schemas.openxmlformats.org/officeDocument/2006/relationships/hyperlink" Target="http://pbs.twimg.com/profile_images/1100108325340020736/9LoQuvz7_normal.jpg" TargetMode="External" /><Relationship Id="rId596" Type="http://schemas.openxmlformats.org/officeDocument/2006/relationships/hyperlink" Target="http://pbs.twimg.com/profile_images/1100108325340020736/9LoQuvz7_normal.jpg" TargetMode="External" /><Relationship Id="rId597" Type="http://schemas.openxmlformats.org/officeDocument/2006/relationships/hyperlink" Target="http://pbs.twimg.com/profile_images/1100108325340020736/9LoQuvz7_normal.jpg" TargetMode="External" /><Relationship Id="rId598" Type="http://schemas.openxmlformats.org/officeDocument/2006/relationships/hyperlink" Target="http://pbs.twimg.com/profile_images/1100108325340020736/9LoQuvz7_normal.jpg" TargetMode="External" /><Relationship Id="rId599" Type="http://schemas.openxmlformats.org/officeDocument/2006/relationships/hyperlink" Target="http://pbs.twimg.com/profile_images/1100108325340020736/9LoQuvz7_normal.jpg" TargetMode="External" /><Relationship Id="rId600" Type="http://schemas.openxmlformats.org/officeDocument/2006/relationships/hyperlink" Target="http://pbs.twimg.com/profile_images/1100108325340020736/9LoQuvz7_normal.jpg" TargetMode="External" /><Relationship Id="rId601" Type="http://schemas.openxmlformats.org/officeDocument/2006/relationships/hyperlink" Target="http://pbs.twimg.com/profile_images/1100108325340020736/9LoQuvz7_normal.jpg" TargetMode="External" /><Relationship Id="rId602" Type="http://schemas.openxmlformats.org/officeDocument/2006/relationships/hyperlink" Target="http://pbs.twimg.com/profile_images/1100108325340020736/9LoQuvz7_normal.jpg" TargetMode="External" /><Relationship Id="rId603" Type="http://schemas.openxmlformats.org/officeDocument/2006/relationships/hyperlink" Target="http://pbs.twimg.com/profile_images/1100108325340020736/9LoQuvz7_normal.jpg" TargetMode="External" /><Relationship Id="rId604" Type="http://schemas.openxmlformats.org/officeDocument/2006/relationships/hyperlink" Target="http://pbs.twimg.com/profile_images/1100108325340020736/9LoQuvz7_normal.jpg" TargetMode="External" /><Relationship Id="rId605" Type="http://schemas.openxmlformats.org/officeDocument/2006/relationships/hyperlink" Target="http://pbs.twimg.com/profile_images/1100108325340020736/9LoQuvz7_normal.jpg" TargetMode="External" /><Relationship Id="rId606" Type="http://schemas.openxmlformats.org/officeDocument/2006/relationships/hyperlink" Target="http://pbs.twimg.com/profile_images/1100108325340020736/9LoQuvz7_normal.jpg" TargetMode="External" /><Relationship Id="rId607" Type="http://schemas.openxmlformats.org/officeDocument/2006/relationships/hyperlink" Target="http://pbs.twimg.com/profile_images/1100108325340020736/9LoQuvz7_normal.jpg" TargetMode="External" /><Relationship Id="rId608" Type="http://schemas.openxmlformats.org/officeDocument/2006/relationships/hyperlink" Target="http://pbs.twimg.com/profile_images/1100108325340020736/9LoQuvz7_normal.jpg" TargetMode="External" /><Relationship Id="rId609" Type="http://schemas.openxmlformats.org/officeDocument/2006/relationships/hyperlink" Target="http://pbs.twimg.com/profile_images/1100108325340020736/9LoQuvz7_normal.jpg" TargetMode="External" /><Relationship Id="rId610" Type="http://schemas.openxmlformats.org/officeDocument/2006/relationships/hyperlink" Target="http://pbs.twimg.com/profile_images/1100108325340020736/9LoQuvz7_normal.jpg" TargetMode="External" /><Relationship Id="rId611" Type="http://schemas.openxmlformats.org/officeDocument/2006/relationships/hyperlink" Target="http://pbs.twimg.com/profile_images/1100108325340020736/9LoQuvz7_normal.jpg" TargetMode="External" /><Relationship Id="rId612" Type="http://schemas.openxmlformats.org/officeDocument/2006/relationships/hyperlink" Target="http://pbs.twimg.com/profile_images/1100108325340020736/9LoQuvz7_normal.jpg" TargetMode="External" /><Relationship Id="rId613" Type="http://schemas.openxmlformats.org/officeDocument/2006/relationships/hyperlink" Target="http://pbs.twimg.com/profile_images/877616716980731905/bNsHJcoJ_normal.jpg" TargetMode="External" /><Relationship Id="rId614" Type="http://schemas.openxmlformats.org/officeDocument/2006/relationships/hyperlink" Target="http://pbs.twimg.com/profile_images/877616716980731905/bNsHJcoJ_normal.jpg" TargetMode="External" /><Relationship Id="rId615" Type="http://schemas.openxmlformats.org/officeDocument/2006/relationships/hyperlink" Target="http://pbs.twimg.com/profile_images/877616716980731905/bNsHJcoJ_normal.jpg" TargetMode="External" /><Relationship Id="rId616" Type="http://schemas.openxmlformats.org/officeDocument/2006/relationships/hyperlink" Target="http://pbs.twimg.com/profile_images/877616716980731905/bNsHJcoJ_normal.jpg" TargetMode="External" /><Relationship Id="rId617" Type="http://schemas.openxmlformats.org/officeDocument/2006/relationships/hyperlink" Target="http://pbs.twimg.com/profile_images/877616716980731905/bNsHJcoJ_normal.jpg" TargetMode="External" /><Relationship Id="rId618" Type="http://schemas.openxmlformats.org/officeDocument/2006/relationships/hyperlink" Target="http://pbs.twimg.com/profile_images/877616716980731905/bNsHJcoJ_normal.jpg" TargetMode="External" /><Relationship Id="rId619" Type="http://schemas.openxmlformats.org/officeDocument/2006/relationships/hyperlink" Target="http://pbs.twimg.com/profile_images/877616716980731905/bNsHJcoJ_normal.jpg" TargetMode="External" /><Relationship Id="rId620" Type="http://schemas.openxmlformats.org/officeDocument/2006/relationships/hyperlink" Target="http://pbs.twimg.com/profile_images/877616716980731905/bNsHJcoJ_normal.jpg" TargetMode="External" /><Relationship Id="rId621" Type="http://schemas.openxmlformats.org/officeDocument/2006/relationships/hyperlink" Target="http://pbs.twimg.com/profile_images/1022274729086836736/RlD62hfu_normal.jpg" TargetMode="External" /><Relationship Id="rId622" Type="http://schemas.openxmlformats.org/officeDocument/2006/relationships/hyperlink" Target="http://pbs.twimg.com/profile_images/1022274729086836736/RlD62hfu_normal.jpg" TargetMode="External" /><Relationship Id="rId623" Type="http://schemas.openxmlformats.org/officeDocument/2006/relationships/hyperlink" Target="http://pbs.twimg.com/profile_images/1063230088886566912/KpNWuRoh_normal.jpg" TargetMode="External" /><Relationship Id="rId624" Type="http://schemas.openxmlformats.org/officeDocument/2006/relationships/hyperlink" Target="http://pbs.twimg.com/profile_images/1063230088886566912/KpNWuRoh_normal.jpg" TargetMode="External" /><Relationship Id="rId625" Type="http://schemas.openxmlformats.org/officeDocument/2006/relationships/hyperlink" Target="http://pbs.twimg.com/profile_images/877616716980731905/bNsHJcoJ_normal.jpg" TargetMode="External" /><Relationship Id="rId626" Type="http://schemas.openxmlformats.org/officeDocument/2006/relationships/hyperlink" Target="http://pbs.twimg.com/profile_images/877616716980731905/bNsHJcoJ_normal.jpg" TargetMode="External" /><Relationship Id="rId627" Type="http://schemas.openxmlformats.org/officeDocument/2006/relationships/hyperlink" Target="http://pbs.twimg.com/profile_images/877616716980731905/bNsHJcoJ_normal.jpg" TargetMode="External" /><Relationship Id="rId628" Type="http://schemas.openxmlformats.org/officeDocument/2006/relationships/hyperlink" Target="http://pbs.twimg.com/profile_images/620618457554423808/rN9COkVa_normal.jpg" TargetMode="External" /><Relationship Id="rId629" Type="http://schemas.openxmlformats.org/officeDocument/2006/relationships/hyperlink" Target="http://pbs.twimg.com/profile_images/1087175154885484544/NntssRAH_normal.jpg" TargetMode="External" /><Relationship Id="rId630" Type="http://schemas.openxmlformats.org/officeDocument/2006/relationships/hyperlink" Target="http://pbs.twimg.com/profile_images/1087175154885484544/NntssRAH_normal.jpg" TargetMode="External" /><Relationship Id="rId631" Type="http://schemas.openxmlformats.org/officeDocument/2006/relationships/hyperlink" Target="http://pbs.twimg.com/profile_images/1087175154885484544/NntssRAH_normal.jpg" TargetMode="External" /><Relationship Id="rId632" Type="http://schemas.openxmlformats.org/officeDocument/2006/relationships/hyperlink" Target="http://pbs.twimg.com/profile_images/1087175154885484544/NntssRAH_normal.jpg" TargetMode="External" /><Relationship Id="rId633" Type="http://schemas.openxmlformats.org/officeDocument/2006/relationships/hyperlink" Target="http://pbs.twimg.com/profile_images/1087175154885484544/NntssRAH_normal.jpg" TargetMode="External" /><Relationship Id="rId634" Type="http://schemas.openxmlformats.org/officeDocument/2006/relationships/hyperlink" Target="http://pbs.twimg.com/profile_images/1087175154885484544/NntssRAH_normal.jpg" TargetMode="External" /><Relationship Id="rId635" Type="http://schemas.openxmlformats.org/officeDocument/2006/relationships/hyperlink" Target="https://pbs.twimg.com/media/D046ODTXQAAakYY.jpg" TargetMode="External" /><Relationship Id="rId636" Type="http://schemas.openxmlformats.org/officeDocument/2006/relationships/hyperlink" Target="http://pbs.twimg.com/profile_images/1087175154885484544/NntssRAH_normal.jpg" TargetMode="External" /><Relationship Id="rId637" Type="http://schemas.openxmlformats.org/officeDocument/2006/relationships/hyperlink" Target="https://pbs.twimg.com/tweet_video_thumb/D07yadkXgAEqYCj.jpg" TargetMode="External" /><Relationship Id="rId638" Type="http://schemas.openxmlformats.org/officeDocument/2006/relationships/hyperlink" Target="http://pbs.twimg.com/profile_images/1087175154885484544/NntssRAH_normal.jpg" TargetMode="External" /><Relationship Id="rId639" Type="http://schemas.openxmlformats.org/officeDocument/2006/relationships/hyperlink" Target="http://pbs.twimg.com/profile_images/1087175154885484544/NntssRAH_normal.jpg" TargetMode="External" /><Relationship Id="rId640" Type="http://schemas.openxmlformats.org/officeDocument/2006/relationships/hyperlink" Target="http://pbs.twimg.com/profile_images/1087175154885484544/NntssRAH_normal.jpg" TargetMode="External" /><Relationship Id="rId641" Type="http://schemas.openxmlformats.org/officeDocument/2006/relationships/hyperlink" Target="http://pbs.twimg.com/profile_images/1087175154885484544/NntssRAH_normal.jpg" TargetMode="External" /><Relationship Id="rId642" Type="http://schemas.openxmlformats.org/officeDocument/2006/relationships/hyperlink" Target="https://pbs.twimg.com/tweet_video_thumb/D078CS0W0AA9qsR.jpg" TargetMode="External" /><Relationship Id="rId643" Type="http://schemas.openxmlformats.org/officeDocument/2006/relationships/hyperlink" Target="http://pbs.twimg.com/profile_images/1087175154885484544/NntssRAH_normal.jpg" TargetMode="External" /><Relationship Id="rId644" Type="http://schemas.openxmlformats.org/officeDocument/2006/relationships/hyperlink" Target="http://pbs.twimg.com/profile_images/1022274729086836736/RlD62hfu_normal.jpg" TargetMode="External" /><Relationship Id="rId645" Type="http://schemas.openxmlformats.org/officeDocument/2006/relationships/hyperlink" Target="http://pbs.twimg.com/profile_images/1022274729086836736/RlD62hfu_normal.jpg" TargetMode="External" /><Relationship Id="rId646" Type="http://schemas.openxmlformats.org/officeDocument/2006/relationships/hyperlink" Target="http://pbs.twimg.com/profile_images/1022274729086836736/RlD62hfu_normal.jpg" TargetMode="External" /><Relationship Id="rId647" Type="http://schemas.openxmlformats.org/officeDocument/2006/relationships/hyperlink" Target="http://pbs.twimg.com/profile_images/1063230088886566912/KpNWuRoh_normal.jpg" TargetMode="External" /><Relationship Id="rId648" Type="http://schemas.openxmlformats.org/officeDocument/2006/relationships/hyperlink" Target="http://pbs.twimg.com/profile_images/1063230088886566912/KpNWuRoh_normal.jpg" TargetMode="External" /><Relationship Id="rId649" Type="http://schemas.openxmlformats.org/officeDocument/2006/relationships/hyperlink" Target="http://pbs.twimg.com/profile_images/1016994982853476352/YBxKkylG_normal.jpg" TargetMode="External" /><Relationship Id="rId650" Type="http://schemas.openxmlformats.org/officeDocument/2006/relationships/hyperlink" Target="http://pbs.twimg.com/profile_images/1016994982853476352/YBxKkylG_normal.jpg" TargetMode="External" /><Relationship Id="rId651" Type="http://schemas.openxmlformats.org/officeDocument/2006/relationships/hyperlink" Target="http://pbs.twimg.com/profile_images/681574467588517889/eAdcs-ys_normal.jpg" TargetMode="External" /><Relationship Id="rId652" Type="http://schemas.openxmlformats.org/officeDocument/2006/relationships/hyperlink" Target="http://pbs.twimg.com/profile_images/1022274729086836736/RlD62hfu_normal.jpg" TargetMode="External" /><Relationship Id="rId653" Type="http://schemas.openxmlformats.org/officeDocument/2006/relationships/hyperlink" Target="http://pbs.twimg.com/profile_images/1063230088886566912/KpNWuRoh_normal.jpg" TargetMode="External" /><Relationship Id="rId654" Type="http://schemas.openxmlformats.org/officeDocument/2006/relationships/hyperlink" Target="http://pbs.twimg.com/profile_images/1063230088886566912/KpNWuRoh_normal.jpg" TargetMode="External" /><Relationship Id="rId655" Type="http://schemas.openxmlformats.org/officeDocument/2006/relationships/hyperlink" Target="http://pbs.twimg.com/profile_images/1063230088886566912/KpNWuRoh_normal.jpg" TargetMode="External" /><Relationship Id="rId656" Type="http://schemas.openxmlformats.org/officeDocument/2006/relationships/hyperlink" Target="http://pbs.twimg.com/profile_images/1063230088886566912/KpNWuRoh_normal.jpg" TargetMode="External" /><Relationship Id="rId657" Type="http://schemas.openxmlformats.org/officeDocument/2006/relationships/hyperlink" Target="http://pbs.twimg.com/profile_images/1063230088886566912/KpNWuRoh_normal.jpg" TargetMode="External" /><Relationship Id="rId658" Type="http://schemas.openxmlformats.org/officeDocument/2006/relationships/hyperlink" Target="http://pbs.twimg.com/profile_images/1063230088886566912/KpNWuRoh_normal.jpg" TargetMode="External" /><Relationship Id="rId659" Type="http://schemas.openxmlformats.org/officeDocument/2006/relationships/hyperlink" Target="http://pbs.twimg.com/profile_images/1063230088886566912/KpNWuRoh_normal.jpg" TargetMode="External" /><Relationship Id="rId660" Type="http://schemas.openxmlformats.org/officeDocument/2006/relationships/hyperlink" Target="http://pbs.twimg.com/profile_images/1063230088886566912/KpNWuRoh_normal.jpg" TargetMode="External" /><Relationship Id="rId661" Type="http://schemas.openxmlformats.org/officeDocument/2006/relationships/hyperlink" Target="http://pbs.twimg.com/profile_images/1063230088886566912/KpNWuRoh_normal.jpg" TargetMode="External" /><Relationship Id="rId662" Type="http://schemas.openxmlformats.org/officeDocument/2006/relationships/hyperlink" Target="http://pbs.twimg.com/profile_images/1016994982853476352/YBxKkylG_normal.jpg" TargetMode="External" /><Relationship Id="rId663" Type="http://schemas.openxmlformats.org/officeDocument/2006/relationships/hyperlink" Target="http://pbs.twimg.com/profile_images/1016994982853476352/YBxKkylG_normal.jpg" TargetMode="External" /><Relationship Id="rId664" Type="http://schemas.openxmlformats.org/officeDocument/2006/relationships/hyperlink" Target="http://pbs.twimg.com/profile_images/1016994982853476352/YBxKkylG_normal.jpg" TargetMode="External" /><Relationship Id="rId665" Type="http://schemas.openxmlformats.org/officeDocument/2006/relationships/hyperlink" Target="http://pbs.twimg.com/profile_images/1016994982853476352/YBxKkylG_normal.jpg" TargetMode="External" /><Relationship Id="rId666" Type="http://schemas.openxmlformats.org/officeDocument/2006/relationships/hyperlink" Target="http://pbs.twimg.com/profile_images/1016994982853476352/YBxKkylG_normal.jpg" TargetMode="External" /><Relationship Id="rId667" Type="http://schemas.openxmlformats.org/officeDocument/2006/relationships/hyperlink" Target="http://pbs.twimg.com/profile_images/1016994982853476352/YBxKkylG_normal.jpg" TargetMode="External" /><Relationship Id="rId668" Type="http://schemas.openxmlformats.org/officeDocument/2006/relationships/hyperlink" Target="http://pbs.twimg.com/profile_images/1016994982853476352/YBxKkylG_normal.jpg" TargetMode="External" /><Relationship Id="rId669" Type="http://schemas.openxmlformats.org/officeDocument/2006/relationships/hyperlink" Target="http://pbs.twimg.com/profile_images/1016994982853476352/YBxKkylG_normal.jpg" TargetMode="External" /><Relationship Id="rId670" Type="http://schemas.openxmlformats.org/officeDocument/2006/relationships/hyperlink" Target="http://pbs.twimg.com/profile_images/1016994982853476352/YBxKkylG_normal.jpg" TargetMode="External" /><Relationship Id="rId671" Type="http://schemas.openxmlformats.org/officeDocument/2006/relationships/hyperlink" Target="http://pbs.twimg.com/profile_images/1016994982853476352/YBxKkylG_normal.jpg" TargetMode="External" /><Relationship Id="rId672" Type="http://schemas.openxmlformats.org/officeDocument/2006/relationships/hyperlink" Target="http://pbs.twimg.com/profile_images/1016994982853476352/YBxKkylG_normal.jpg" TargetMode="External" /><Relationship Id="rId673" Type="http://schemas.openxmlformats.org/officeDocument/2006/relationships/hyperlink" Target="http://pbs.twimg.com/profile_images/1016994982853476352/YBxKkylG_normal.jpg" TargetMode="External" /><Relationship Id="rId674" Type="http://schemas.openxmlformats.org/officeDocument/2006/relationships/hyperlink" Target="http://pbs.twimg.com/profile_images/1016994982853476352/YBxKkylG_normal.jpg" TargetMode="External" /><Relationship Id="rId675" Type="http://schemas.openxmlformats.org/officeDocument/2006/relationships/hyperlink" Target="http://pbs.twimg.com/profile_images/1016994982853476352/YBxKkylG_normal.jpg" TargetMode="External" /><Relationship Id="rId676" Type="http://schemas.openxmlformats.org/officeDocument/2006/relationships/hyperlink" Target="http://pbs.twimg.com/profile_images/1016994982853476352/YBxKkylG_normal.jpg" TargetMode="External" /><Relationship Id="rId677" Type="http://schemas.openxmlformats.org/officeDocument/2006/relationships/hyperlink" Target="http://pbs.twimg.com/profile_images/1016994982853476352/YBxKkylG_normal.jpg" TargetMode="External" /><Relationship Id="rId678" Type="http://schemas.openxmlformats.org/officeDocument/2006/relationships/hyperlink" Target="http://pbs.twimg.com/profile_images/1016994982853476352/YBxKkylG_normal.jpg" TargetMode="External" /><Relationship Id="rId679" Type="http://schemas.openxmlformats.org/officeDocument/2006/relationships/hyperlink" Target="http://pbs.twimg.com/profile_images/877616716980731905/bNsHJcoJ_normal.jpg" TargetMode="External" /><Relationship Id="rId680" Type="http://schemas.openxmlformats.org/officeDocument/2006/relationships/hyperlink" Target="http://pbs.twimg.com/profile_images/877616716980731905/bNsHJcoJ_normal.jpg" TargetMode="External" /><Relationship Id="rId681" Type="http://schemas.openxmlformats.org/officeDocument/2006/relationships/hyperlink" Target="http://pbs.twimg.com/profile_images/877616716980731905/bNsHJcoJ_normal.jpg" TargetMode="External" /><Relationship Id="rId682" Type="http://schemas.openxmlformats.org/officeDocument/2006/relationships/hyperlink" Target="http://pbs.twimg.com/profile_images/877616716980731905/bNsHJcoJ_normal.jpg" TargetMode="External" /><Relationship Id="rId683" Type="http://schemas.openxmlformats.org/officeDocument/2006/relationships/hyperlink" Target="http://pbs.twimg.com/profile_images/877616716980731905/bNsHJcoJ_normal.jpg" TargetMode="External" /><Relationship Id="rId684" Type="http://schemas.openxmlformats.org/officeDocument/2006/relationships/hyperlink" Target="http://pbs.twimg.com/profile_images/877616716980731905/bNsHJcoJ_normal.jpg" TargetMode="External" /><Relationship Id="rId685" Type="http://schemas.openxmlformats.org/officeDocument/2006/relationships/hyperlink" Target="http://pbs.twimg.com/profile_images/877616716980731905/bNsHJcoJ_normal.jpg" TargetMode="External" /><Relationship Id="rId686" Type="http://schemas.openxmlformats.org/officeDocument/2006/relationships/hyperlink" Target="http://pbs.twimg.com/profile_images/877616716980731905/bNsHJcoJ_normal.jpg" TargetMode="External" /><Relationship Id="rId687" Type="http://schemas.openxmlformats.org/officeDocument/2006/relationships/hyperlink" Target="http://pbs.twimg.com/profile_images/877616716980731905/bNsHJcoJ_normal.jpg" TargetMode="External" /><Relationship Id="rId688" Type="http://schemas.openxmlformats.org/officeDocument/2006/relationships/hyperlink" Target="http://pbs.twimg.com/profile_images/877616716980731905/bNsHJcoJ_normal.jpg" TargetMode="External" /><Relationship Id="rId689" Type="http://schemas.openxmlformats.org/officeDocument/2006/relationships/hyperlink" Target="http://pbs.twimg.com/profile_images/681574467588517889/eAdcs-ys_normal.jpg" TargetMode="External" /><Relationship Id="rId690" Type="http://schemas.openxmlformats.org/officeDocument/2006/relationships/hyperlink" Target="http://pbs.twimg.com/profile_images/1022274729086836736/RlD62hfu_normal.jpg" TargetMode="External" /><Relationship Id="rId691" Type="http://schemas.openxmlformats.org/officeDocument/2006/relationships/hyperlink" Target="http://pbs.twimg.com/profile_images/1063230088886566912/KpNWuRoh_normal.jpg" TargetMode="External" /><Relationship Id="rId692" Type="http://schemas.openxmlformats.org/officeDocument/2006/relationships/hyperlink" Target="https://pbs.twimg.com/media/D046ODTXQAAakYY.jpg" TargetMode="External" /><Relationship Id="rId693" Type="http://schemas.openxmlformats.org/officeDocument/2006/relationships/hyperlink" Target="https://pbs.twimg.com/tweet_video_thumb/D07yXXTX4AAmnhI.jpg" TargetMode="External" /><Relationship Id="rId694" Type="http://schemas.openxmlformats.org/officeDocument/2006/relationships/hyperlink" Target="http://pbs.twimg.com/profile_images/1063230088886566912/KpNWuRoh_normal.jpg" TargetMode="External" /><Relationship Id="rId695" Type="http://schemas.openxmlformats.org/officeDocument/2006/relationships/hyperlink" Target="http://pbs.twimg.com/profile_images/1063230088886566912/KpNWuRoh_normal.jpg" TargetMode="External" /><Relationship Id="rId696" Type="http://schemas.openxmlformats.org/officeDocument/2006/relationships/hyperlink" Target="http://pbs.twimg.com/profile_images/1063230088886566912/KpNWuRoh_normal.jpg" TargetMode="External" /><Relationship Id="rId697" Type="http://schemas.openxmlformats.org/officeDocument/2006/relationships/hyperlink" Target="http://pbs.twimg.com/profile_images/1063230088886566912/KpNWuRoh_normal.jpg" TargetMode="External" /><Relationship Id="rId698" Type="http://schemas.openxmlformats.org/officeDocument/2006/relationships/hyperlink" Target="http://pbs.twimg.com/profile_images/1063230088886566912/KpNWuRoh_normal.jpg" TargetMode="External" /><Relationship Id="rId699" Type="http://schemas.openxmlformats.org/officeDocument/2006/relationships/hyperlink" Target="http://pbs.twimg.com/profile_images/1063230088886566912/KpNWuRoh_normal.jpg" TargetMode="External" /><Relationship Id="rId700" Type="http://schemas.openxmlformats.org/officeDocument/2006/relationships/hyperlink" Target="http://pbs.twimg.com/profile_images/1063230088886566912/KpNWuRoh_normal.jpg" TargetMode="External" /><Relationship Id="rId701" Type="http://schemas.openxmlformats.org/officeDocument/2006/relationships/hyperlink" Target="http://pbs.twimg.com/profile_images/1063230088886566912/KpNWuRoh_normal.jpg" TargetMode="External" /><Relationship Id="rId702" Type="http://schemas.openxmlformats.org/officeDocument/2006/relationships/hyperlink" Target="http://pbs.twimg.com/profile_images/1063230088886566912/KpNWuRoh_normal.jpg" TargetMode="External" /><Relationship Id="rId703" Type="http://schemas.openxmlformats.org/officeDocument/2006/relationships/hyperlink" Target="http://pbs.twimg.com/profile_images/877616716980731905/bNsHJcoJ_normal.jpg" TargetMode="External" /><Relationship Id="rId704" Type="http://schemas.openxmlformats.org/officeDocument/2006/relationships/hyperlink" Target="http://pbs.twimg.com/profile_images/877616716980731905/bNsHJcoJ_normal.jpg" TargetMode="External" /><Relationship Id="rId705" Type="http://schemas.openxmlformats.org/officeDocument/2006/relationships/hyperlink" Target="http://pbs.twimg.com/profile_images/877616716980731905/bNsHJcoJ_normal.jpg" TargetMode="External" /><Relationship Id="rId706" Type="http://schemas.openxmlformats.org/officeDocument/2006/relationships/hyperlink" Target="http://pbs.twimg.com/profile_images/877616716980731905/bNsHJcoJ_normal.jpg" TargetMode="External" /><Relationship Id="rId707" Type="http://schemas.openxmlformats.org/officeDocument/2006/relationships/hyperlink" Target="http://pbs.twimg.com/profile_images/1022274729086836736/RlD62hfu_normal.jpg" TargetMode="External" /><Relationship Id="rId708" Type="http://schemas.openxmlformats.org/officeDocument/2006/relationships/hyperlink" Target="http://pbs.twimg.com/profile_images/877616716980731905/bNsHJcoJ_normal.jpg" TargetMode="External" /><Relationship Id="rId709" Type="http://schemas.openxmlformats.org/officeDocument/2006/relationships/hyperlink" Target="http://pbs.twimg.com/profile_images/877616716980731905/bNsHJcoJ_normal.jpg" TargetMode="External" /><Relationship Id="rId710" Type="http://schemas.openxmlformats.org/officeDocument/2006/relationships/hyperlink" Target="http://pbs.twimg.com/profile_images/877616716980731905/bNsHJcoJ_normal.jpg" TargetMode="External" /><Relationship Id="rId711" Type="http://schemas.openxmlformats.org/officeDocument/2006/relationships/hyperlink" Target="http://pbs.twimg.com/profile_images/877616716980731905/bNsHJcoJ_normal.jpg" TargetMode="External" /><Relationship Id="rId712" Type="http://schemas.openxmlformats.org/officeDocument/2006/relationships/hyperlink" Target="http://pbs.twimg.com/profile_images/877616716980731905/bNsHJcoJ_normal.jpg" TargetMode="External" /><Relationship Id="rId713" Type="http://schemas.openxmlformats.org/officeDocument/2006/relationships/hyperlink" Target="http://pbs.twimg.com/profile_images/877616716980731905/bNsHJcoJ_normal.jpg" TargetMode="External" /><Relationship Id="rId714" Type="http://schemas.openxmlformats.org/officeDocument/2006/relationships/hyperlink" Target="http://pbs.twimg.com/profile_images/877616716980731905/bNsHJcoJ_normal.jpg" TargetMode="External" /><Relationship Id="rId715" Type="http://schemas.openxmlformats.org/officeDocument/2006/relationships/hyperlink" Target="http://pbs.twimg.com/profile_images/877616716980731905/bNsHJcoJ_normal.jpg" TargetMode="External" /><Relationship Id="rId716" Type="http://schemas.openxmlformats.org/officeDocument/2006/relationships/hyperlink" Target="http://pbs.twimg.com/profile_images/877616716980731905/bNsHJcoJ_normal.jpg" TargetMode="External" /><Relationship Id="rId717" Type="http://schemas.openxmlformats.org/officeDocument/2006/relationships/hyperlink" Target="http://pbs.twimg.com/profile_images/681574467588517889/eAdcs-ys_normal.jpg" TargetMode="External" /><Relationship Id="rId718" Type="http://schemas.openxmlformats.org/officeDocument/2006/relationships/hyperlink" Target="http://pbs.twimg.com/profile_images/681574467588517889/eAdcs-ys_normal.jpg" TargetMode="External" /><Relationship Id="rId719" Type="http://schemas.openxmlformats.org/officeDocument/2006/relationships/hyperlink" Target="https://pbs.twimg.com/tweet_video_thumb/D0XtGq8WoAEhSA5.jpg" TargetMode="External" /><Relationship Id="rId720" Type="http://schemas.openxmlformats.org/officeDocument/2006/relationships/hyperlink" Target="http://pbs.twimg.com/profile_images/681574467588517889/eAdcs-ys_normal.jpg" TargetMode="External" /><Relationship Id="rId721" Type="http://schemas.openxmlformats.org/officeDocument/2006/relationships/hyperlink" Target="http://pbs.twimg.com/profile_images/681574467588517889/eAdcs-ys_normal.jpg" TargetMode="External" /><Relationship Id="rId722" Type="http://schemas.openxmlformats.org/officeDocument/2006/relationships/hyperlink" Target="https://pbs.twimg.com/tweet_video_thumb/D0Xw1PqX4AEVSQ7.jpg" TargetMode="External" /><Relationship Id="rId723" Type="http://schemas.openxmlformats.org/officeDocument/2006/relationships/hyperlink" Target="http://pbs.twimg.com/profile_images/681574467588517889/eAdcs-ys_normal.jpg" TargetMode="External" /><Relationship Id="rId724" Type="http://schemas.openxmlformats.org/officeDocument/2006/relationships/hyperlink" Target="https://pbs.twimg.com/tweet_video_thumb/D0X0fP_WkAISKm1.jpg" TargetMode="External" /><Relationship Id="rId725" Type="http://schemas.openxmlformats.org/officeDocument/2006/relationships/hyperlink" Target="https://pbs.twimg.com/tweet_video_thumb/D0X0fP_WkAISKm1.jpg" TargetMode="External" /><Relationship Id="rId726" Type="http://schemas.openxmlformats.org/officeDocument/2006/relationships/hyperlink" Target="http://pbs.twimg.com/profile_images/681574467588517889/eAdcs-ys_normal.jpg" TargetMode="External" /><Relationship Id="rId727" Type="http://schemas.openxmlformats.org/officeDocument/2006/relationships/hyperlink" Target="https://pbs.twimg.com/tweet_video_thumb/D0X3OHCWwAIqx4X.jpg" TargetMode="External" /><Relationship Id="rId728" Type="http://schemas.openxmlformats.org/officeDocument/2006/relationships/hyperlink" Target="http://pbs.twimg.com/profile_images/681574467588517889/eAdcs-ys_normal.jpg" TargetMode="External" /><Relationship Id="rId729" Type="http://schemas.openxmlformats.org/officeDocument/2006/relationships/hyperlink" Target="http://pbs.twimg.com/profile_images/681574467588517889/eAdcs-ys_normal.jpg" TargetMode="External" /><Relationship Id="rId730" Type="http://schemas.openxmlformats.org/officeDocument/2006/relationships/hyperlink" Target="http://pbs.twimg.com/profile_images/681574467588517889/eAdcs-ys_normal.jpg" TargetMode="External" /><Relationship Id="rId731" Type="http://schemas.openxmlformats.org/officeDocument/2006/relationships/hyperlink" Target="https://pbs.twimg.com/ext_tw_video_thumb/1101840070024355840/pu/img/KuvOJrqyfyMBLC4L.jpg" TargetMode="External" /><Relationship Id="rId732" Type="http://schemas.openxmlformats.org/officeDocument/2006/relationships/hyperlink" Target="https://pbs.twimg.com/media/D046ODTXQAAakYY.jpg" TargetMode="External" /><Relationship Id="rId733" Type="http://schemas.openxmlformats.org/officeDocument/2006/relationships/hyperlink" Target="http://pbs.twimg.com/profile_images/681574467588517889/eAdcs-ys_normal.jpg" TargetMode="External" /><Relationship Id="rId734" Type="http://schemas.openxmlformats.org/officeDocument/2006/relationships/hyperlink" Target="http://pbs.twimg.com/profile_images/681574467588517889/eAdcs-ys_normal.jpg" TargetMode="External" /><Relationship Id="rId735" Type="http://schemas.openxmlformats.org/officeDocument/2006/relationships/hyperlink" Target="https://pbs.twimg.com/tweet_video_thumb/D070pV-WoAAGP7o.jpg" TargetMode="External" /><Relationship Id="rId736" Type="http://schemas.openxmlformats.org/officeDocument/2006/relationships/hyperlink" Target="http://pbs.twimg.com/profile_images/681574467588517889/eAdcs-ys_normal.jpg" TargetMode="External" /><Relationship Id="rId737" Type="http://schemas.openxmlformats.org/officeDocument/2006/relationships/hyperlink" Target="http://pbs.twimg.com/profile_images/681574467588517889/eAdcs-ys_normal.jpg" TargetMode="External" /><Relationship Id="rId738" Type="http://schemas.openxmlformats.org/officeDocument/2006/relationships/hyperlink" Target="https://pbs.twimg.com/media/D075rqIWsAA-iDb.jpg" TargetMode="External" /><Relationship Id="rId739" Type="http://schemas.openxmlformats.org/officeDocument/2006/relationships/hyperlink" Target="http://pbs.twimg.com/profile_images/681574467588517889/eAdcs-ys_normal.jpg" TargetMode="External" /><Relationship Id="rId740" Type="http://schemas.openxmlformats.org/officeDocument/2006/relationships/hyperlink" Target="http://pbs.twimg.com/profile_images/681574467588517889/eAdcs-ys_normal.jpg" TargetMode="External" /><Relationship Id="rId741" Type="http://schemas.openxmlformats.org/officeDocument/2006/relationships/hyperlink" Target="http://pbs.twimg.com/profile_images/681574467588517889/eAdcs-ys_normal.jpg" TargetMode="External" /><Relationship Id="rId742" Type="http://schemas.openxmlformats.org/officeDocument/2006/relationships/hyperlink" Target="http://pbs.twimg.com/profile_images/1022274729086836736/RlD62hfu_normal.jpg" TargetMode="External" /><Relationship Id="rId743" Type="http://schemas.openxmlformats.org/officeDocument/2006/relationships/hyperlink" Target="https://pbs.twimg.com/tweet_video_thumb/D070OIRWsAIe91M.jpg" TargetMode="External" /><Relationship Id="rId744" Type="http://schemas.openxmlformats.org/officeDocument/2006/relationships/hyperlink" Target="http://pbs.twimg.com/profile_images/1022274729086836736/RlD62hfu_normal.jpg" TargetMode="External" /><Relationship Id="rId745" Type="http://schemas.openxmlformats.org/officeDocument/2006/relationships/hyperlink" Target="http://pbs.twimg.com/profile_images/1022274729086836736/RlD62hfu_normal.jpg" TargetMode="External" /><Relationship Id="rId746" Type="http://schemas.openxmlformats.org/officeDocument/2006/relationships/hyperlink" Target="https://pbs.twimg.com/tweet_video_thumb/D0Xzb8hWsAATMt5.jpg" TargetMode="External" /><Relationship Id="rId747" Type="http://schemas.openxmlformats.org/officeDocument/2006/relationships/hyperlink" Target="http://pbs.twimg.com/profile_images/662343800115826688/YgdyNhda_normal.jpg" TargetMode="External" /><Relationship Id="rId748" Type="http://schemas.openxmlformats.org/officeDocument/2006/relationships/hyperlink" Target="https://pbs.twimg.com/tweet_video_thumb/D0Xz3EnWoAEMiyg.jpg" TargetMode="External" /><Relationship Id="rId749" Type="http://schemas.openxmlformats.org/officeDocument/2006/relationships/hyperlink" Target="http://pbs.twimg.com/profile_images/662343800115826688/YgdyNhda_normal.jpg" TargetMode="External" /><Relationship Id="rId750" Type="http://schemas.openxmlformats.org/officeDocument/2006/relationships/hyperlink" Target="http://pbs.twimg.com/profile_images/662343800115826688/YgdyNhda_normal.jpg" TargetMode="External" /><Relationship Id="rId751" Type="http://schemas.openxmlformats.org/officeDocument/2006/relationships/hyperlink" Target="http://pbs.twimg.com/profile_images/662343800115826688/YgdyNhda_normal.jpg" TargetMode="External" /><Relationship Id="rId752" Type="http://schemas.openxmlformats.org/officeDocument/2006/relationships/hyperlink" Target="https://pbs.twimg.com/media/D047wneX0AAuz7E.jpg" TargetMode="External" /><Relationship Id="rId753" Type="http://schemas.openxmlformats.org/officeDocument/2006/relationships/hyperlink" Target="http://pbs.twimg.com/profile_images/662343800115826688/YgdyNhda_normal.jpg" TargetMode="External" /><Relationship Id="rId754" Type="http://schemas.openxmlformats.org/officeDocument/2006/relationships/hyperlink" Target="http://pbs.twimg.com/profile_images/662343800115826688/YgdyNhda_normal.jpg" TargetMode="External" /><Relationship Id="rId755" Type="http://schemas.openxmlformats.org/officeDocument/2006/relationships/hyperlink" Target="http://pbs.twimg.com/profile_images/662343800115826688/YgdyNhda_normal.jpg" TargetMode="External" /><Relationship Id="rId756" Type="http://schemas.openxmlformats.org/officeDocument/2006/relationships/hyperlink" Target="http://pbs.twimg.com/profile_images/877616716980731905/bNsHJcoJ_normal.jpg" TargetMode="External" /><Relationship Id="rId757" Type="http://schemas.openxmlformats.org/officeDocument/2006/relationships/hyperlink" Target="http://pbs.twimg.com/profile_images/877616716980731905/bNsHJcoJ_normal.jpg" TargetMode="External" /><Relationship Id="rId758" Type="http://schemas.openxmlformats.org/officeDocument/2006/relationships/hyperlink" Target="http://pbs.twimg.com/profile_images/877616716980731905/bNsHJcoJ_normal.jpg" TargetMode="External" /><Relationship Id="rId759" Type="http://schemas.openxmlformats.org/officeDocument/2006/relationships/hyperlink" Target="http://pbs.twimg.com/profile_images/877616716980731905/bNsHJcoJ_normal.jpg" TargetMode="External" /><Relationship Id="rId760" Type="http://schemas.openxmlformats.org/officeDocument/2006/relationships/hyperlink" Target="http://pbs.twimg.com/profile_images/877616716980731905/bNsHJcoJ_normal.jpg" TargetMode="External" /><Relationship Id="rId761" Type="http://schemas.openxmlformats.org/officeDocument/2006/relationships/hyperlink" Target="http://pbs.twimg.com/profile_images/877616716980731905/bNsHJcoJ_normal.jpg" TargetMode="External" /><Relationship Id="rId762" Type="http://schemas.openxmlformats.org/officeDocument/2006/relationships/hyperlink" Target="http://pbs.twimg.com/profile_images/1022274729086836736/RlD62hfu_normal.jpg" TargetMode="External" /><Relationship Id="rId763" Type="http://schemas.openxmlformats.org/officeDocument/2006/relationships/hyperlink" Target="https://pbs.twimg.com/media/D046b1UWwAAjuFo.jpg" TargetMode="External" /><Relationship Id="rId764" Type="http://schemas.openxmlformats.org/officeDocument/2006/relationships/hyperlink" Target="https://pbs.twimg.com/media/D0Pyf83WwAAJcbs.jpg" TargetMode="External" /><Relationship Id="rId765" Type="http://schemas.openxmlformats.org/officeDocument/2006/relationships/hyperlink" Target="https://pbs.twimg.com/media/D0Py6ZbWoAUSilV.jpg" TargetMode="External" /><Relationship Id="rId766" Type="http://schemas.openxmlformats.org/officeDocument/2006/relationships/hyperlink" Target="https://pbs.twimg.com/media/D0PzBpQW0AEMF5V.jpg" TargetMode="External" /><Relationship Id="rId767" Type="http://schemas.openxmlformats.org/officeDocument/2006/relationships/hyperlink" Target="https://pbs.twimg.com/media/D0PzJg_WwAEslPT.jpg" TargetMode="External" /><Relationship Id="rId768" Type="http://schemas.openxmlformats.org/officeDocument/2006/relationships/hyperlink" Target="https://pbs.twimg.com/media/D0PzW05WkAAZkGm.jpg" TargetMode="External" /><Relationship Id="rId769" Type="http://schemas.openxmlformats.org/officeDocument/2006/relationships/hyperlink" Target="https://pbs.twimg.com/media/D0XqHprXQAERsZ9.jpg" TargetMode="External" /><Relationship Id="rId770" Type="http://schemas.openxmlformats.org/officeDocument/2006/relationships/hyperlink" Target="http://pbs.twimg.com/profile_images/877616716980731905/bNsHJcoJ_normal.jpg" TargetMode="External" /><Relationship Id="rId771" Type="http://schemas.openxmlformats.org/officeDocument/2006/relationships/hyperlink" Target="http://pbs.twimg.com/profile_images/877616716980731905/bNsHJcoJ_normal.jpg" TargetMode="External" /><Relationship Id="rId772" Type="http://schemas.openxmlformats.org/officeDocument/2006/relationships/hyperlink" Target="https://pbs.twimg.com/media/D0XqKdDXgAAQEDH.jpg" TargetMode="External" /><Relationship Id="rId773" Type="http://schemas.openxmlformats.org/officeDocument/2006/relationships/hyperlink" Target="http://pbs.twimg.com/profile_images/877616716980731905/bNsHJcoJ_normal.jpg" TargetMode="External" /><Relationship Id="rId774" Type="http://schemas.openxmlformats.org/officeDocument/2006/relationships/hyperlink" Target="http://pbs.twimg.com/profile_images/877616716980731905/bNsHJcoJ_normal.jpg" TargetMode="External" /><Relationship Id="rId775" Type="http://schemas.openxmlformats.org/officeDocument/2006/relationships/hyperlink" Target="http://pbs.twimg.com/profile_images/877616716980731905/bNsHJcoJ_normal.jpg" TargetMode="External" /><Relationship Id="rId776" Type="http://schemas.openxmlformats.org/officeDocument/2006/relationships/hyperlink" Target="https://pbs.twimg.com/media/D0XqPBsXQAEbrjy.jpg" TargetMode="External" /><Relationship Id="rId777" Type="http://schemas.openxmlformats.org/officeDocument/2006/relationships/hyperlink" Target="http://pbs.twimg.com/profile_images/877616716980731905/bNsHJcoJ_normal.jpg" TargetMode="External" /><Relationship Id="rId778" Type="http://schemas.openxmlformats.org/officeDocument/2006/relationships/hyperlink" Target="http://pbs.twimg.com/profile_images/877616716980731905/bNsHJcoJ_normal.jpg" TargetMode="External" /><Relationship Id="rId779" Type="http://schemas.openxmlformats.org/officeDocument/2006/relationships/hyperlink" Target="http://pbs.twimg.com/profile_images/877616716980731905/bNsHJcoJ_normal.jpg" TargetMode="External" /><Relationship Id="rId780" Type="http://schemas.openxmlformats.org/officeDocument/2006/relationships/hyperlink" Target="http://pbs.twimg.com/profile_images/877616716980731905/bNsHJcoJ_normal.jpg" TargetMode="External" /><Relationship Id="rId781" Type="http://schemas.openxmlformats.org/officeDocument/2006/relationships/hyperlink" Target="http://pbs.twimg.com/profile_images/877616716980731905/bNsHJcoJ_normal.jpg" TargetMode="External" /><Relationship Id="rId782" Type="http://schemas.openxmlformats.org/officeDocument/2006/relationships/hyperlink" Target="https://pbs.twimg.com/media/D0XqrdGWsAE9Knn.jpg" TargetMode="External" /><Relationship Id="rId783" Type="http://schemas.openxmlformats.org/officeDocument/2006/relationships/hyperlink" Target="http://pbs.twimg.com/profile_images/877616716980731905/bNsHJcoJ_normal.jpg" TargetMode="External" /><Relationship Id="rId784" Type="http://schemas.openxmlformats.org/officeDocument/2006/relationships/hyperlink" Target="http://pbs.twimg.com/profile_images/877616716980731905/bNsHJcoJ_normal.jpg" TargetMode="External" /><Relationship Id="rId785" Type="http://schemas.openxmlformats.org/officeDocument/2006/relationships/hyperlink" Target="http://pbs.twimg.com/profile_images/877616716980731905/bNsHJcoJ_normal.jpg" TargetMode="External" /><Relationship Id="rId786" Type="http://schemas.openxmlformats.org/officeDocument/2006/relationships/hyperlink" Target="https://pbs.twimg.com/media/D0Xq3t5WkAEyp-t.jpg" TargetMode="External" /><Relationship Id="rId787" Type="http://schemas.openxmlformats.org/officeDocument/2006/relationships/hyperlink" Target="http://pbs.twimg.com/profile_images/877616716980731905/bNsHJcoJ_normal.jpg" TargetMode="External" /><Relationship Id="rId788" Type="http://schemas.openxmlformats.org/officeDocument/2006/relationships/hyperlink" Target="http://pbs.twimg.com/profile_images/877616716980731905/bNsHJcoJ_normal.jpg" TargetMode="External" /><Relationship Id="rId789" Type="http://schemas.openxmlformats.org/officeDocument/2006/relationships/hyperlink" Target="http://pbs.twimg.com/profile_images/877616716980731905/bNsHJcoJ_normal.jpg" TargetMode="External" /><Relationship Id="rId790" Type="http://schemas.openxmlformats.org/officeDocument/2006/relationships/hyperlink" Target="http://pbs.twimg.com/profile_images/877616716980731905/bNsHJcoJ_normal.jpg" TargetMode="External" /><Relationship Id="rId791" Type="http://schemas.openxmlformats.org/officeDocument/2006/relationships/hyperlink" Target="http://pbs.twimg.com/profile_images/877616716980731905/bNsHJcoJ_normal.jpg" TargetMode="External" /><Relationship Id="rId792" Type="http://schemas.openxmlformats.org/officeDocument/2006/relationships/hyperlink" Target="http://pbs.twimg.com/profile_images/877616716980731905/bNsHJcoJ_normal.jpg" TargetMode="External" /><Relationship Id="rId793" Type="http://schemas.openxmlformats.org/officeDocument/2006/relationships/hyperlink" Target="https://pbs.twimg.com/media/D0XrA55WsAE4EnV.jpg" TargetMode="External" /><Relationship Id="rId794" Type="http://schemas.openxmlformats.org/officeDocument/2006/relationships/hyperlink" Target="http://pbs.twimg.com/profile_images/877616716980731905/bNsHJcoJ_normal.jpg" TargetMode="External" /><Relationship Id="rId795" Type="http://schemas.openxmlformats.org/officeDocument/2006/relationships/hyperlink" Target="http://pbs.twimg.com/profile_images/877616716980731905/bNsHJcoJ_normal.jpg" TargetMode="External" /><Relationship Id="rId796" Type="http://schemas.openxmlformats.org/officeDocument/2006/relationships/hyperlink" Target="http://pbs.twimg.com/profile_images/877616716980731905/bNsHJcoJ_normal.jpg" TargetMode="External" /><Relationship Id="rId797" Type="http://schemas.openxmlformats.org/officeDocument/2006/relationships/hyperlink" Target="https://pbs.twimg.com/media/D0XrG3TXcAMdDOU.jpg" TargetMode="External" /><Relationship Id="rId798" Type="http://schemas.openxmlformats.org/officeDocument/2006/relationships/hyperlink" Target="https://pbs.twimg.com/tweet_video_thumb/D0X6-HDX0AAmGzl.jpg" TargetMode="External" /><Relationship Id="rId799" Type="http://schemas.openxmlformats.org/officeDocument/2006/relationships/hyperlink" Target="https://pbs.twimg.com/media/D046ODTXQAAakYY.jpg" TargetMode="External" /><Relationship Id="rId800" Type="http://schemas.openxmlformats.org/officeDocument/2006/relationships/hyperlink" Target="https://pbs.twimg.com/media/D046b1UWwAAjuFo.jpg" TargetMode="External" /><Relationship Id="rId801" Type="http://schemas.openxmlformats.org/officeDocument/2006/relationships/hyperlink" Target="https://pbs.twimg.com/media/D046un4WoAAoIWM.jpg" TargetMode="External" /><Relationship Id="rId802" Type="http://schemas.openxmlformats.org/officeDocument/2006/relationships/hyperlink" Target="https://pbs.twimg.com/media/D0464YDWoAAYw9J.jpg" TargetMode="External" /><Relationship Id="rId803" Type="http://schemas.openxmlformats.org/officeDocument/2006/relationships/hyperlink" Target="https://pbs.twimg.com/media/D047wneX0AAuz7E.jpg" TargetMode="External" /><Relationship Id="rId804" Type="http://schemas.openxmlformats.org/officeDocument/2006/relationships/hyperlink" Target="https://pbs.twimg.com/media/D07mbIyXcAENzj1.jpg" TargetMode="External" /><Relationship Id="rId805" Type="http://schemas.openxmlformats.org/officeDocument/2006/relationships/hyperlink" Target="http://pbs.twimg.com/profile_images/877616716980731905/bNsHJcoJ_normal.jpg" TargetMode="External" /><Relationship Id="rId806" Type="http://schemas.openxmlformats.org/officeDocument/2006/relationships/hyperlink" Target="http://pbs.twimg.com/profile_images/877616716980731905/bNsHJcoJ_normal.jpg" TargetMode="External" /><Relationship Id="rId807" Type="http://schemas.openxmlformats.org/officeDocument/2006/relationships/hyperlink" Target="https://pbs.twimg.com/media/D07mgquWsAAgdAI.jpg" TargetMode="External" /><Relationship Id="rId808" Type="http://schemas.openxmlformats.org/officeDocument/2006/relationships/hyperlink" Target="http://pbs.twimg.com/profile_images/877616716980731905/bNsHJcoJ_normal.jpg" TargetMode="External" /><Relationship Id="rId809" Type="http://schemas.openxmlformats.org/officeDocument/2006/relationships/hyperlink" Target="http://pbs.twimg.com/profile_images/877616716980731905/bNsHJcoJ_normal.jpg" TargetMode="External" /><Relationship Id="rId810" Type="http://schemas.openxmlformats.org/officeDocument/2006/relationships/hyperlink" Target="http://pbs.twimg.com/profile_images/877616716980731905/bNsHJcoJ_normal.jpg" TargetMode="External" /><Relationship Id="rId811" Type="http://schemas.openxmlformats.org/officeDocument/2006/relationships/hyperlink" Target="http://pbs.twimg.com/profile_images/877616716980731905/bNsHJcoJ_normal.jpg" TargetMode="External" /><Relationship Id="rId812" Type="http://schemas.openxmlformats.org/officeDocument/2006/relationships/hyperlink" Target="https://pbs.twimg.com/media/D07mpPDWoAEUHlJ.jpg" TargetMode="External" /><Relationship Id="rId813" Type="http://schemas.openxmlformats.org/officeDocument/2006/relationships/hyperlink" Target="http://pbs.twimg.com/profile_images/877616716980731905/bNsHJcoJ_normal.jpg" TargetMode="External" /><Relationship Id="rId814" Type="http://schemas.openxmlformats.org/officeDocument/2006/relationships/hyperlink" Target="http://pbs.twimg.com/profile_images/877616716980731905/bNsHJcoJ_normal.jpg" TargetMode="External" /><Relationship Id="rId815" Type="http://schemas.openxmlformats.org/officeDocument/2006/relationships/hyperlink" Target="http://pbs.twimg.com/profile_images/877616716980731905/bNsHJcoJ_normal.jpg" TargetMode="External" /><Relationship Id="rId816" Type="http://schemas.openxmlformats.org/officeDocument/2006/relationships/hyperlink" Target="https://pbs.twimg.com/media/D07mw37X0AAZNW5.jpg" TargetMode="External" /><Relationship Id="rId817" Type="http://schemas.openxmlformats.org/officeDocument/2006/relationships/hyperlink" Target="http://pbs.twimg.com/profile_images/877616716980731905/bNsHJcoJ_normal.jpg" TargetMode="External" /><Relationship Id="rId818" Type="http://schemas.openxmlformats.org/officeDocument/2006/relationships/hyperlink" Target="http://pbs.twimg.com/profile_images/877616716980731905/bNsHJcoJ_normal.jpg" TargetMode="External" /><Relationship Id="rId819" Type="http://schemas.openxmlformats.org/officeDocument/2006/relationships/hyperlink" Target="https://pbs.twimg.com/media/D07m5KgXcAEBCC2.jpg" TargetMode="External" /><Relationship Id="rId820" Type="http://schemas.openxmlformats.org/officeDocument/2006/relationships/hyperlink" Target="https://pbs.twimg.com/media/D07nVxUWsAAFi6U.jpg" TargetMode="External" /><Relationship Id="rId821" Type="http://schemas.openxmlformats.org/officeDocument/2006/relationships/hyperlink" Target="http://pbs.twimg.com/profile_images/877616716980731905/bNsHJcoJ_normal.jpg" TargetMode="External" /><Relationship Id="rId822" Type="http://schemas.openxmlformats.org/officeDocument/2006/relationships/hyperlink" Target="http://pbs.twimg.com/profile_images/877616716980731905/bNsHJcoJ_normal.jpg" TargetMode="External" /><Relationship Id="rId823" Type="http://schemas.openxmlformats.org/officeDocument/2006/relationships/hyperlink" Target="http://pbs.twimg.com/profile_images/877616716980731905/bNsHJcoJ_normal.jpg" TargetMode="External" /><Relationship Id="rId824" Type="http://schemas.openxmlformats.org/officeDocument/2006/relationships/hyperlink" Target="https://pbs.twimg.com/media/D07n2xLXcAAIOb5.jpg" TargetMode="External" /><Relationship Id="rId825" Type="http://schemas.openxmlformats.org/officeDocument/2006/relationships/hyperlink" Target="http://pbs.twimg.com/profile_images/877616716980731905/bNsHJcoJ_normal.jpg" TargetMode="External" /><Relationship Id="rId826" Type="http://schemas.openxmlformats.org/officeDocument/2006/relationships/hyperlink" Target="https://pbs.twimg.com/media/D046b1UWwAAjuFo.jpg" TargetMode="External" /><Relationship Id="rId827" Type="http://schemas.openxmlformats.org/officeDocument/2006/relationships/hyperlink" Target="http://pbs.twimg.com/profile_images/620618457554423808/rN9COkVa_normal.jpg" TargetMode="External" /><Relationship Id="rId828" Type="http://schemas.openxmlformats.org/officeDocument/2006/relationships/hyperlink" Target="http://pbs.twimg.com/profile_images/620618457554423808/rN9COkVa_normal.jpg" TargetMode="External" /><Relationship Id="rId829" Type="http://schemas.openxmlformats.org/officeDocument/2006/relationships/hyperlink" Target="http://pbs.twimg.com/profile_images/620618457554423808/rN9COkVa_normal.jpg" TargetMode="External" /><Relationship Id="rId830" Type="http://schemas.openxmlformats.org/officeDocument/2006/relationships/hyperlink" Target="http://pbs.twimg.com/profile_images/620618457554423808/rN9COkVa_normal.jpg" TargetMode="External" /><Relationship Id="rId831" Type="http://schemas.openxmlformats.org/officeDocument/2006/relationships/hyperlink" Target="http://pbs.twimg.com/profile_images/620618457554423808/rN9COkVa_normal.jpg" TargetMode="External" /><Relationship Id="rId832" Type="http://schemas.openxmlformats.org/officeDocument/2006/relationships/hyperlink" Target="http://pbs.twimg.com/profile_images/1022274729086836736/RlD62hfu_normal.jpg" TargetMode="External" /><Relationship Id="rId833" Type="http://schemas.openxmlformats.org/officeDocument/2006/relationships/hyperlink" Target="http://pbs.twimg.com/profile_images/1022274729086836736/RlD62hfu_normal.jpg" TargetMode="External" /><Relationship Id="rId834" Type="http://schemas.openxmlformats.org/officeDocument/2006/relationships/hyperlink" Target="https://pbs.twimg.com/tweet_video_thumb/D0X1uxDWkAA7edL.jpg" TargetMode="External" /><Relationship Id="rId835" Type="http://schemas.openxmlformats.org/officeDocument/2006/relationships/hyperlink" Target="http://pbs.twimg.com/profile_images/1022274729086836736/RlD62hfu_normal.jpg" TargetMode="External" /><Relationship Id="rId836" Type="http://schemas.openxmlformats.org/officeDocument/2006/relationships/hyperlink" Target="http://pbs.twimg.com/profile_images/1022274729086836736/RlD62hfu_normal.jpg" TargetMode="External" /><Relationship Id="rId837" Type="http://schemas.openxmlformats.org/officeDocument/2006/relationships/hyperlink" Target="http://pbs.twimg.com/profile_images/1022274729086836736/RlD62hfu_normal.jpg" TargetMode="External" /><Relationship Id="rId838" Type="http://schemas.openxmlformats.org/officeDocument/2006/relationships/hyperlink" Target="https://pbs.twimg.com/tweet_video_thumb/D0X6h_dW0AEBOZg.jpg" TargetMode="External" /><Relationship Id="rId839" Type="http://schemas.openxmlformats.org/officeDocument/2006/relationships/hyperlink" Target="https://pbs.twimg.com/media/D0464YDWoAAYw9J.jpg" TargetMode="External" /><Relationship Id="rId840" Type="http://schemas.openxmlformats.org/officeDocument/2006/relationships/hyperlink" Target="http://pbs.twimg.com/profile_images/1022274729086836736/RlD62hfu_normal.jpg" TargetMode="External" /><Relationship Id="rId841" Type="http://schemas.openxmlformats.org/officeDocument/2006/relationships/hyperlink" Target="http://pbs.twimg.com/profile_images/1022274729086836736/RlD62hfu_normal.jpg" TargetMode="External" /><Relationship Id="rId842" Type="http://schemas.openxmlformats.org/officeDocument/2006/relationships/hyperlink" Target="https://pbs.twimg.com/tweet_video_thumb/D078iQRW0AEiWNV.jpg" TargetMode="External" /><Relationship Id="rId843" Type="http://schemas.openxmlformats.org/officeDocument/2006/relationships/hyperlink" Target="https://pbs.twimg.com/tweet_video_thumb/D079ntUWsAEh0MY.jpg" TargetMode="External" /><Relationship Id="rId844" Type="http://schemas.openxmlformats.org/officeDocument/2006/relationships/hyperlink" Target="https://pbs.twimg.com/tweet_video_thumb/D07w61mX4AE8I6s.jpg" TargetMode="External" /><Relationship Id="rId845" Type="http://schemas.openxmlformats.org/officeDocument/2006/relationships/hyperlink" Target="http://pbs.twimg.com/profile_images/992764825041293313/j1-0xIUP_normal.jpg" TargetMode="External" /><Relationship Id="rId846" Type="http://schemas.openxmlformats.org/officeDocument/2006/relationships/hyperlink" Target="https://pbs.twimg.com/tweet_video_thumb/D07z_wRXgAAlYa2.jpg" TargetMode="External" /><Relationship Id="rId847" Type="http://schemas.openxmlformats.org/officeDocument/2006/relationships/hyperlink" Target="http://pbs.twimg.com/profile_images/992764825041293313/j1-0xIUP_normal.jpg" TargetMode="External" /><Relationship Id="rId848" Type="http://schemas.openxmlformats.org/officeDocument/2006/relationships/hyperlink" Target="http://pbs.twimg.com/profile_images/992764825041293313/j1-0xIUP_normal.jpg" TargetMode="External" /><Relationship Id="rId849" Type="http://schemas.openxmlformats.org/officeDocument/2006/relationships/hyperlink" Target="http://pbs.twimg.com/profile_images/992764825041293313/j1-0xIUP_normal.jpg" TargetMode="External" /><Relationship Id="rId850" Type="http://schemas.openxmlformats.org/officeDocument/2006/relationships/hyperlink" Target="http://pbs.twimg.com/profile_images/992764825041293313/j1-0xIUP_normal.jpg" TargetMode="External" /><Relationship Id="rId851" Type="http://schemas.openxmlformats.org/officeDocument/2006/relationships/hyperlink" Target="http://pbs.twimg.com/profile_images/992764825041293313/j1-0xIUP_normal.jpg" TargetMode="External" /><Relationship Id="rId852" Type="http://schemas.openxmlformats.org/officeDocument/2006/relationships/hyperlink" Target="http://pbs.twimg.com/profile_images/1022274729086836736/RlD62hfu_normal.jpg" TargetMode="External" /><Relationship Id="rId853" Type="http://schemas.openxmlformats.org/officeDocument/2006/relationships/hyperlink" Target="http://pbs.twimg.com/profile_images/1022274729086836736/RlD62hfu_normal.jpg" TargetMode="External" /><Relationship Id="rId854" Type="http://schemas.openxmlformats.org/officeDocument/2006/relationships/hyperlink" Target="https://pbs.twimg.com/tweet_video_thumb/D0XwNisWkAEISSz.jpg" TargetMode="External" /><Relationship Id="rId855" Type="http://schemas.openxmlformats.org/officeDocument/2006/relationships/hyperlink" Target="https://pbs.twimg.com/tweet_video_thumb/D0XxC2qW0AEw8N9.jpg" TargetMode="External" /><Relationship Id="rId856" Type="http://schemas.openxmlformats.org/officeDocument/2006/relationships/hyperlink" Target="https://pbs.twimg.com/tweet_video_thumb/D0XyYt1WkAUCm2r.jpg" TargetMode="External" /><Relationship Id="rId857" Type="http://schemas.openxmlformats.org/officeDocument/2006/relationships/hyperlink" Target="http://pbs.twimg.com/profile_images/1022274729086836736/RlD62hfu_normal.jpg" TargetMode="External" /><Relationship Id="rId858" Type="http://schemas.openxmlformats.org/officeDocument/2006/relationships/hyperlink" Target="http://pbs.twimg.com/profile_images/1022274729086836736/RlD62hfu_normal.jpg" TargetMode="External" /><Relationship Id="rId859" Type="http://schemas.openxmlformats.org/officeDocument/2006/relationships/hyperlink" Target="https://pbs.twimg.com/tweet_video_thumb/D0X2wqyW0AAF8v7.jpg" TargetMode="External" /><Relationship Id="rId860" Type="http://schemas.openxmlformats.org/officeDocument/2006/relationships/hyperlink" Target="http://pbs.twimg.com/profile_images/1022274729086836736/RlD62hfu_normal.jpg" TargetMode="External" /><Relationship Id="rId861" Type="http://schemas.openxmlformats.org/officeDocument/2006/relationships/hyperlink" Target="https://pbs.twimg.com/tweet_video_thumb/D07wsCgWsAE6C8d.jpg" TargetMode="External" /><Relationship Id="rId862" Type="http://schemas.openxmlformats.org/officeDocument/2006/relationships/hyperlink" Target="https://pbs.twimg.com/tweet_video_thumb/D07yb8dX0AEGo6E.jpg" TargetMode="External" /><Relationship Id="rId863" Type="http://schemas.openxmlformats.org/officeDocument/2006/relationships/hyperlink" Target="https://pbs.twimg.com/tweet_video_thumb/D070ioxX0AA4CZU.jpg" TargetMode="External" /><Relationship Id="rId864" Type="http://schemas.openxmlformats.org/officeDocument/2006/relationships/hyperlink" Target="http://pbs.twimg.com/profile_images/1022274729086836736/RlD62hfu_normal.jpg" TargetMode="External" /><Relationship Id="rId865" Type="http://schemas.openxmlformats.org/officeDocument/2006/relationships/hyperlink" Target="http://pbs.twimg.com/profile_images/1022274729086836736/RlD62hfu_normal.jpg" TargetMode="External" /><Relationship Id="rId866" Type="http://schemas.openxmlformats.org/officeDocument/2006/relationships/hyperlink" Target="https://pbs.twimg.com/tweet_video_thumb/D077clNXgAEKpOP.jpg" TargetMode="External" /><Relationship Id="rId867" Type="http://schemas.openxmlformats.org/officeDocument/2006/relationships/hyperlink" Target="http://pbs.twimg.com/profile_images/958516388381028353/zbB_WIBj_normal.jpg" TargetMode="External" /><Relationship Id="rId868" Type="http://schemas.openxmlformats.org/officeDocument/2006/relationships/hyperlink" Target="http://pbs.twimg.com/profile_images/1037742183556628480/iSWYUKJR_normal.jpg" TargetMode="External" /><Relationship Id="rId869" Type="http://schemas.openxmlformats.org/officeDocument/2006/relationships/hyperlink" Target="https://pbs.twimg.com/media/D0XVTyBU0AAsUcD.jpg" TargetMode="External" /><Relationship Id="rId870" Type="http://schemas.openxmlformats.org/officeDocument/2006/relationships/hyperlink" Target="http://pbs.twimg.com/profile_images/1092183358388326401/M1P8XJ2v_normal.jpg" TargetMode="External" /><Relationship Id="rId871" Type="http://schemas.openxmlformats.org/officeDocument/2006/relationships/hyperlink" Target="https://pbs.twimg.com/media/D07-NS3VYAIBuCL.jpg" TargetMode="External" /><Relationship Id="rId872" Type="http://schemas.openxmlformats.org/officeDocument/2006/relationships/hyperlink" Target="http://pbs.twimg.com/profile_images/1088165732905496576/XY74rX3-_normal.jpg" TargetMode="External" /><Relationship Id="rId873" Type="http://schemas.openxmlformats.org/officeDocument/2006/relationships/hyperlink" Target="http://pbs.twimg.com/profile_images/1088165732905496576/XY74rX3-_normal.jpg" TargetMode="External" /><Relationship Id="rId874" Type="http://schemas.openxmlformats.org/officeDocument/2006/relationships/hyperlink" Target="https://pbs.twimg.com/media/D0RxuIsXQAEM2YM.jpg" TargetMode="External" /><Relationship Id="rId875" Type="http://schemas.openxmlformats.org/officeDocument/2006/relationships/hyperlink" Target="https://pbs.twimg.com/media/D0RxuIsXQAEM2YM.jpg" TargetMode="External" /><Relationship Id="rId876" Type="http://schemas.openxmlformats.org/officeDocument/2006/relationships/hyperlink" Target="https://pbs.twimg.com/media/D0RxuIsXQAEM2YM.jpg" TargetMode="External" /><Relationship Id="rId877" Type="http://schemas.openxmlformats.org/officeDocument/2006/relationships/hyperlink" Target="https://pbs.twimg.com/media/D0RxuIsXQAEM2YM.jpg" TargetMode="External" /><Relationship Id="rId878" Type="http://schemas.openxmlformats.org/officeDocument/2006/relationships/hyperlink" Target="https://pbs.twimg.com/media/D07zXp4U4AA7Duu.jpg" TargetMode="External" /><Relationship Id="rId879" Type="http://schemas.openxmlformats.org/officeDocument/2006/relationships/hyperlink" Target="https://pbs.twimg.com/media/D071pfyVsAA8EbK.jpg" TargetMode="External" /><Relationship Id="rId880" Type="http://schemas.openxmlformats.org/officeDocument/2006/relationships/hyperlink" Target="http://pbs.twimg.com/profile_images/620618457554423808/rN9COkVa_normal.jpg" TargetMode="External" /><Relationship Id="rId881" Type="http://schemas.openxmlformats.org/officeDocument/2006/relationships/hyperlink" Target="http://pbs.twimg.com/profile_images/620618457554423808/rN9COkVa_normal.jpg" TargetMode="External" /><Relationship Id="rId882" Type="http://schemas.openxmlformats.org/officeDocument/2006/relationships/hyperlink" Target="http://pbs.twimg.com/profile_images/620618457554423808/rN9COkVa_normal.jpg" TargetMode="External" /><Relationship Id="rId883" Type="http://schemas.openxmlformats.org/officeDocument/2006/relationships/hyperlink" Target="http://pbs.twimg.com/profile_images/620618457554423808/rN9COkVa_normal.jpg" TargetMode="External" /><Relationship Id="rId884" Type="http://schemas.openxmlformats.org/officeDocument/2006/relationships/hyperlink" Target="http://pbs.twimg.com/profile_images/620618457554423808/rN9COkVa_normal.jpg" TargetMode="External" /><Relationship Id="rId885" Type="http://schemas.openxmlformats.org/officeDocument/2006/relationships/hyperlink" Target="http://pbs.twimg.com/profile_images/620618457554423808/rN9COkVa_normal.jpg" TargetMode="External" /><Relationship Id="rId886" Type="http://schemas.openxmlformats.org/officeDocument/2006/relationships/hyperlink" Target="https://pbs.twimg.com/media/D078uyQVYAAFjts.jpg" TargetMode="External" /><Relationship Id="rId887" Type="http://schemas.openxmlformats.org/officeDocument/2006/relationships/hyperlink" Target="https://pbs.twimg.com/media/D079RYrUwAA7vOW.jpg" TargetMode="External" /><Relationship Id="rId888" Type="http://schemas.openxmlformats.org/officeDocument/2006/relationships/hyperlink" Target="http://pbs.twimg.com/profile_images/620618457554423808/rN9COkVa_normal.jpg" TargetMode="External" /><Relationship Id="rId889" Type="http://schemas.openxmlformats.org/officeDocument/2006/relationships/hyperlink" Target="http://pbs.twimg.com/profile_images/620618457554423808/rN9COkVa_normal.jpg" TargetMode="External" /><Relationship Id="rId890" Type="http://schemas.openxmlformats.org/officeDocument/2006/relationships/hyperlink" Target="https://pbs.twimg.com/media/D078uyQVYAAFjts.jpg" TargetMode="External" /><Relationship Id="rId891" Type="http://schemas.openxmlformats.org/officeDocument/2006/relationships/hyperlink" Target="https://pbs.twimg.com/media/D019gr7X0AEZua7.jpg" TargetMode="External" /><Relationship Id="rId892" Type="http://schemas.openxmlformats.org/officeDocument/2006/relationships/hyperlink" Target="http://pbs.twimg.com/profile_images/875756457156804608/FccmjvWh_normal.jpg" TargetMode="External" /><Relationship Id="rId893" Type="http://schemas.openxmlformats.org/officeDocument/2006/relationships/hyperlink" Target="http://pbs.twimg.com/profile_images/875756457156804608/FccmjvWh_normal.jpg" TargetMode="External" /><Relationship Id="rId894" Type="http://schemas.openxmlformats.org/officeDocument/2006/relationships/hyperlink" Target="https://pbs.twimg.com/media/D0XOhVaXcAIgyAp.png" TargetMode="External" /><Relationship Id="rId895" Type="http://schemas.openxmlformats.org/officeDocument/2006/relationships/hyperlink" Target="http://pbs.twimg.com/profile_images/637091461691871236/VDZW6e15_normal.jpg" TargetMode="External" /><Relationship Id="rId896" Type="http://schemas.openxmlformats.org/officeDocument/2006/relationships/hyperlink" Target="http://pbs.twimg.com/profile_images/969618641363787776/yIMx_Git_normal.jpg" TargetMode="External" /><Relationship Id="rId897" Type="http://schemas.openxmlformats.org/officeDocument/2006/relationships/hyperlink" Target="http://pbs.twimg.com/profile_images/637091461691871236/VDZW6e15_normal.jpg" TargetMode="External" /><Relationship Id="rId898" Type="http://schemas.openxmlformats.org/officeDocument/2006/relationships/hyperlink" Target="http://pbs.twimg.com/profile_images/637091461691871236/VDZW6e15_normal.jpg" TargetMode="External" /><Relationship Id="rId899" Type="http://schemas.openxmlformats.org/officeDocument/2006/relationships/hyperlink" Target="https://pbs.twimg.com/media/D0vyQWBXQAAY339.jpg" TargetMode="External" /><Relationship Id="rId900" Type="http://schemas.openxmlformats.org/officeDocument/2006/relationships/hyperlink" Target="http://pbs.twimg.com/profile_images/949726573174800384/p1FcHdZv_normal.jpg" TargetMode="External" /><Relationship Id="rId901" Type="http://schemas.openxmlformats.org/officeDocument/2006/relationships/hyperlink" Target="http://pbs.twimg.com/profile_images/969618641363787776/yIMx_Git_normal.jpg" TargetMode="External" /><Relationship Id="rId902" Type="http://schemas.openxmlformats.org/officeDocument/2006/relationships/hyperlink" Target="http://pbs.twimg.com/profile_images/969618641363787776/yIMx_Git_normal.jpg" TargetMode="External" /><Relationship Id="rId903" Type="http://schemas.openxmlformats.org/officeDocument/2006/relationships/hyperlink" Target="http://pbs.twimg.com/profile_images/969618641363787776/yIMx_Git_normal.jpg" TargetMode="External" /><Relationship Id="rId904" Type="http://schemas.openxmlformats.org/officeDocument/2006/relationships/hyperlink" Target="https://pbs.twimg.com/tweet_video_thumb/D0-EjF1WwAAmMK_.jpg" TargetMode="External" /><Relationship Id="rId905" Type="http://schemas.openxmlformats.org/officeDocument/2006/relationships/hyperlink" Target="https://pbs.twimg.com/tweet_video_thumb/D0-EjF1WwAAmMK_.jpg" TargetMode="External" /><Relationship Id="rId906" Type="http://schemas.openxmlformats.org/officeDocument/2006/relationships/hyperlink" Target="https://pbs.twimg.com/tweet_video_thumb/D0-EjF1WwAAmMK_.jpg" TargetMode="External" /><Relationship Id="rId907" Type="http://schemas.openxmlformats.org/officeDocument/2006/relationships/hyperlink" Target="http://pbs.twimg.com/profile_images/969618641363787776/yIMx_Git_normal.jpg" TargetMode="External" /><Relationship Id="rId908" Type="http://schemas.openxmlformats.org/officeDocument/2006/relationships/hyperlink" Target="http://pbs.twimg.com/profile_images/1091714211342774272/CjGkLBAX_normal.jpg" TargetMode="External" /><Relationship Id="rId909" Type="http://schemas.openxmlformats.org/officeDocument/2006/relationships/hyperlink" Target="http://pbs.twimg.com/profile_images/1091714211342774272/CjGkLBAX_normal.jpg" TargetMode="External" /><Relationship Id="rId910" Type="http://schemas.openxmlformats.org/officeDocument/2006/relationships/hyperlink" Target="http://pbs.twimg.com/profile_images/1091714211342774272/CjGkLBAX_normal.jpg" TargetMode="External" /><Relationship Id="rId911" Type="http://schemas.openxmlformats.org/officeDocument/2006/relationships/hyperlink" Target="http://pbs.twimg.com/profile_images/1091714211342774272/CjGkLBAX_normal.jpg" TargetMode="External" /><Relationship Id="rId912" Type="http://schemas.openxmlformats.org/officeDocument/2006/relationships/hyperlink" Target="http://pbs.twimg.com/profile_images/1091714211342774272/CjGkLBAX_normal.jpg" TargetMode="External" /><Relationship Id="rId913" Type="http://schemas.openxmlformats.org/officeDocument/2006/relationships/hyperlink" Target="http://pbs.twimg.com/profile_images/1091714211342774272/CjGkLBAX_normal.jpg" TargetMode="External" /><Relationship Id="rId914" Type="http://schemas.openxmlformats.org/officeDocument/2006/relationships/hyperlink" Target="http://pbs.twimg.com/profile_images/1091714211342774272/CjGkLBAX_normal.jpg" TargetMode="External" /><Relationship Id="rId915" Type="http://schemas.openxmlformats.org/officeDocument/2006/relationships/hyperlink" Target="http://pbs.twimg.com/profile_images/1091714211342774272/CjGkLBAX_normal.jpg" TargetMode="External" /><Relationship Id="rId916" Type="http://schemas.openxmlformats.org/officeDocument/2006/relationships/hyperlink" Target="https://pbs.twimg.com/tweet_video_thumb/D0X58usXQAA1BpA.jpg" TargetMode="External" /><Relationship Id="rId917" Type="http://schemas.openxmlformats.org/officeDocument/2006/relationships/hyperlink" Target="http://pbs.twimg.com/profile_images/1091714211342774272/CjGkLBAX_normal.jpg" TargetMode="External" /><Relationship Id="rId918" Type="http://schemas.openxmlformats.org/officeDocument/2006/relationships/hyperlink" Target="http://pbs.twimg.com/profile_images/1091714211342774272/CjGkLBAX_normal.jpg" TargetMode="External" /><Relationship Id="rId919" Type="http://schemas.openxmlformats.org/officeDocument/2006/relationships/hyperlink" Target="http://pbs.twimg.com/profile_images/1091714211342774272/CjGkLBAX_normal.jpg" TargetMode="External" /><Relationship Id="rId920" Type="http://schemas.openxmlformats.org/officeDocument/2006/relationships/hyperlink" Target="http://pbs.twimg.com/profile_images/1091714211342774272/CjGkLBAX_normal.jpg" TargetMode="External" /><Relationship Id="rId921" Type="http://schemas.openxmlformats.org/officeDocument/2006/relationships/hyperlink" Target="http://pbs.twimg.com/profile_images/1091714211342774272/CjGkLBAX_normal.jpg" TargetMode="External" /><Relationship Id="rId922" Type="http://schemas.openxmlformats.org/officeDocument/2006/relationships/hyperlink" Target="http://pbs.twimg.com/profile_images/1091714211342774272/CjGkLBAX_normal.jpg" TargetMode="External" /><Relationship Id="rId923" Type="http://schemas.openxmlformats.org/officeDocument/2006/relationships/hyperlink" Target="https://pbs.twimg.com/tweet_video_thumb/D079hikX0AA0U1s.jpg" TargetMode="External" /><Relationship Id="rId924" Type="http://schemas.openxmlformats.org/officeDocument/2006/relationships/hyperlink" Target="http://pbs.twimg.com/profile_images/969618641363787776/yIMx_Git_normal.jpg" TargetMode="External" /><Relationship Id="rId925" Type="http://schemas.openxmlformats.org/officeDocument/2006/relationships/hyperlink" Target="http://pbs.twimg.com/profile_images/969618641363787776/yIMx_Git_normal.jpg" TargetMode="External" /><Relationship Id="rId926" Type="http://schemas.openxmlformats.org/officeDocument/2006/relationships/hyperlink" Target="http://pbs.twimg.com/profile_images/969618641363787776/yIMx_Git_normal.jpg" TargetMode="External" /><Relationship Id="rId927" Type="http://schemas.openxmlformats.org/officeDocument/2006/relationships/hyperlink" Target="https://pbs.twimg.com/media/D0bS7a0WkAAm_jK.jpg" TargetMode="External" /><Relationship Id="rId928" Type="http://schemas.openxmlformats.org/officeDocument/2006/relationships/hyperlink" Target="https://pbs.twimg.com/media/D0_SqEhW0AEtTAr.jpg" TargetMode="External" /><Relationship Id="rId929" Type="http://schemas.openxmlformats.org/officeDocument/2006/relationships/hyperlink" Target="https://twitter.com/bronwynwriter/status/1099913603442987008" TargetMode="External" /><Relationship Id="rId930" Type="http://schemas.openxmlformats.org/officeDocument/2006/relationships/hyperlink" Target="https://twitter.com/lwholley/status/1099914887793266688" TargetMode="External" /><Relationship Id="rId931" Type="http://schemas.openxmlformats.org/officeDocument/2006/relationships/hyperlink" Target="https://twitter.com/lindamariewald2/status/1099930019369865216" TargetMode="External" /><Relationship Id="rId932" Type="http://schemas.openxmlformats.org/officeDocument/2006/relationships/hyperlink" Target="https://twitter.com/shelleypa/status/1099995854126092289" TargetMode="External" /><Relationship Id="rId933" Type="http://schemas.openxmlformats.org/officeDocument/2006/relationships/hyperlink" Target="https://twitter.com/mr_hayes/status/1100008264333516801" TargetMode="External" /><Relationship Id="rId934" Type="http://schemas.openxmlformats.org/officeDocument/2006/relationships/hyperlink" Target="https://twitter.com/chouinardjahant/status/1100010366350823425" TargetMode="External" /><Relationship Id="rId935" Type="http://schemas.openxmlformats.org/officeDocument/2006/relationships/hyperlink" Target="https://twitter.com/white5anthronet/status/1100014404135866371" TargetMode="External" /><Relationship Id="rId936" Type="http://schemas.openxmlformats.org/officeDocument/2006/relationships/hyperlink" Target="https://twitter.com/aglover4edu/status/1100015182741495808" TargetMode="External" /><Relationship Id="rId937" Type="http://schemas.openxmlformats.org/officeDocument/2006/relationships/hyperlink" Target="https://twitter.com/m_drez/status/1100144417166553088" TargetMode="External" /><Relationship Id="rId938" Type="http://schemas.openxmlformats.org/officeDocument/2006/relationships/hyperlink" Target="https://twitter.com/batool_attiya/status/1100150121130573824" TargetMode="External" /><Relationship Id="rId939" Type="http://schemas.openxmlformats.org/officeDocument/2006/relationships/hyperlink" Target="https://twitter.com/batool_attiya/status/1100150121130573824" TargetMode="External" /><Relationship Id="rId940" Type="http://schemas.openxmlformats.org/officeDocument/2006/relationships/hyperlink" Target="https://twitter.com/mrs_gilchrist/status/1100520790716370946" TargetMode="External" /><Relationship Id="rId941" Type="http://schemas.openxmlformats.org/officeDocument/2006/relationships/hyperlink" Target="https://twitter.com/saldanact/status/1100553332979044352" TargetMode="External" /><Relationship Id="rId942" Type="http://schemas.openxmlformats.org/officeDocument/2006/relationships/hyperlink" Target="https://twitter.com/assistantprinc6/status/1100555506115072000" TargetMode="External" /><Relationship Id="rId943" Type="http://schemas.openxmlformats.org/officeDocument/2006/relationships/hyperlink" Target="https://twitter.com/assistantprinc6/status/1100555506115072000" TargetMode="External" /><Relationship Id="rId944" Type="http://schemas.openxmlformats.org/officeDocument/2006/relationships/hyperlink" Target="https://twitter.com/corey_d2019/status/1100556029438447618" TargetMode="External" /><Relationship Id="rId945" Type="http://schemas.openxmlformats.org/officeDocument/2006/relationships/hyperlink" Target="https://twitter.com/itsamry/status/1100557037891735553" TargetMode="External" /><Relationship Id="rId946" Type="http://schemas.openxmlformats.org/officeDocument/2006/relationships/hyperlink" Target="https://twitter.com/tomwhitby/status/1100559370000183296" TargetMode="External" /><Relationship Id="rId947" Type="http://schemas.openxmlformats.org/officeDocument/2006/relationships/hyperlink" Target="https://twitter.com/dennisdill/status/1100560720083726336" TargetMode="External" /><Relationship Id="rId948" Type="http://schemas.openxmlformats.org/officeDocument/2006/relationships/hyperlink" Target="https://twitter.com/coachwilliamspe/status/1100561553479348224" TargetMode="External" /><Relationship Id="rId949" Type="http://schemas.openxmlformats.org/officeDocument/2006/relationships/hyperlink" Target="https://twitter.com/coachwilliamspe/status/1100561553479348224" TargetMode="External" /><Relationship Id="rId950" Type="http://schemas.openxmlformats.org/officeDocument/2006/relationships/hyperlink" Target="https://twitter.com/coachwilliamspe/status/1100561553479348224" TargetMode="External" /><Relationship Id="rId951" Type="http://schemas.openxmlformats.org/officeDocument/2006/relationships/hyperlink" Target="https://twitter.com/coachwilliamspe/status/1100561553479348224" TargetMode="External" /><Relationship Id="rId952" Type="http://schemas.openxmlformats.org/officeDocument/2006/relationships/hyperlink" Target="https://twitter.com/coachwilliamspe/status/1100561553479348224" TargetMode="External" /><Relationship Id="rId953" Type="http://schemas.openxmlformats.org/officeDocument/2006/relationships/hyperlink" Target="https://twitter.com/jvgdavis/status/1100562855110299649" TargetMode="External" /><Relationship Id="rId954" Type="http://schemas.openxmlformats.org/officeDocument/2006/relationships/hyperlink" Target="https://twitter.com/sarahfinley01/status/1100565767429541888" TargetMode="External" /><Relationship Id="rId955" Type="http://schemas.openxmlformats.org/officeDocument/2006/relationships/hyperlink" Target="https://twitter.com/georgehistory/status/1100568246372220929" TargetMode="External" /><Relationship Id="rId956" Type="http://schemas.openxmlformats.org/officeDocument/2006/relationships/hyperlink" Target="https://twitter.com/barbaragruener/status/1100568792780951552" TargetMode="External" /><Relationship Id="rId957" Type="http://schemas.openxmlformats.org/officeDocument/2006/relationships/hyperlink" Target="https://twitter.com/stersicteaches/status/1100569458148552706" TargetMode="External" /><Relationship Id="rId958" Type="http://schemas.openxmlformats.org/officeDocument/2006/relationships/hyperlink" Target="https://twitter.com/markrus88927412/status/1100845430307504128" TargetMode="External" /><Relationship Id="rId959" Type="http://schemas.openxmlformats.org/officeDocument/2006/relationships/hyperlink" Target="https://twitter.com/educationwoods/status/1100916623781883906" TargetMode="External" /><Relationship Id="rId960" Type="http://schemas.openxmlformats.org/officeDocument/2006/relationships/hyperlink" Target="https://twitter.com/leemaxfield29/status/1101503537052213249" TargetMode="External" /><Relationship Id="rId961" Type="http://schemas.openxmlformats.org/officeDocument/2006/relationships/hyperlink" Target="https://twitter.com/leemaxfield29/status/1101503537052213249" TargetMode="External" /><Relationship Id="rId962" Type="http://schemas.openxmlformats.org/officeDocument/2006/relationships/hyperlink" Target="https://twitter.com/leemaxfield29/status/1101504401577979904" TargetMode="External" /><Relationship Id="rId963" Type="http://schemas.openxmlformats.org/officeDocument/2006/relationships/hyperlink" Target="https://twitter.com/sueekoch/status/1101558243384422400" TargetMode="External" /><Relationship Id="rId964" Type="http://schemas.openxmlformats.org/officeDocument/2006/relationships/hyperlink" Target="https://twitter.com/sueekoch/status/1101558243384422400" TargetMode="External" /><Relationship Id="rId965" Type="http://schemas.openxmlformats.org/officeDocument/2006/relationships/hyperlink" Target="https://twitter.com/dynamicduda338/status/1100195653538467840" TargetMode="External" /><Relationship Id="rId966" Type="http://schemas.openxmlformats.org/officeDocument/2006/relationships/hyperlink" Target="https://twitter.com/dynamicduda338/status/1100195653538467840" TargetMode="External" /><Relationship Id="rId967" Type="http://schemas.openxmlformats.org/officeDocument/2006/relationships/hyperlink" Target="https://twitter.com/principal_h/status/1100195724778749952" TargetMode="External" /><Relationship Id="rId968" Type="http://schemas.openxmlformats.org/officeDocument/2006/relationships/hyperlink" Target="https://twitter.com/paulsolarz/status/1100194887134310400" TargetMode="External" /><Relationship Id="rId969" Type="http://schemas.openxmlformats.org/officeDocument/2006/relationships/hyperlink" Target="https://twitter.com/principal_h/status/1100195724778749952" TargetMode="External" /><Relationship Id="rId970" Type="http://schemas.openxmlformats.org/officeDocument/2006/relationships/hyperlink" Target="https://twitter.com/paulsolarz/status/1100194887134310400" TargetMode="External" /><Relationship Id="rId971" Type="http://schemas.openxmlformats.org/officeDocument/2006/relationships/hyperlink" Target="https://twitter.com/ritawirtz/status/1100004844016992259" TargetMode="External" /><Relationship Id="rId972" Type="http://schemas.openxmlformats.org/officeDocument/2006/relationships/hyperlink" Target="https://twitter.com/ritawirtz/status/1102281123411812352" TargetMode="External" /><Relationship Id="rId973" Type="http://schemas.openxmlformats.org/officeDocument/2006/relationships/hyperlink" Target="https://twitter.com/ritawirtz/status/1102281123411812352" TargetMode="External" /><Relationship Id="rId974" Type="http://schemas.openxmlformats.org/officeDocument/2006/relationships/hyperlink" Target="https://twitter.com/shiftparadigm/status/1102358274790354950" TargetMode="External" /><Relationship Id="rId975" Type="http://schemas.openxmlformats.org/officeDocument/2006/relationships/hyperlink" Target="https://twitter.com/shiftparadigm/status/1102358274790354950" TargetMode="External" /><Relationship Id="rId976" Type="http://schemas.openxmlformats.org/officeDocument/2006/relationships/hyperlink" Target="https://twitter.com/shiftparadigm/status/1102358274790354950" TargetMode="External" /><Relationship Id="rId977" Type="http://schemas.openxmlformats.org/officeDocument/2006/relationships/hyperlink" Target="https://twitter.com/thedailyedu/status/1102363181182267392" TargetMode="External" /><Relationship Id="rId978" Type="http://schemas.openxmlformats.org/officeDocument/2006/relationships/hyperlink" Target="https://twitter.com/lrobbteacher/status/1102375619030061057" TargetMode="External" /><Relationship Id="rId979" Type="http://schemas.openxmlformats.org/officeDocument/2006/relationships/hyperlink" Target="https://twitter.com/lrobbteacher/status/1102375619030061057" TargetMode="External" /><Relationship Id="rId980" Type="http://schemas.openxmlformats.org/officeDocument/2006/relationships/hyperlink" Target="https://twitter.com/lrobbteacher/status/1102375619030061057" TargetMode="External" /><Relationship Id="rId981" Type="http://schemas.openxmlformats.org/officeDocument/2006/relationships/hyperlink" Target="https://twitter.com/cvarsalona/status/1102357989909061633" TargetMode="External" /><Relationship Id="rId982" Type="http://schemas.openxmlformats.org/officeDocument/2006/relationships/hyperlink" Target="https://twitter.com/pammoran/status/1102382379249950720" TargetMode="External" /><Relationship Id="rId983" Type="http://schemas.openxmlformats.org/officeDocument/2006/relationships/hyperlink" Target="https://twitter.com/cvarsalona/status/1102357989909061633" TargetMode="External" /><Relationship Id="rId984" Type="http://schemas.openxmlformats.org/officeDocument/2006/relationships/hyperlink" Target="https://twitter.com/pammoran/status/1102382379249950720" TargetMode="External" /><Relationship Id="rId985" Type="http://schemas.openxmlformats.org/officeDocument/2006/relationships/hyperlink" Target="https://twitter.com/supervxn/status/1100036434826792960" TargetMode="External" /><Relationship Id="rId986" Type="http://schemas.openxmlformats.org/officeDocument/2006/relationships/hyperlink" Target="https://twitter.com/supervxn/status/1102883788982497280" TargetMode="External" /><Relationship Id="rId987" Type="http://schemas.openxmlformats.org/officeDocument/2006/relationships/hyperlink" Target="https://twitter.com/scanloe/status/1102885016206540801" TargetMode="External" /><Relationship Id="rId988" Type="http://schemas.openxmlformats.org/officeDocument/2006/relationships/hyperlink" Target="https://twitter.com/rizzapiccio/status/1102886135695532038" TargetMode="External" /><Relationship Id="rId989" Type="http://schemas.openxmlformats.org/officeDocument/2006/relationships/hyperlink" Target="https://twitter.com/kristincharr/status/1102887921139490816" TargetMode="External" /><Relationship Id="rId990" Type="http://schemas.openxmlformats.org/officeDocument/2006/relationships/hyperlink" Target="https://twitter.com/alexstubenbort/status/1099989947472318464" TargetMode="External" /><Relationship Id="rId991" Type="http://schemas.openxmlformats.org/officeDocument/2006/relationships/hyperlink" Target="https://twitter.com/alexstubenbort/status/1102889268236693506" TargetMode="External" /><Relationship Id="rId992" Type="http://schemas.openxmlformats.org/officeDocument/2006/relationships/hyperlink" Target="https://twitter.com/penchevable/status/1102894179003314176" TargetMode="External" /><Relationship Id="rId993" Type="http://schemas.openxmlformats.org/officeDocument/2006/relationships/hyperlink" Target="https://twitter.com/techamys/status/1100006281497272320" TargetMode="External" /><Relationship Id="rId994" Type="http://schemas.openxmlformats.org/officeDocument/2006/relationships/hyperlink" Target="https://twitter.com/techamys/status/1102897477332750336" TargetMode="External" /><Relationship Id="rId995" Type="http://schemas.openxmlformats.org/officeDocument/2006/relationships/hyperlink" Target="https://twitter.com/julie_haden/status/1100003818299887619" TargetMode="External" /><Relationship Id="rId996" Type="http://schemas.openxmlformats.org/officeDocument/2006/relationships/hyperlink" Target="https://twitter.com/julie_haden/status/1102898263974469632" TargetMode="External" /><Relationship Id="rId997" Type="http://schemas.openxmlformats.org/officeDocument/2006/relationships/hyperlink" Target="https://twitter.com/flrichter/status/1102360295819956227" TargetMode="External" /><Relationship Id="rId998" Type="http://schemas.openxmlformats.org/officeDocument/2006/relationships/hyperlink" Target="https://twitter.com/vballwin/status/1102918185123278854" TargetMode="External" /><Relationship Id="rId999" Type="http://schemas.openxmlformats.org/officeDocument/2006/relationships/hyperlink" Target="https://twitter.com/michaelpoore1/status/1103020450538577922" TargetMode="External" /><Relationship Id="rId1000" Type="http://schemas.openxmlformats.org/officeDocument/2006/relationships/hyperlink" Target="https://twitter.com/dene_gainey/status/1099990968852459520" TargetMode="External" /><Relationship Id="rId1001" Type="http://schemas.openxmlformats.org/officeDocument/2006/relationships/hyperlink" Target="https://twitter.com/dene_gainey/status/1103040042786869248" TargetMode="External" /><Relationship Id="rId1002" Type="http://schemas.openxmlformats.org/officeDocument/2006/relationships/hyperlink" Target="https://twitter.com/valerietilton/status/1100547015832813568" TargetMode="External" /><Relationship Id="rId1003" Type="http://schemas.openxmlformats.org/officeDocument/2006/relationships/hyperlink" Target="https://twitter.com/valerietilton/status/1103047871807582209" TargetMode="External" /><Relationship Id="rId1004" Type="http://schemas.openxmlformats.org/officeDocument/2006/relationships/hyperlink" Target="https://twitter.com/assignmenthelp/status/1100556152960704513" TargetMode="External" /><Relationship Id="rId1005" Type="http://schemas.openxmlformats.org/officeDocument/2006/relationships/hyperlink" Target="https://twitter.com/assignmenthelp/status/1103086572390490117" TargetMode="External" /><Relationship Id="rId1006" Type="http://schemas.openxmlformats.org/officeDocument/2006/relationships/hyperlink" Target="https://twitter.com/jedjnr/status/1103087940131971072" TargetMode="External" /><Relationship Id="rId1007" Type="http://schemas.openxmlformats.org/officeDocument/2006/relationships/hyperlink" Target="https://twitter.com/jedjnr/status/1103090374229188609" TargetMode="External" /><Relationship Id="rId1008" Type="http://schemas.openxmlformats.org/officeDocument/2006/relationships/hyperlink" Target="https://twitter.com/kathyiwanicki/status/1100547453093322752" TargetMode="External" /><Relationship Id="rId1009" Type="http://schemas.openxmlformats.org/officeDocument/2006/relationships/hyperlink" Target="https://twitter.com/kathyiwanicki/status/1103090428432343041" TargetMode="External" /><Relationship Id="rId1010" Type="http://schemas.openxmlformats.org/officeDocument/2006/relationships/hyperlink" Target="https://twitter.com/bevladd/status/1100572826136911872" TargetMode="External" /><Relationship Id="rId1011" Type="http://schemas.openxmlformats.org/officeDocument/2006/relationships/hyperlink" Target="https://twitter.com/bevladd/status/1100572826136911872" TargetMode="External" /><Relationship Id="rId1012" Type="http://schemas.openxmlformats.org/officeDocument/2006/relationships/hyperlink" Target="https://twitter.com/bevladd/status/1100572826136911872" TargetMode="External" /><Relationship Id="rId1013" Type="http://schemas.openxmlformats.org/officeDocument/2006/relationships/hyperlink" Target="https://twitter.com/classdojo/status/1100815445186113536" TargetMode="External" /><Relationship Id="rId1014" Type="http://schemas.openxmlformats.org/officeDocument/2006/relationships/hyperlink" Target="https://twitter.com/nathan_stevens/status/1100575171931459584" TargetMode="External" /><Relationship Id="rId1015" Type="http://schemas.openxmlformats.org/officeDocument/2006/relationships/hyperlink" Target="https://twitter.com/learningin206/status/1100546908911747072" TargetMode="External" /><Relationship Id="rId1016" Type="http://schemas.openxmlformats.org/officeDocument/2006/relationships/hyperlink" Target="https://twitter.com/learningin206/status/1100551042993934336" TargetMode="External" /><Relationship Id="rId1017" Type="http://schemas.openxmlformats.org/officeDocument/2006/relationships/hyperlink" Target="https://twitter.com/learningin206/status/1100551318664552449" TargetMode="External" /><Relationship Id="rId1018" Type="http://schemas.openxmlformats.org/officeDocument/2006/relationships/hyperlink" Target="https://twitter.com/learningin206/status/1100551318664552449" TargetMode="External" /><Relationship Id="rId1019" Type="http://schemas.openxmlformats.org/officeDocument/2006/relationships/hyperlink" Target="https://twitter.com/learningin206/status/1100552155973541888" TargetMode="External" /><Relationship Id="rId1020" Type="http://schemas.openxmlformats.org/officeDocument/2006/relationships/hyperlink" Target="https://twitter.com/learningin206/status/1100552528138289153" TargetMode="External" /><Relationship Id="rId1021" Type="http://schemas.openxmlformats.org/officeDocument/2006/relationships/hyperlink" Target="https://twitter.com/learningin206/status/1100553572511633416" TargetMode="External" /><Relationship Id="rId1022" Type="http://schemas.openxmlformats.org/officeDocument/2006/relationships/hyperlink" Target="https://twitter.com/learningin206/status/1100554966446555137" TargetMode="External" /><Relationship Id="rId1023" Type="http://schemas.openxmlformats.org/officeDocument/2006/relationships/hyperlink" Target="https://twitter.com/learningin206/status/1100555701104054273" TargetMode="External" /><Relationship Id="rId1024" Type="http://schemas.openxmlformats.org/officeDocument/2006/relationships/hyperlink" Target="https://twitter.com/learningin206/status/1100555968709038080" TargetMode="External" /><Relationship Id="rId1025" Type="http://schemas.openxmlformats.org/officeDocument/2006/relationships/hyperlink" Target="https://twitter.com/magicpantsjones/status/1100547119058960386" TargetMode="External" /><Relationship Id="rId1026" Type="http://schemas.openxmlformats.org/officeDocument/2006/relationships/hyperlink" Target="https://twitter.com/saldanact/status/1100553082440687617" TargetMode="External" /><Relationship Id="rId1027" Type="http://schemas.openxmlformats.org/officeDocument/2006/relationships/hyperlink" Target="https://twitter.com/saldanact/status/1100553789516468225" TargetMode="External" /><Relationship Id="rId1028" Type="http://schemas.openxmlformats.org/officeDocument/2006/relationships/hyperlink" Target="https://twitter.com/magicpantsjones/status/1100553415657209856" TargetMode="External" /><Relationship Id="rId1029" Type="http://schemas.openxmlformats.org/officeDocument/2006/relationships/hyperlink" Target="https://twitter.com/magicpantsjones/status/1100553941136429057" TargetMode="External" /><Relationship Id="rId1030" Type="http://schemas.openxmlformats.org/officeDocument/2006/relationships/hyperlink" Target="https://twitter.com/crflynn20/status/1100554880903729154" TargetMode="External" /><Relationship Id="rId1031" Type="http://schemas.openxmlformats.org/officeDocument/2006/relationships/hyperlink" Target="https://twitter.com/magicpantsjones/status/1100555191567429633" TargetMode="External" /><Relationship Id="rId1032" Type="http://schemas.openxmlformats.org/officeDocument/2006/relationships/hyperlink" Target="https://twitter.com/lethajhenry/status/1100547691866742784" TargetMode="External" /><Relationship Id="rId1033" Type="http://schemas.openxmlformats.org/officeDocument/2006/relationships/hyperlink" Target="https://twitter.com/lethajhenry/status/1100555126304096262" TargetMode="External" /><Relationship Id="rId1034" Type="http://schemas.openxmlformats.org/officeDocument/2006/relationships/hyperlink" Target="https://twitter.com/lethajhenry/status/1100556962159345664" TargetMode="External" /><Relationship Id="rId1035" Type="http://schemas.openxmlformats.org/officeDocument/2006/relationships/hyperlink" Target="https://twitter.com/lethajhenry/status/1100558534385782784" TargetMode="External" /><Relationship Id="rId1036" Type="http://schemas.openxmlformats.org/officeDocument/2006/relationships/hyperlink" Target="https://twitter.com/lethajhenry/status/1100558882756272129" TargetMode="External" /><Relationship Id="rId1037" Type="http://schemas.openxmlformats.org/officeDocument/2006/relationships/hyperlink" Target="https://twitter.com/lethajhenry/status/1100560363630800896" TargetMode="External" /><Relationship Id="rId1038" Type="http://schemas.openxmlformats.org/officeDocument/2006/relationships/hyperlink" Target="https://twitter.com/cvarsalona/status/1100558945469513729" TargetMode="External" /><Relationship Id="rId1039" Type="http://schemas.openxmlformats.org/officeDocument/2006/relationships/hyperlink" Target="https://twitter.com/misskrafferty/status/1100559258113007617" TargetMode="External" /><Relationship Id="rId1040" Type="http://schemas.openxmlformats.org/officeDocument/2006/relationships/hyperlink" Target="https://twitter.com/magicpantsjones/status/1100547890307624961" TargetMode="External" /><Relationship Id="rId1041" Type="http://schemas.openxmlformats.org/officeDocument/2006/relationships/hyperlink" Target="https://twitter.com/magicpantsjones/status/1100558691508674560" TargetMode="External" /><Relationship Id="rId1042" Type="http://schemas.openxmlformats.org/officeDocument/2006/relationships/hyperlink" Target="https://twitter.com/magicpantsjones/status/1100560408048558080" TargetMode="External" /><Relationship Id="rId1043" Type="http://schemas.openxmlformats.org/officeDocument/2006/relationships/hyperlink" Target="https://twitter.com/cvarsalona/status/1100560693512863744" TargetMode="External" /><Relationship Id="rId1044" Type="http://schemas.openxmlformats.org/officeDocument/2006/relationships/hyperlink" Target="https://twitter.com/magicpantsjones/status/1100560775230484480" TargetMode="External" /><Relationship Id="rId1045" Type="http://schemas.openxmlformats.org/officeDocument/2006/relationships/hyperlink" Target="https://twitter.com/benbo370/status/1103085085379739652" TargetMode="External" /><Relationship Id="rId1046" Type="http://schemas.openxmlformats.org/officeDocument/2006/relationships/hyperlink" Target="https://twitter.com/benbo370/status/1103085679700049920" TargetMode="External" /><Relationship Id="rId1047" Type="http://schemas.openxmlformats.org/officeDocument/2006/relationships/hyperlink" Target="https://twitter.com/benbo370/status/1103095973742632960" TargetMode="External" /><Relationship Id="rId1048" Type="http://schemas.openxmlformats.org/officeDocument/2006/relationships/hyperlink" Target="https://twitter.com/magicpantsjones/status/1103085279999479809" TargetMode="External" /><Relationship Id="rId1049" Type="http://schemas.openxmlformats.org/officeDocument/2006/relationships/hyperlink" Target="https://twitter.com/biologygoddess/status/1103091662451023872" TargetMode="External" /><Relationship Id="rId1050" Type="http://schemas.openxmlformats.org/officeDocument/2006/relationships/hyperlink" Target="https://twitter.com/biologygoddess/status/1103092638385950722" TargetMode="External" /><Relationship Id="rId1051" Type="http://schemas.openxmlformats.org/officeDocument/2006/relationships/hyperlink" Target="https://twitter.com/biologygoddess/status/1103092871023001605" TargetMode="External" /><Relationship Id="rId1052" Type="http://schemas.openxmlformats.org/officeDocument/2006/relationships/hyperlink" Target="https://twitter.com/biologygoddess/status/1103093595983302656" TargetMode="External" /><Relationship Id="rId1053" Type="http://schemas.openxmlformats.org/officeDocument/2006/relationships/hyperlink" Target="https://twitter.com/magicpantsjones/status/1103092242850426880" TargetMode="External" /><Relationship Id="rId1054" Type="http://schemas.openxmlformats.org/officeDocument/2006/relationships/hyperlink" Target="https://twitter.com/magicpantsjones/status/1103093028661719046" TargetMode="External" /><Relationship Id="rId1055" Type="http://schemas.openxmlformats.org/officeDocument/2006/relationships/hyperlink" Target="https://twitter.com/misskrafferty/status/1100549545459703808" TargetMode="External" /><Relationship Id="rId1056" Type="http://schemas.openxmlformats.org/officeDocument/2006/relationships/hyperlink" Target="https://twitter.com/misskrafferty/status/1100550326883622913" TargetMode="External" /><Relationship Id="rId1057" Type="http://schemas.openxmlformats.org/officeDocument/2006/relationships/hyperlink" Target="https://twitter.com/kruevans/status/1100546671040126976" TargetMode="External" /><Relationship Id="rId1058" Type="http://schemas.openxmlformats.org/officeDocument/2006/relationships/hyperlink" Target="https://twitter.com/kruevans/status/1100548510510792704" TargetMode="External" /><Relationship Id="rId1059" Type="http://schemas.openxmlformats.org/officeDocument/2006/relationships/hyperlink" Target="https://twitter.com/kruevans/status/1100549868181848064" TargetMode="External" /><Relationship Id="rId1060" Type="http://schemas.openxmlformats.org/officeDocument/2006/relationships/hyperlink" Target="https://twitter.com/kruevans/status/1100549868181848064" TargetMode="External" /><Relationship Id="rId1061" Type="http://schemas.openxmlformats.org/officeDocument/2006/relationships/hyperlink" Target="https://twitter.com/kruevans/status/1100559265054351360" TargetMode="External" /><Relationship Id="rId1062" Type="http://schemas.openxmlformats.org/officeDocument/2006/relationships/hyperlink" Target="https://twitter.com/kruevans/status/1103093287865352192" TargetMode="External" /><Relationship Id="rId1063" Type="http://schemas.openxmlformats.org/officeDocument/2006/relationships/hyperlink" Target="https://twitter.com/kruevans/status/1103093911319273477" TargetMode="External" /><Relationship Id="rId1064" Type="http://schemas.openxmlformats.org/officeDocument/2006/relationships/hyperlink" Target="https://twitter.com/killyalison/status/1100549947928260608" TargetMode="External" /><Relationship Id="rId1065" Type="http://schemas.openxmlformats.org/officeDocument/2006/relationships/hyperlink" Target="https://twitter.com/magicpantsjones/status/1100548970785501184" TargetMode="External" /><Relationship Id="rId1066" Type="http://schemas.openxmlformats.org/officeDocument/2006/relationships/hyperlink" Target="https://twitter.com/magicpantsjones/status/1100549042059337732" TargetMode="External" /><Relationship Id="rId1067" Type="http://schemas.openxmlformats.org/officeDocument/2006/relationships/hyperlink" Target="https://twitter.com/magicpantsjones/status/1100559387352018945" TargetMode="External" /><Relationship Id="rId1068" Type="http://schemas.openxmlformats.org/officeDocument/2006/relationships/hyperlink" Target="https://twitter.com/magicpantsjones/status/1103093577368961026" TargetMode="External" /><Relationship Id="rId1069" Type="http://schemas.openxmlformats.org/officeDocument/2006/relationships/hyperlink" Target="https://twitter.com/magicpantsjones/status/1103093226792239104" TargetMode="External" /><Relationship Id="rId1070" Type="http://schemas.openxmlformats.org/officeDocument/2006/relationships/hyperlink" Target="https://twitter.com/magicpantsjones/status/1103093659363409920" TargetMode="External" /><Relationship Id="rId1071" Type="http://schemas.openxmlformats.org/officeDocument/2006/relationships/hyperlink" Target="https://twitter.com/blakerobertsva/status/1103084133654253568" TargetMode="External" /><Relationship Id="rId1072" Type="http://schemas.openxmlformats.org/officeDocument/2006/relationships/hyperlink" Target="https://twitter.com/blakerobertsva/status/1103085863691476992" TargetMode="External" /><Relationship Id="rId1073" Type="http://schemas.openxmlformats.org/officeDocument/2006/relationships/hyperlink" Target="https://twitter.com/blakerobertsva/status/1103089153367932928" TargetMode="External" /><Relationship Id="rId1074" Type="http://schemas.openxmlformats.org/officeDocument/2006/relationships/hyperlink" Target="https://twitter.com/blakerobertsva/status/1103090613245796352" TargetMode="External" /><Relationship Id="rId1075" Type="http://schemas.openxmlformats.org/officeDocument/2006/relationships/hyperlink" Target="https://twitter.com/blakerobertsva/status/1103093789596385282" TargetMode="External" /><Relationship Id="rId1076" Type="http://schemas.openxmlformats.org/officeDocument/2006/relationships/hyperlink" Target="https://twitter.com/magicpantsjones/status/1103084526199279617" TargetMode="External" /><Relationship Id="rId1077" Type="http://schemas.openxmlformats.org/officeDocument/2006/relationships/hyperlink" Target="https://twitter.com/magicpantsjones/status/1103084934745518082" TargetMode="External" /><Relationship Id="rId1078" Type="http://schemas.openxmlformats.org/officeDocument/2006/relationships/hyperlink" Target="https://twitter.com/magicpantsjones/status/1103094235937542144" TargetMode="External" /><Relationship Id="rId1079" Type="http://schemas.openxmlformats.org/officeDocument/2006/relationships/hyperlink" Target="https://twitter.com/mru_ishere/status/1103091219293523968" TargetMode="External" /><Relationship Id="rId1080" Type="http://schemas.openxmlformats.org/officeDocument/2006/relationships/hyperlink" Target="https://twitter.com/elkissner/status/1103088267975634944" TargetMode="External" /><Relationship Id="rId1081" Type="http://schemas.openxmlformats.org/officeDocument/2006/relationships/hyperlink" Target="https://twitter.com/elkissner/status/1103090840057114624" TargetMode="External" /><Relationship Id="rId1082" Type="http://schemas.openxmlformats.org/officeDocument/2006/relationships/hyperlink" Target="https://twitter.com/elkissner/status/1103095144776118272" TargetMode="External" /><Relationship Id="rId1083" Type="http://schemas.openxmlformats.org/officeDocument/2006/relationships/hyperlink" Target="https://twitter.com/elkissner/status/1103095973478305792" TargetMode="External" /><Relationship Id="rId1084" Type="http://schemas.openxmlformats.org/officeDocument/2006/relationships/hyperlink" Target="https://twitter.com/magicpantsjones/status/1103089701496545280" TargetMode="External" /><Relationship Id="rId1085" Type="http://schemas.openxmlformats.org/officeDocument/2006/relationships/hyperlink" Target="https://twitter.com/magicpantsjones/status/1103096338668027904" TargetMode="External" /><Relationship Id="rId1086" Type="http://schemas.openxmlformats.org/officeDocument/2006/relationships/hyperlink" Target="https://twitter.com/t3achingworst/status/1103097111586000896" TargetMode="External" /><Relationship Id="rId1087" Type="http://schemas.openxmlformats.org/officeDocument/2006/relationships/hyperlink" Target="https://twitter.com/magicpantsjones/status/1103097184810135554" TargetMode="External" /><Relationship Id="rId1088" Type="http://schemas.openxmlformats.org/officeDocument/2006/relationships/hyperlink" Target="https://twitter.com/capgdroneracing/status/1103097766354534402" TargetMode="External" /><Relationship Id="rId1089" Type="http://schemas.openxmlformats.org/officeDocument/2006/relationships/hyperlink" Target="https://twitter.com/mr_abee_tweets/status/1100375420942368768" TargetMode="External" /><Relationship Id="rId1090" Type="http://schemas.openxmlformats.org/officeDocument/2006/relationships/hyperlink" Target="https://twitter.com/mr_abee_tweets/status/1100375420942368768" TargetMode="External" /><Relationship Id="rId1091" Type="http://schemas.openxmlformats.org/officeDocument/2006/relationships/hyperlink" Target="https://twitter.com/kaitlynoakleyed/status/1100549302756220928" TargetMode="External" /><Relationship Id="rId1092" Type="http://schemas.openxmlformats.org/officeDocument/2006/relationships/hyperlink" Target="https://twitter.com/kaitlynoakleyed/status/1100549885634535425" TargetMode="External" /><Relationship Id="rId1093" Type="http://schemas.openxmlformats.org/officeDocument/2006/relationships/hyperlink" Target="https://twitter.com/kaitlynoakleyed/status/1100552001216229378" TargetMode="External" /><Relationship Id="rId1094" Type="http://schemas.openxmlformats.org/officeDocument/2006/relationships/hyperlink" Target="https://twitter.com/kaitlynoakleyed/status/1100554691002486784" TargetMode="External" /><Relationship Id="rId1095" Type="http://schemas.openxmlformats.org/officeDocument/2006/relationships/hyperlink" Target="https://twitter.com/kaitlynoakleyed/status/1100557440775528449" TargetMode="External" /><Relationship Id="rId1096" Type="http://schemas.openxmlformats.org/officeDocument/2006/relationships/hyperlink" Target="https://twitter.com/kaitlynoakleyed/status/1100558937370308610" TargetMode="External" /><Relationship Id="rId1097" Type="http://schemas.openxmlformats.org/officeDocument/2006/relationships/hyperlink" Target="https://twitter.com/misskrafferty/status/1100553091160657920" TargetMode="External" /><Relationship Id="rId1098" Type="http://schemas.openxmlformats.org/officeDocument/2006/relationships/hyperlink" Target="https://twitter.com/mru_ishere/status/1100550482358079488" TargetMode="External" /><Relationship Id="rId1099" Type="http://schemas.openxmlformats.org/officeDocument/2006/relationships/hyperlink" Target="https://twitter.com/magicpantsjones/status/1100550441547558917" TargetMode="External" /><Relationship Id="rId1100" Type="http://schemas.openxmlformats.org/officeDocument/2006/relationships/hyperlink" Target="https://twitter.com/magicpantsjones/status/1100551470573936640" TargetMode="External" /><Relationship Id="rId1101" Type="http://schemas.openxmlformats.org/officeDocument/2006/relationships/hyperlink" Target="https://twitter.com/mr_abee_tweets/status/1100550143412195328" TargetMode="External" /><Relationship Id="rId1102" Type="http://schemas.openxmlformats.org/officeDocument/2006/relationships/hyperlink" Target="https://twitter.com/mr_abee_tweets/status/1100552918128885760" TargetMode="External" /><Relationship Id="rId1103" Type="http://schemas.openxmlformats.org/officeDocument/2006/relationships/hyperlink" Target="https://twitter.com/mr_abee_tweets/status/1100553418945556480" TargetMode="External" /><Relationship Id="rId1104" Type="http://schemas.openxmlformats.org/officeDocument/2006/relationships/hyperlink" Target="https://twitter.com/cvarsalona/status/1100556101031022592" TargetMode="External" /><Relationship Id="rId1105" Type="http://schemas.openxmlformats.org/officeDocument/2006/relationships/hyperlink" Target="https://twitter.com/cvarsalona/status/1100556362063532032" TargetMode="External" /><Relationship Id="rId1106" Type="http://schemas.openxmlformats.org/officeDocument/2006/relationships/hyperlink" Target="https://twitter.com/cvarsalona/status/1100556362063532032" TargetMode="External" /><Relationship Id="rId1107" Type="http://schemas.openxmlformats.org/officeDocument/2006/relationships/hyperlink" Target="https://twitter.com/cvarsalona/status/1100556599637299200" TargetMode="External" /><Relationship Id="rId1108" Type="http://schemas.openxmlformats.org/officeDocument/2006/relationships/hyperlink" Target="https://twitter.com/cvarsalona/status/1100556982547857408" TargetMode="External" /><Relationship Id="rId1109" Type="http://schemas.openxmlformats.org/officeDocument/2006/relationships/hyperlink" Target="https://twitter.com/cvarsalona/status/1100557200014172160" TargetMode="External" /><Relationship Id="rId1110" Type="http://schemas.openxmlformats.org/officeDocument/2006/relationships/hyperlink" Target="https://twitter.com/cvarsalona/status/1100557200014172160" TargetMode="External" /><Relationship Id="rId1111" Type="http://schemas.openxmlformats.org/officeDocument/2006/relationships/hyperlink" Target="https://twitter.com/cvarsalona/status/1100557926224273409" TargetMode="External" /><Relationship Id="rId1112" Type="http://schemas.openxmlformats.org/officeDocument/2006/relationships/hyperlink" Target="https://twitter.com/cvarsalona/status/1100557926224273409" TargetMode="External" /><Relationship Id="rId1113" Type="http://schemas.openxmlformats.org/officeDocument/2006/relationships/hyperlink" Target="https://twitter.com/cvarsalona/status/1100558206227701760" TargetMode="External" /><Relationship Id="rId1114" Type="http://schemas.openxmlformats.org/officeDocument/2006/relationships/hyperlink" Target="https://twitter.com/cvarsalona/status/1100558206227701760" TargetMode="External" /><Relationship Id="rId1115" Type="http://schemas.openxmlformats.org/officeDocument/2006/relationships/hyperlink" Target="https://twitter.com/cvarsalona/status/1100558703760150528" TargetMode="External" /><Relationship Id="rId1116" Type="http://schemas.openxmlformats.org/officeDocument/2006/relationships/hyperlink" Target="https://twitter.com/cvarsalona/status/1100558833716551681" TargetMode="External" /><Relationship Id="rId1117" Type="http://schemas.openxmlformats.org/officeDocument/2006/relationships/hyperlink" Target="https://twitter.com/cvarsalona/status/1100559316766068744" TargetMode="External" /><Relationship Id="rId1118" Type="http://schemas.openxmlformats.org/officeDocument/2006/relationships/hyperlink" Target="https://twitter.com/cvarsalona/status/1100559419065200645" TargetMode="External" /><Relationship Id="rId1119" Type="http://schemas.openxmlformats.org/officeDocument/2006/relationships/hyperlink" Target="https://twitter.com/cvarsalona/status/1100559779938926593" TargetMode="External" /><Relationship Id="rId1120" Type="http://schemas.openxmlformats.org/officeDocument/2006/relationships/hyperlink" Target="https://twitter.com/cvarsalona/status/1100560805660102657" TargetMode="External" /><Relationship Id="rId1121" Type="http://schemas.openxmlformats.org/officeDocument/2006/relationships/hyperlink" Target="https://twitter.com/magicpantsjones/status/1100556448508137472" TargetMode="External" /><Relationship Id="rId1122" Type="http://schemas.openxmlformats.org/officeDocument/2006/relationships/hyperlink" Target="https://twitter.com/magicpantsjones/status/1100558047666192385" TargetMode="External" /><Relationship Id="rId1123" Type="http://schemas.openxmlformats.org/officeDocument/2006/relationships/hyperlink" Target="https://twitter.com/magicpantsjones/status/1100559902337126400" TargetMode="External" /><Relationship Id="rId1124" Type="http://schemas.openxmlformats.org/officeDocument/2006/relationships/hyperlink" Target="https://twitter.com/magicpantsjones/status/1100560775230484480" TargetMode="External" /><Relationship Id="rId1125" Type="http://schemas.openxmlformats.org/officeDocument/2006/relationships/hyperlink" Target="https://twitter.com/mr_abee_tweets/status/1100557591493705729" TargetMode="External" /><Relationship Id="rId1126" Type="http://schemas.openxmlformats.org/officeDocument/2006/relationships/hyperlink" Target="https://twitter.com/mr_abee_tweets/status/1100558636957552640" TargetMode="External" /><Relationship Id="rId1127" Type="http://schemas.openxmlformats.org/officeDocument/2006/relationships/hyperlink" Target="https://twitter.com/dennisdill/status/1100559366573432832" TargetMode="External" /><Relationship Id="rId1128" Type="http://schemas.openxmlformats.org/officeDocument/2006/relationships/hyperlink" Target="https://twitter.com/dennisdill/status/1100560187046404101" TargetMode="External" /><Relationship Id="rId1129" Type="http://schemas.openxmlformats.org/officeDocument/2006/relationships/hyperlink" Target="https://twitter.com/dennisdill/status/1100560720083726336" TargetMode="External" /><Relationship Id="rId1130" Type="http://schemas.openxmlformats.org/officeDocument/2006/relationships/hyperlink" Target="https://twitter.com/dennisdill/status/1100561127136743424" TargetMode="External" /><Relationship Id="rId1131" Type="http://schemas.openxmlformats.org/officeDocument/2006/relationships/hyperlink" Target="https://twitter.com/mru_ishere/status/1100559708727988224" TargetMode="External" /><Relationship Id="rId1132" Type="http://schemas.openxmlformats.org/officeDocument/2006/relationships/hyperlink" Target="https://twitter.com/magicpantsjones/status/1100559662376722432" TargetMode="External" /><Relationship Id="rId1133" Type="http://schemas.openxmlformats.org/officeDocument/2006/relationships/hyperlink" Target="https://twitter.com/magicpantsjones/status/1100560365866373120" TargetMode="External" /><Relationship Id="rId1134" Type="http://schemas.openxmlformats.org/officeDocument/2006/relationships/hyperlink" Target="https://twitter.com/mr_abee_tweets/status/1100559725828206592" TargetMode="External" /><Relationship Id="rId1135" Type="http://schemas.openxmlformats.org/officeDocument/2006/relationships/hyperlink" Target="https://twitter.com/mr_abee_tweets/status/1101900648122105856" TargetMode="External" /><Relationship Id="rId1136" Type="http://schemas.openxmlformats.org/officeDocument/2006/relationships/hyperlink" Target="https://twitter.com/mr_abee_tweets/status/1103092452334977024" TargetMode="External" /><Relationship Id="rId1137" Type="http://schemas.openxmlformats.org/officeDocument/2006/relationships/hyperlink" Target="https://twitter.com/classdojo/status/1100815445186113536" TargetMode="External" /><Relationship Id="rId1138" Type="http://schemas.openxmlformats.org/officeDocument/2006/relationships/hyperlink" Target="https://twitter.com/classdojo/status/1100815445186113536" TargetMode="External" /><Relationship Id="rId1139" Type="http://schemas.openxmlformats.org/officeDocument/2006/relationships/hyperlink" Target="https://twitter.com/nathan_stevens/status/1100575171931459584" TargetMode="External" /><Relationship Id="rId1140" Type="http://schemas.openxmlformats.org/officeDocument/2006/relationships/hyperlink" Target="https://twitter.com/mr_abee_tweets/status/1103092949217435648" TargetMode="External" /><Relationship Id="rId1141" Type="http://schemas.openxmlformats.org/officeDocument/2006/relationships/hyperlink" Target="https://twitter.com/misskrafferty/status/1100551668914159617" TargetMode="External" /><Relationship Id="rId1142" Type="http://schemas.openxmlformats.org/officeDocument/2006/relationships/hyperlink" Target="https://twitter.com/biologygoddess/status/1103088488818397184" TargetMode="External" /><Relationship Id="rId1143" Type="http://schemas.openxmlformats.org/officeDocument/2006/relationships/hyperlink" Target="https://twitter.com/killyalison/status/1099991479773216768" TargetMode="External" /><Relationship Id="rId1144" Type="http://schemas.openxmlformats.org/officeDocument/2006/relationships/hyperlink" Target="https://twitter.com/killyalison/status/1100546524365377536" TargetMode="External" /><Relationship Id="rId1145" Type="http://schemas.openxmlformats.org/officeDocument/2006/relationships/hyperlink" Target="https://twitter.com/killyalison/status/1100548810235879429" TargetMode="External" /><Relationship Id="rId1146" Type="http://schemas.openxmlformats.org/officeDocument/2006/relationships/hyperlink" Target="https://twitter.com/killyalison/status/1100549270082674688" TargetMode="External" /><Relationship Id="rId1147" Type="http://schemas.openxmlformats.org/officeDocument/2006/relationships/hyperlink" Target="https://twitter.com/killyalison/status/1100549947928260608" TargetMode="External" /><Relationship Id="rId1148" Type="http://schemas.openxmlformats.org/officeDocument/2006/relationships/hyperlink" Target="https://twitter.com/killyalison/status/1100549947928260608" TargetMode="External" /><Relationship Id="rId1149" Type="http://schemas.openxmlformats.org/officeDocument/2006/relationships/hyperlink" Target="https://twitter.com/killyalison/status/1100551201857433600" TargetMode="External" /><Relationship Id="rId1150" Type="http://schemas.openxmlformats.org/officeDocument/2006/relationships/hyperlink" Target="https://twitter.com/killyalison/status/1100552482583965697" TargetMode="External" /><Relationship Id="rId1151" Type="http://schemas.openxmlformats.org/officeDocument/2006/relationships/hyperlink" Target="https://twitter.com/killyalison/status/1100553671392276481" TargetMode="External" /><Relationship Id="rId1152" Type="http://schemas.openxmlformats.org/officeDocument/2006/relationships/hyperlink" Target="https://twitter.com/killyalison/status/1100554066395099142" TargetMode="External" /><Relationship Id="rId1153" Type="http://schemas.openxmlformats.org/officeDocument/2006/relationships/hyperlink" Target="https://twitter.com/killyalison/status/1100556012816347140" TargetMode="External" /><Relationship Id="rId1154" Type="http://schemas.openxmlformats.org/officeDocument/2006/relationships/hyperlink" Target="https://twitter.com/killyalison/status/1100558482523242498" TargetMode="External" /><Relationship Id="rId1155" Type="http://schemas.openxmlformats.org/officeDocument/2006/relationships/hyperlink" Target="https://twitter.com/killyalison/status/1102951437812813825" TargetMode="External" /><Relationship Id="rId1156" Type="http://schemas.openxmlformats.org/officeDocument/2006/relationships/hyperlink" Target="https://twitter.com/killyalison/status/1103083390587281408" TargetMode="External" /><Relationship Id="rId1157" Type="http://schemas.openxmlformats.org/officeDocument/2006/relationships/hyperlink" Target="https://twitter.com/killyalison/status/1103085314388754432" TargetMode="External" /><Relationship Id="rId1158" Type="http://schemas.openxmlformats.org/officeDocument/2006/relationships/hyperlink" Target="https://twitter.com/killyalison/status/1103087900227444736" TargetMode="External" /><Relationship Id="rId1159" Type="http://schemas.openxmlformats.org/officeDocument/2006/relationships/hyperlink" Target="https://twitter.com/killyalison/status/1103089035780722688" TargetMode="External" /><Relationship Id="rId1160" Type="http://schemas.openxmlformats.org/officeDocument/2006/relationships/hyperlink" Target="https://twitter.com/killyalison/status/1103090738517209089" TargetMode="External" /><Relationship Id="rId1161" Type="http://schemas.openxmlformats.org/officeDocument/2006/relationships/hyperlink" Target="https://twitter.com/killyalison/status/1103093067438047233" TargetMode="External" /><Relationship Id="rId1162" Type="http://schemas.openxmlformats.org/officeDocument/2006/relationships/hyperlink" Target="https://twitter.com/killyalison/status/1103095227999494144" TargetMode="External" /><Relationship Id="rId1163" Type="http://schemas.openxmlformats.org/officeDocument/2006/relationships/hyperlink" Target="https://twitter.com/magicpantsjones/status/1100546914116923392" TargetMode="External" /><Relationship Id="rId1164" Type="http://schemas.openxmlformats.org/officeDocument/2006/relationships/hyperlink" Target="https://twitter.com/magicpantsjones/status/1100558642158469125" TargetMode="External" /><Relationship Id="rId1165" Type="http://schemas.openxmlformats.org/officeDocument/2006/relationships/hyperlink" Target="https://twitter.com/magicpantsjones/status/1103083703226564610" TargetMode="External" /><Relationship Id="rId1166" Type="http://schemas.openxmlformats.org/officeDocument/2006/relationships/hyperlink" Target="https://twitter.com/magicpantsjones/status/1103089277863448576" TargetMode="External" /><Relationship Id="rId1167" Type="http://schemas.openxmlformats.org/officeDocument/2006/relationships/hyperlink" Target="https://twitter.com/magicpantsjones/status/1103089458931482629" TargetMode="External" /><Relationship Id="rId1168" Type="http://schemas.openxmlformats.org/officeDocument/2006/relationships/hyperlink" Target="https://twitter.com/magicpantsjones/status/1103093226792239104" TargetMode="External" /><Relationship Id="rId1169" Type="http://schemas.openxmlformats.org/officeDocument/2006/relationships/hyperlink" Target="https://twitter.com/magicpantsjones/status/1103093659363409920" TargetMode="External" /><Relationship Id="rId1170" Type="http://schemas.openxmlformats.org/officeDocument/2006/relationships/hyperlink" Target="https://twitter.com/magicpantsjones/status/1103095455465066496" TargetMode="External" /><Relationship Id="rId1171" Type="http://schemas.openxmlformats.org/officeDocument/2006/relationships/hyperlink" Target="https://twitter.com/magicpantsjones/status/1103097463785881600" TargetMode="External" /><Relationship Id="rId1172" Type="http://schemas.openxmlformats.org/officeDocument/2006/relationships/hyperlink" Target="https://twitter.com/mr_abee_tweets/status/1100547311418163201" TargetMode="External" /><Relationship Id="rId1173" Type="http://schemas.openxmlformats.org/officeDocument/2006/relationships/hyperlink" Target="https://twitter.com/mr_abee_tweets/status/1101900648122105856" TargetMode="External" /><Relationship Id="rId1174" Type="http://schemas.openxmlformats.org/officeDocument/2006/relationships/hyperlink" Target="https://twitter.com/mr_abee_tweets/status/1103087573067542528" TargetMode="External" /><Relationship Id="rId1175" Type="http://schemas.openxmlformats.org/officeDocument/2006/relationships/hyperlink" Target="https://twitter.com/mr_abee_tweets/status/1103093660378431488" TargetMode="External" /><Relationship Id="rId1176" Type="http://schemas.openxmlformats.org/officeDocument/2006/relationships/hyperlink" Target="https://twitter.com/urbie/status/1103084142684565504" TargetMode="External" /><Relationship Id="rId1177" Type="http://schemas.openxmlformats.org/officeDocument/2006/relationships/hyperlink" Target="https://twitter.com/urbie/status/1103091817229180928" TargetMode="External" /><Relationship Id="rId1178" Type="http://schemas.openxmlformats.org/officeDocument/2006/relationships/hyperlink" Target="https://twitter.com/john_prmn/status/1103085702873518084" TargetMode="External" /><Relationship Id="rId1179" Type="http://schemas.openxmlformats.org/officeDocument/2006/relationships/hyperlink" Target="https://twitter.com/john_prmn/status/1103086273848324096" TargetMode="External" /><Relationship Id="rId1180" Type="http://schemas.openxmlformats.org/officeDocument/2006/relationships/hyperlink" Target="https://twitter.com/john_prmn/status/1103086900003459072" TargetMode="External" /><Relationship Id="rId1181" Type="http://schemas.openxmlformats.org/officeDocument/2006/relationships/hyperlink" Target="https://twitter.com/john_prmn/status/1103088341304688641" TargetMode="External" /><Relationship Id="rId1182" Type="http://schemas.openxmlformats.org/officeDocument/2006/relationships/hyperlink" Target="https://twitter.com/mru_ishere/status/1103088894634061831" TargetMode="External" /><Relationship Id="rId1183" Type="http://schemas.openxmlformats.org/officeDocument/2006/relationships/hyperlink" Target="https://twitter.com/magicpantsjones/status/1103086765425000448" TargetMode="External" /><Relationship Id="rId1184" Type="http://schemas.openxmlformats.org/officeDocument/2006/relationships/hyperlink" Target="https://twitter.com/magicpantsjones/status/1103087464711888896" TargetMode="External" /><Relationship Id="rId1185" Type="http://schemas.openxmlformats.org/officeDocument/2006/relationships/hyperlink" Target="https://twitter.com/magicpantsjones/status/1103087933492523008" TargetMode="External" /><Relationship Id="rId1186" Type="http://schemas.openxmlformats.org/officeDocument/2006/relationships/hyperlink" Target="https://twitter.com/magicpantsjones/status/1103088610377633793" TargetMode="External" /><Relationship Id="rId1187" Type="http://schemas.openxmlformats.org/officeDocument/2006/relationships/hyperlink" Target="https://twitter.com/mr_abee_tweets/status/1103088408270913542" TargetMode="External" /><Relationship Id="rId1188" Type="http://schemas.openxmlformats.org/officeDocument/2006/relationships/hyperlink" Target="https://twitter.com/chrisquinn64/status/1103087239565733889" TargetMode="External" /><Relationship Id="rId1189" Type="http://schemas.openxmlformats.org/officeDocument/2006/relationships/hyperlink" Target="https://twitter.com/kathyiwanicki/status/1103084004293648385" TargetMode="External" /><Relationship Id="rId1190" Type="http://schemas.openxmlformats.org/officeDocument/2006/relationships/hyperlink" Target="https://twitter.com/gruntledchalkie/status/1100555919002238976" TargetMode="External" /><Relationship Id="rId1191" Type="http://schemas.openxmlformats.org/officeDocument/2006/relationships/hyperlink" Target="https://twitter.com/gruntledchalkie/status/1100556487665999872" TargetMode="External" /><Relationship Id="rId1192" Type="http://schemas.openxmlformats.org/officeDocument/2006/relationships/hyperlink" Target="https://twitter.com/gruntledchalkie/status/1103080297329876993" TargetMode="External" /><Relationship Id="rId1193" Type="http://schemas.openxmlformats.org/officeDocument/2006/relationships/hyperlink" Target="https://twitter.com/gruntledchalkie/status/1103083595038515200" TargetMode="External" /><Relationship Id="rId1194" Type="http://schemas.openxmlformats.org/officeDocument/2006/relationships/hyperlink" Target="https://twitter.com/gruntledchalkie/status/1103083826463440896" TargetMode="External" /><Relationship Id="rId1195" Type="http://schemas.openxmlformats.org/officeDocument/2006/relationships/hyperlink" Target="https://twitter.com/gruntledchalkie/status/1103083977831673857" TargetMode="External" /><Relationship Id="rId1196" Type="http://schemas.openxmlformats.org/officeDocument/2006/relationships/hyperlink" Target="https://twitter.com/gruntledchalkie/status/1103084068982317056" TargetMode="External" /><Relationship Id="rId1197" Type="http://schemas.openxmlformats.org/officeDocument/2006/relationships/hyperlink" Target="https://twitter.com/gruntledchalkie/status/1103084271168700417" TargetMode="External" /><Relationship Id="rId1198" Type="http://schemas.openxmlformats.org/officeDocument/2006/relationships/hyperlink" Target="https://twitter.com/gruntledchalkie/status/1103095578307657729" TargetMode="External" /><Relationship Id="rId1199" Type="http://schemas.openxmlformats.org/officeDocument/2006/relationships/hyperlink" Target="https://twitter.com/gruntledchalkie/status/1103095674973745152" TargetMode="External" /><Relationship Id="rId1200" Type="http://schemas.openxmlformats.org/officeDocument/2006/relationships/hyperlink" Target="https://twitter.com/magicpantsjones/status/1100556214520426496" TargetMode="External" /><Relationship Id="rId1201" Type="http://schemas.openxmlformats.org/officeDocument/2006/relationships/hyperlink" Target="https://twitter.com/magicpantsjones/status/1100556675403186176" TargetMode="External" /><Relationship Id="rId1202" Type="http://schemas.openxmlformats.org/officeDocument/2006/relationships/hyperlink" Target="https://twitter.com/magicpantsjones/status/1103081602899427328" TargetMode="External" /><Relationship Id="rId1203" Type="http://schemas.openxmlformats.org/officeDocument/2006/relationships/hyperlink" Target="https://twitter.com/magicpantsjones/status/1103083858625548292" TargetMode="External" /><Relationship Id="rId1204" Type="http://schemas.openxmlformats.org/officeDocument/2006/relationships/hyperlink" Target="https://twitter.com/magicpantsjones/status/1103084121826512897" TargetMode="External" /><Relationship Id="rId1205" Type="http://schemas.openxmlformats.org/officeDocument/2006/relationships/hyperlink" Target="https://twitter.com/magicpantsjones/status/1103095684604067845" TargetMode="External" /><Relationship Id="rId1206" Type="http://schemas.openxmlformats.org/officeDocument/2006/relationships/hyperlink" Target="https://twitter.com/mr_abee_tweets/status/1103096992014745601" TargetMode="External" /><Relationship Id="rId1207" Type="http://schemas.openxmlformats.org/officeDocument/2006/relationships/hyperlink" Target="https://twitter.com/chrisquinn64/status/1103096937216073728" TargetMode="External" /><Relationship Id="rId1208" Type="http://schemas.openxmlformats.org/officeDocument/2006/relationships/hyperlink" Target="https://twitter.com/teresagross625/status/1100548844448858114" TargetMode="External" /><Relationship Id="rId1209" Type="http://schemas.openxmlformats.org/officeDocument/2006/relationships/hyperlink" Target="https://twitter.com/teresagross625/status/1100549769854963712" TargetMode="External" /><Relationship Id="rId1210" Type="http://schemas.openxmlformats.org/officeDocument/2006/relationships/hyperlink" Target="https://twitter.com/teresagross625/status/1100550385826177024" TargetMode="External" /><Relationship Id="rId1211" Type="http://schemas.openxmlformats.org/officeDocument/2006/relationships/hyperlink" Target="https://twitter.com/teresagross625/status/1100550906729431040" TargetMode="External" /><Relationship Id="rId1212" Type="http://schemas.openxmlformats.org/officeDocument/2006/relationships/hyperlink" Target="https://twitter.com/teresagross625/status/1100551820534075393" TargetMode="External" /><Relationship Id="rId1213" Type="http://schemas.openxmlformats.org/officeDocument/2006/relationships/hyperlink" Target="https://twitter.com/teresagross625/status/1100553485479751681" TargetMode="External" /><Relationship Id="rId1214" Type="http://schemas.openxmlformats.org/officeDocument/2006/relationships/hyperlink" Target="https://twitter.com/teresagross625/status/1100555518131736577" TargetMode="External" /><Relationship Id="rId1215" Type="http://schemas.openxmlformats.org/officeDocument/2006/relationships/hyperlink" Target="https://twitter.com/teresagross625/status/1100555971896791041" TargetMode="External" /><Relationship Id="rId1216" Type="http://schemas.openxmlformats.org/officeDocument/2006/relationships/hyperlink" Target="https://twitter.com/teresagross625/status/1102323837667028992" TargetMode="External" /><Relationship Id="rId1217" Type="http://schemas.openxmlformats.org/officeDocument/2006/relationships/hyperlink" Target="https://twitter.com/teresagross625/status/1102323837667028992" TargetMode="External" /><Relationship Id="rId1218" Type="http://schemas.openxmlformats.org/officeDocument/2006/relationships/hyperlink" Target="https://twitter.com/teresagross625/status/1102914637480321024" TargetMode="External" /><Relationship Id="rId1219" Type="http://schemas.openxmlformats.org/officeDocument/2006/relationships/hyperlink" Target="https://twitter.com/magicpantsjones/status/1100551011511480320" TargetMode="External" /><Relationship Id="rId1220" Type="http://schemas.openxmlformats.org/officeDocument/2006/relationships/hyperlink" Target="https://twitter.com/magicpantsjones/status/1100555593889312771" TargetMode="External" /><Relationship Id="rId1221" Type="http://schemas.openxmlformats.org/officeDocument/2006/relationships/hyperlink" Target="https://twitter.com/cherylabla/status/1100580416447234048" TargetMode="External" /><Relationship Id="rId1222" Type="http://schemas.openxmlformats.org/officeDocument/2006/relationships/hyperlink" Target="https://twitter.com/cmk138/status/1100549753899671552" TargetMode="External" /><Relationship Id="rId1223" Type="http://schemas.openxmlformats.org/officeDocument/2006/relationships/hyperlink" Target="https://twitter.com/cmk138/status/1100551101445693440" TargetMode="External" /><Relationship Id="rId1224" Type="http://schemas.openxmlformats.org/officeDocument/2006/relationships/hyperlink" Target="https://twitter.com/cmk138/status/1100552870074568704" TargetMode="External" /><Relationship Id="rId1225" Type="http://schemas.openxmlformats.org/officeDocument/2006/relationships/hyperlink" Target="https://twitter.com/cmk138/status/1100553978331291648" TargetMode="External" /><Relationship Id="rId1226" Type="http://schemas.openxmlformats.org/officeDocument/2006/relationships/hyperlink" Target="https://twitter.com/cmk138/status/1100554917519880192" TargetMode="External" /><Relationship Id="rId1227" Type="http://schemas.openxmlformats.org/officeDocument/2006/relationships/hyperlink" Target="https://twitter.com/magicpantsjones/status/1100550941684785153" TargetMode="External" /><Relationship Id="rId1228" Type="http://schemas.openxmlformats.org/officeDocument/2006/relationships/hyperlink" Target="https://twitter.com/magicpantsjones/status/1100553089294176256" TargetMode="External" /><Relationship Id="rId1229" Type="http://schemas.openxmlformats.org/officeDocument/2006/relationships/hyperlink" Target="https://twitter.com/magicpantsjones/status/1100554325372424192" TargetMode="External" /><Relationship Id="rId1230" Type="http://schemas.openxmlformats.org/officeDocument/2006/relationships/hyperlink" Target="https://twitter.com/magicpantsjones/status/1100555085153742849" TargetMode="External" /><Relationship Id="rId1231" Type="http://schemas.openxmlformats.org/officeDocument/2006/relationships/hyperlink" Target="https://twitter.com/cherylabla/status/1100581005612802048" TargetMode="External" /><Relationship Id="rId1232" Type="http://schemas.openxmlformats.org/officeDocument/2006/relationships/hyperlink" Target="https://twitter.com/misskrafferty/status/1100546578308386817" TargetMode="External" /><Relationship Id="rId1233" Type="http://schemas.openxmlformats.org/officeDocument/2006/relationships/hyperlink" Target="https://twitter.com/misskrafferty/status/1100546927035334656" TargetMode="External" /><Relationship Id="rId1234" Type="http://schemas.openxmlformats.org/officeDocument/2006/relationships/hyperlink" Target="https://twitter.com/misskrafferty/status/1100546927035334656" TargetMode="External" /><Relationship Id="rId1235" Type="http://schemas.openxmlformats.org/officeDocument/2006/relationships/hyperlink" Target="https://twitter.com/misskrafferty/status/1100547114889809921" TargetMode="External" /><Relationship Id="rId1236" Type="http://schemas.openxmlformats.org/officeDocument/2006/relationships/hyperlink" Target="https://twitter.com/misskrafferty/status/1100547196779446272" TargetMode="External" /><Relationship Id="rId1237" Type="http://schemas.openxmlformats.org/officeDocument/2006/relationships/hyperlink" Target="https://twitter.com/misskrafferty/status/1100548261675438081" TargetMode="External" /><Relationship Id="rId1238" Type="http://schemas.openxmlformats.org/officeDocument/2006/relationships/hyperlink" Target="https://twitter.com/misskrafferty/status/1100548452533092353" TargetMode="External" /><Relationship Id="rId1239" Type="http://schemas.openxmlformats.org/officeDocument/2006/relationships/hyperlink" Target="https://twitter.com/misskrafferty/status/1100548452533092353" TargetMode="External" /><Relationship Id="rId1240" Type="http://schemas.openxmlformats.org/officeDocument/2006/relationships/hyperlink" Target="https://twitter.com/misskrafferty/status/1100548789738323968" TargetMode="External" /><Relationship Id="rId1241" Type="http://schemas.openxmlformats.org/officeDocument/2006/relationships/hyperlink" Target="https://twitter.com/misskrafferty/status/1100549082152665088" TargetMode="External" /><Relationship Id="rId1242" Type="http://schemas.openxmlformats.org/officeDocument/2006/relationships/hyperlink" Target="https://twitter.com/misskrafferty/status/1100549082152665088" TargetMode="External" /><Relationship Id="rId1243" Type="http://schemas.openxmlformats.org/officeDocument/2006/relationships/hyperlink" Target="https://twitter.com/misskrafferty/status/1100549545459703808" TargetMode="External" /><Relationship Id="rId1244" Type="http://schemas.openxmlformats.org/officeDocument/2006/relationships/hyperlink" Target="https://twitter.com/misskrafferty/status/1100550068321640448" TargetMode="External" /><Relationship Id="rId1245" Type="http://schemas.openxmlformats.org/officeDocument/2006/relationships/hyperlink" Target="https://twitter.com/misskrafferty/status/1100550326883622913" TargetMode="External" /><Relationship Id="rId1246" Type="http://schemas.openxmlformats.org/officeDocument/2006/relationships/hyperlink" Target="https://twitter.com/misskrafferty/status/1100553091160657920" TargetMode="External" /><Relationship Id="rId1247" Type="http://schemas.openxmlformats.org/officeDocument/2006/relationships/hyperlink" Target="https://twitter.com/misskrafferty/status/1100553487010750466" TargetMode="External" /><Relationship Id="rId1248" Type="http://schemas.openxmlformats.org/officeDocument/2006/relationships/hyperlink" Target="https://twitter.com/misskrafferty/status/1100554781133889536" TargetMode="External" /><Relationship Id="rId1249" Type="http://schemas.openxmlformats.org/officeDocument/2006/relationships/hyperlink" Target="https://twitter.com/misskrafferty/status/1100555990867558400" TargetMode="External" /><Relationship Id="rId1250" Type="http://schemas.openxmlformats.org/officeDocument/2006/relationships/hyperlink" Target="https://twitter.com/misskrafferty/status/1100558468317175808" TargetMode="External" /><Relationship Id="rId1251" Type="http://schemas.openxmlformats.org/officeDocument/2006/relationships/hyperlink" Target="https://twitter.com/misskrafferty/status/1100558644884709377" TargetMode="External" /><Relationship Id="rId1252" Type="http://schemas.openxmlformats.org/officeDocument/2006/relationships/hyperlink" Target="https://twitter.com/misskrafferty/status/1100558846014169088" TargetMode="External" /><Relationship Id="rId1253" Type="http://schemas.openxmlformats.org/officeDocument/2006/relationships/hyperlink" Target="https://twitter.com/misskrafferty/status/1100559017464741888" TargetMode="External" /><Relationship Id="rId1254" Type="http://schemas.openxmlformats.org/officeDocument/2006/relationships/hyperlink" Target="https://twitter.com/misskrafferty/status/1100559558722969600" TargetMode="External" /><Relationship Id="rId1255" Type="http://schemas.openxmlformats.org/officeDocument/2006/relationships/hyperlink" Target="https://twitter.com/misskrafferty/status/1103090694325972992" TargetMode="External" /><Relationship Id="rId1256" Type="http://schemas.openxmlformats.org/officeDocument/2006/relationships/hyperlink" Target="https://twitter.com/magicpantsjones/status/1100546983637463040" TargetMode="External" /><Relationship Id="rId1257" Type="http://schemas.openxmlformats.org/officeDocument/2006/relationships/hyperlink" Target="https://twitter.com/magicpantsjones/status/1100547655640498176" TargetMode="External" /><Relationship Id="rId1258" Type="http://schemas.openxmlformats.org/officeDocument/2006/relationships/hyperlink" Target="https://twitter.com/magicpantsjones/status/1100548927303102464" TargetMode="External" /><Relationship Id="rId1259" Type="http://schemas.openxmlformats.org/officeDocument/2006/relationships/hyperlink" Target="https://twitter.com/magicpantsjones/status/1100549808945852418" TargetMode="External" /><Relationship Id="rId1260" Type="http://schemas.openxmlformats.org/officeDocument/2006/relationships/hyperlink" Target="https://twitter.com/magicpantsjones/status/1100550320525058048" TargetMode="External" /><Relationship Id="rId1261" Type="http://schemas.openxmlformats.org/officeDocument/2006/relationships/hyperlink" Target="https://twitter.com/magicpantsjones/status/1100554052377739264" TargetMode="External" /><Relationship Id="rId1262" Type="http://schemas.openxmlformats.org/officeDocument/2006/relationships/hyperlink" Target="https://twitter.com/magicpantsjones/status/1100554919554269191" TargetMode="External" /><Relationship Id="rId1263" Type="http://schemas.openxmlformats.org/officeDocument/2006/relationships/hyperlink" Target="https://twitter.com/magicpantsjones/status/1100558592330084352" TargetMode="External" /><Relationship Id="rId1264" Type="http://schemas.openxmlformats.org/officeDocument/2006/relationships/hyperlink" Target="https://twitter.com/magicpantsjones/status/1100558934769840128" TargetMode="External" /><Relationship Id="rId1265" Type="http://schemas.openxmlformats.org/officeDocument/2006/relationships/hyperlink" Target="https://twitter.com/magicpantsjones/status/1100559061689552897" TargetMode="External" /><Relationship Id="rId1266" Type="http://schemas.openxmlformats.org/officeDocument/2006/relationships/hyperlink" Target="https://twitter.com/magicpantsjones/status/1103086463925866497" TargetMode="External" /><Relationship Id="rId1267" Type="http://schemas.openxmlformats.org/officeDocument/2006/relationships/hyperlink" Target="https://twitter.com/magicpantsjones/status/1103088277085700096" TargetMode="External" /><Relationship Id="rId1268" Type="http://schemas.openxmlformats.org/officeDocument/2006/relationships/hyperlink" Target="https://twitter.com/magicpantsjones/status/1103088812517920768" TargetMode="External" /><Relationship Id="rId1269" Type="http://schemas.openxmlformats.org/officeDocument/2006/relationships/hyperlink" Target="https://twitter.com/magicpantsjones/status/1103090047434350593" TargetMode="External" /><Relationship Id="rId1270" Type="http://schemas.openxmlformats.org/officeDocument/2006/relationships/hyperlink" Target="https://twitter.com/magicpantsjones/status/1103090569822248962" TargetMode="External" /><Relationship Id="rId1271" Type="http://schemas.openxmlformats.org/officeDocument/2006/relationships/hyperlink" Target="https://twitter.com/magicpantsjones/status/1103090816770281473" TargetMode="External" /><Relationship Id="rId1272" Type="http://schemas.openxmlformats.org/officeDocument/2006/relationships/hyperlink" Target="https://twitter.com/magicpantsjones/status/1103091184120016896" TargetMode="External" /><Relationship Id="rId1273" Type="http://schemas.openxmlformats.org/officeDocument/2006/relationships/hyperlink" Target="https://twitter.com/mr_abee_tweets/status/1100547054412222464" TargetMode="External" /><Relationship Id="rId1274" Type="http://schemas.openxmlformats.org/officeDocument/2006/relationships/hyperlink" Target="https://twitter.com/mr_abee_tweets/status/1100547566624739328" TargetMode="External" /><Relationship Id="rId1275" Type="http://schemas.openxmlformats.org/officeDocument/2006/relationships/hyperlink" Target="https://twitter.com/mr_abee_tweets/status/1100553418945556480" TargetMode="External" /><Relationship Id="rId1276" Type="http://schemas.openxmlformats.org/officeDocument/2006/relationships/hyperlink" Target="https://twitter.com/mr_abee_tweets/status/1100559026813845505" TargetMode="External" /><Relationship Id="rId1277" Type="http://schemas.openxmlformats.org/officeDocument/2006/relationships/hyperlink" Target="https://twitter.com/chrisquinn64/status/1103086975077109765" TargetMode="External" /><Relationship Id="rId1278" Type="http://schemas.openxmlformats.org/officeDocument/2006/relationships/hyperlink" Target="https://twitter.com/chrisquinn64/status/1103088670951661568" TargetMode="External" /><Relationship Id="rId1279" Type="http://schemas.openxmlformats.org/officeDocument/2006/relationships/hyperlink" Target="https://twitter.com/chrisquinn64/status/1103089124611743745" TargetMode="External" /><Relationship Id="rId1280" Type="http://schemas.openxmlformats.org/officeDocument/2006/relationships/hyperlink" Target="https://twitter.com/cherylabla/status/1100582585250603009" TargetMode="External" /><Relationship Id="rId1281" Type="http://schemas.openxmlformats.org/officeDocument/2006/relationships/hyperlink" Target="https://twitter.com/priscillacap1/status/1100549720081076225" TargetMode="External" /><Relationship Id="rId1282" Type="http://schemas.openxmlformats.org/officeDocument/2006/relationships/hyperlink" Target="https://twitter.com/priscillacap1/status/1100550834763558912" TargetMode="External" /><Relationship Id="rId1283" Type="http://schemas.openxmlformats.org/officeDocument/2006/relationships/hyperlink" Target="https://twitter.com/priscillacap1/status/1100552364363268096" TargetMode="External" /><Relationship Id="rId1284" Type="http://schemas.openxmlformats.org/officeDocument/2006/relationships/hyperlink" Target="https://twitter.com/priscillacap1/status/1100554417353510918" TargetMode="External" /><Relationship Id="rId1285" Type="http://schemas.openxmlformats.org/officeDocument/2006/relationships/hyperlink" Target="https://twitter.com/priscillacap1/status/1100555780661628928" TargetMode="External" /><Relationship Id="rId1286" Type="http://schemas.openxmlformats.org/officeDocument/2006/relationships/hyperlink" Target="https://twitter.com/priscillacap1/status/1100557517376143361" TargetMode="External" /><Relationship Id="rId1287" Type="http://schemas.openxmlformats.org/officeDocument/2006/relationships/hyperlink" Target="https://twitter.com/priscillacap1/status/1100558866281127936" TargetMode="External" /><Relationship Id="rId1288" Type="http://schemas.openxmlformats.org/officeDocument/2006/relationships/hyperlink" Target="https://twitter.com/priscillacap1/status/1100559155788726272" TargetMode="External" /><Relationship Id="rId1289" Type="http://schemas.openxmlformats.org/officeDocument/2006/relationships/hyperlink" Target="https://twitter.com/priscillacap1/status/1100560291006504960" TargetMode="External" /><Relationship Id="rId1290" Type="http://schemas.openxmlformats.org/officeDocument/2006/relationships/hyperlink" Target="https://twitter.com/magicpantsjones/status/1100550675677790209" TargetMode="External" /><Relationship Id="rId1291" Type="http://schemas.openxmlformats.org/officeDocument/2006/relationships/hyperlink" Target="https://twitter.com/magicpantsjones/status/1100552759785545729" TargetMode="External" /><Relationship Id="rId1292" Type="http://schemas.openxmlformats.org/officeDocument/2006/relationships/hyperlink" Target="https://twitter.com/magicpantsjones/status/1100558974003367937" TargetMode="External" /><Relationship Id="rId1293" Type="http://schemas.openxmlformats.org/officeDocument/2006/relationships/hyperlink" Target="https://twitter.com/kmichellehowell/status/1100553063398588416" TargetMode="External" /><Relationship Id="rId1294" Type="http://schemas.openxmlformats.org/officeDocument/2006/relationships/hyperlink" Target="https://twitter.com/hjreed/status/1100546923289866240" TargetMode="External" /><Relationship Id="rId1295" Type="http://schemas.openxmlformats.org/officeDocument/2006/relationships/hyperlink" Target="https://twitter.com/hjreed/status/1100548767407853568" TargetMode="External" /><Relationship Id="rId1296" Type="http://schemas.openxmlformats.org/officeDocument/2006/relationships/hyperlink" Target="https://twitter.com/hjreed/status/1100552707050561536" TargetMode="External" /><Relationship Id="rId1297" Type="http://schemas.openxmlformats.org/officeDocument/2006/relationships/hyperlink" Target="https://twitter.com/hjreed/status/1100553987185610752" TargetMode="External" /><Relationship Id="rId1298" Type="http://schemas.openxmlformats.org/officeDocument/2006/relationships/hyperlink" Target="https://twitter.com/hjreed/status/1100554707125370880" TargetMode="External" /><Relationship Id="rId1299" Type="http://schemas.openxmlformats.org/officeDocument/2006/relationships/hyperlink" Target="https://twitter.com/hjreed/status/1100558085037408257" TargetMode="External" /><Relationship Id="rId1300" Type="http://schemas.openxmlformats.org/officeDocument/2006/relationships/hyperlink" Target="https://twitter.com/hjreed/status/1100559164215123968" TargetMode="External" /><Relationship Id="rId1301" Type="http://schemas.openxmlformats.org/officeDocument/2006/relationships/hyperlink" Target="https://twitter.com/mru_ishere/status/1100553483718180864" TargetMode="External" /><Relationship Id="rId1302" Type="http://schemas.openxmlformats.org/officeDocument/2006/relationships/hyperlink" Target="https://twitter.com/magicpantsjones/status/1100547275649138688" TargetMode="External" /><Relationship Id="rId1303" Type="http://schemas.openxmlformats.org/officeDocument/2006/relationships/hyperlink" Target="https://twitter.com/magicpantsjones/status/1100549539105329154" TargetMode="External" /><Relationship Id="rId1304" Type="http://schemas.openxmlformats.org/officeDocument/2006/relationships/hyperlink" Target="https://twitter.com/magicpantsjones/status/1100552928190976000" TargetMode="External" /><Relationship Id="rId1305" Type="http://schemas.openxmlformats.org/officeDocument/2006/relationships/hyperlink" Target="https://twitter.com/magicpantsjones/status/1100553217979629568" TargetMode="External" /><Relationship Id="rId1306" Type="http://schemas.openxmlformats.org/officeDocument/2006/relationships/hyperlink" Target="https://twitter.com/kmichellehowell/status/1100555114501283840" TargetMode="External" /><Relationship Id="rId1307" Type="http://schemas.openxmlformats.org/officeDocument/2006/relationships/hyperlink" Target="https://twitter.com/mru_ishere/status/1103084440400609280" TargetMode="External" /><Relationship Id="rId1308" Type="http://schemas.openxmlformats.org/officeDocument/2006/relationships/hyperlink" Target="https://twitter.com/mru_ishere/status/1103085519800541185" TargetMode="External" /><Relationship Id="rId1309" Type="http://schemas.openxmlformats.org/officeDocument/2006/relationships/hyperlink" Target="https://twitter.com/mru_ishere/status/1103086816079552512" TargetMode="External" /><Relationship Id="rId1310" Type="http://schemas.openxmlformats.org/officeDocument/2006/relationships/hyperlink" Target="https://twitter.com/kathyiwanicki/status/1103088031194583040" TargetMode="External" /><Relationship Id="rId1311" Type="http://schemas.openxmlformats.org/officeDocument/2006/relationships/hyperlink" Target="https://twitter.com/kathyiwanicki/status/1103088679684395008" TargetMode="External" /><Relationship Id="rId1312" Type="http://schemas.openxmlformats.org/officeDocument/2006/relationships/hyperlink" Target="https://twitter.com/magicpantsjones/status/1103084624165724161" TargetMode="External" /><Relationship Id="rId1313" Type="http://schemas.openxmlformats.org/officeDocument/2006/relationships/hyperlink" Target="https://twitter.com/magicpantsjones/status/1103084656017182720" TargetMode="External" /><Relationship Id="rId1314" Type="http://schemas.openxmlformats.org/officeDocument/2006/relationships/hyperlink" Target="https://twitter.com/magicpantsjones/status/1103084805560913923" TargetMode="External" /><Relationship Id="rId1315" Type="http://schemas.openxmlformats.org/officeDocument/2006/relationships/hyperlink" Target="https://twitter.com/magicpantsjones/status/1103084854810472448" TargetMode="External" /><Relationship Id="rId1316" Type="http://schemas.openxmlformats.org/officeDocument/2006/relationships/hyperlink" Target="https://twitter.com/magicpantsjones/status/1103086130898108417" TargetMode="External" /><Relationship Id="rId1317" Type="http://schemas.openxmlformats.org/officeDocument/2006/relationships/hyperlink" Target="https://twitter.com/magicpantsjones/status/1103088277085700096" TargetMode="External" /><Relationship Id="rId1318" Type="http://schemas.openxmlformats.org/officeDocument/2006/relationships/hyperlink" Target="https://twitter.com/magicpantsjones/status/1103088441707950081" TargetMode="External" /><Relationship Id="rId1319" Type="http://schemas.openxmlformats.org/officeDocument/2006/relationships/hyperlink" Target="https://twitter.com/magicpantsjones/status/1103088812517920768" TargetMode="External" /><Relationship Id="rId1320" Type="http://schemas.openxmlformats.org/officeDocument/2006/relationships/hyperlink" Target="https://twitter.com/magicpantsjones/status/1103090047434350593" TargetMode="External" /><Relationship Id="rId1321" Type="http://schemas.openxmlformats.org/officeDocument/2006/relationships/hyperlink" Target="https://twitter.com/magicpantsjones/status/1103092670711373824" TargetMode="External" /><Relationship Id="rId1322" Type="http://schemas.openxmlformats.org/officeDocument/2006/relationships/hyperlink" Target="https://twitter.com/magicpantsjones/status/1103095183372140544" TargetMode="External" /><Relationship Id="rId1323" Type="http://schemas.openxmlformats.org/officeDocument/2006/relationships/hyperlink" Target="https://twitter.com/chrisquinn64/status/1099990071619407877" TargetMode="External" /><Relationship Id="rId1324" Type="http://schemas.openxmlformats.org/officeDocument/2006/relationships/hyperlink" Target="https://twitter.com/chrisquinn64/status/1102883592852533255" TargetMode="External" /><Relationship Id="rId1325" Type="http://schemas.openxmlformats.org/officeDocument/2006/relationships/hyperlink" Target="https://twitter.com/chrisquinn64/status/1103084320036536320" TargetMode="External" /><Relationship Id="rId1326" Type="http://schemas.openxmlformats.org/officeDocument/2006/relationships/hyperlink" Target="https://twitter.com/chrisquinn64/status/1103084627227402240" TargetMode="External" /><Relationship Id="rId1327" Type="http://schemas.openxmlformats.org/officeDocument/2006/relationships/hyperlink" Target="https://twitter.com/chrisquinn64/status/1103085412648550400" TargetMode="External" /><Relationship Id="rId1328" Type="http://schemas.openxmlformats.org/officeDocument/2006/relationships/hyperlink" Target="https://twitter.com/chrisquinn64/status/1103086213500563457" TargetMode="External" /><Relationship Id="rId1329" Type="http://schemas.openxmlformats.org/officeDocument/2006/relationships/hyperlink" Target="https://twitter.com/chrisquinn64/status/1103086975077109765" TargetMode="External" /><Relationship Id="rId1330" Type="http://schemas.openxmlformats.org/officeDocument/2006/relationships/hyperlink" Target="https://twitter.com/chrisquinn64/status/1103087239565733889" TargetMode="External" /><Relationship Id="rId1331" Type="http://schemas.openxmlformats.org/officeDocument/2006/relationships/hyperlink" Target="https://twitter.com/chrisquinn64/status/1103087755574181889" TargetMode="External" /><Relationship Id="rId1332" Type="http://schemas.openxmlformats.org/officeDocument/2006/relationships/hyperlink" Target="https://twitter.com/chrisquinn64/status/1103087954094772224" TargetMode="External" /><Relationship Id="rId1333" Type="http://schemas.openxmlformats.org/officeDocument/2006/relationships/hyperlink" Target="https://twitter.com/chrisquinn64/status/1103088377308491776" TargetMode="External" /><Relationship Id="rId1334" Type="http://schemas.openxmlformats.org/officeDocument/2006/relationships/hyperlink" Target="https://twitter.com/chrisquinn64/status/1103088670951661568" TargetMode="External" /><Relationship Id="rId1335" Type="http://schemas.openxmlformats.org/officeDocument/2006/relationships/hyperlink" Target="https://twitter.com/chrisquinn64/status/1103088856637665280" TargetMode="External" /><Relationship Id="rId1336" Type="http://schemas.openxmlformats.org/officeDocument/2006/relationships/hyperlink" Target="https://twitter.com/chrisquinn64/status/1103089124611743745" TargetMode="External" /><Relationship Id="rId1337" Type="http://schemas.openxmlformats.org/officeDocument/2006/relationships/hyperlink" Target="https://twitter.com/chrisquinn64/status/1103090457054072832" TargetMode="External" /><Relationship Id="rId1338" Type="http://schemas.openxmlformats.org/officeDocument/2006/relationships/hyperlink" Target="https://twitter.com/chrisquinn64/status/1103092441521901569" TargetMode="External" /><Relationship Id="rId1339" Type="http://schemas.openxmlformats.org/officeDocument/2006/relationships/hyperlink" Target="https://twitter.com/chrisquinn64/status/1103094735785275392" TargetMode="External" /><Relationship Id="rId1340" Type="http://schemas.openxmlformats.org/officeDocument/2006/relationships/hyperlink" Target="https://twitter.com/chrisquinn64/status/1103095482287439873" TargetMode="External" /><Relationship Id="rId1341" Type="http://schemas.openxmlformats.org/officeDocument/2006/relationships/hyperlink" Target="https://twitter.com/chrisquinn64/status/1103096002309873664" TargetMode="External" /><Relationship Id="rId1342" Type="http://schemas.openxmlformats.org/officeDocument/2006/relationships/hyperlink" Target="https://twitter.com/chrisquinn64/status/1103096164084146176" TargetMode="External" /><Relationship Id="rId1343" Type="http://schemas.openxmlformats.org/officeDocument/2006/relationships/hyperlink" Target="https://twitter.com/chrisquinn64/status/1103098041316270080" TargetMode="External" /><Relationship Id="rId1344" Type="http://schemas.openxmlformats.org/officeDocument/2006/relationships/hyperlink" Target="https://twitter.com/kmichellehowell/status/1103084660182138887" TargetMode="External" /><Relationship Id="rId1345" Type="http://schemas.openxmlformats.org/officeDocument/2006/relationships/hyperlink" Target="https://twitter.com/kmichellehowell/status/1103084737529331714" TargetMode="External" /><Relationship Id="rId1346" Type="http://schemas.openxmlformats.org/officeDocument/2006/relationships/hyperlink" Target="https://twitter.com/kmichellehowell/status/1103085205466824704" TargetMode="External" /><Relationship Id="rId1347" Type="http://schemas.openxmlformats.org/officeDocument/2006/relationships/hyperlink" Target="https://twitter.com/kmichellehowell/status/1103086444166430720" TargetMode="External" /><Relationship Id="rId1348" Type="http://schemas.openxmlformats.org/officeDocument/2006/relationships/hyperlink" Target="https://twitter.com/mru_ishere/status/1099805341129281537" TargetMode="External" /><Relationship Id="rId1349" Type="http://schemas.openxmlformats.org/officeDocument/2006/relationships/hyperlink" Target="https://twitter.com/mru_ishere/status/1100547827288211462" TargetMode="External" /><Relationship Id="rId1350" Type="http://schemas.openxmlformats.org/officeDocument/2006/relationships/hyperlink" Target="https://twitter.com/mru_ishere/status/1100548606652751878" TargetMode="External" /><Relationship Id="rId1351" Type="http://schemas.openxmlformats.org/officeDocument/2006/relationships/hyperlink" Target="https://twitter.com/mru_ishere/status/1100549329394245632" TargetMode="External" /><Relationship Id="rId1352" Type="http://schemas.openxmlformats.org/officeDocument/2006/relationships/hyperlink" Target="https://twitter.com/mru_ishere/status/1100550067356880897" TargetMode="External" /><Relationship Id="rId1353" Type="http://schemas.openxmlformats.org/officeDocument/2006/relationships/hyperlink" Target="https://twitter.com/mru_ishere/status/1100551717735858176" TargetMode="External" /><Relationship Id="rId1354" Type="http://schemas.openxmlformats.org/officeDocument/2006/relationships/hyperlink" Target="https://twitter.com/mru_ishere/status/1100554049135562753" TargetMode="External" /><Relationship Id="rId1355" Type="http://schemas.openxmlformats.org/officeDocument/2006/relationships/hyperlink" Target="https://twitter.com/mru_ishere/status/1100554643950747648" TargetMode="External" /><Relationship Id="rId1356" Type="http://schemas.openxmlformats.org/officeDocument/2006/relationships/hyperlink" Target="https://twitter.com/mru_ishere/status/1100556511187816448" TargetMode="External" /><Relationship Id="rId1357" Type="http://schemas.openxmlformats.org/officeDocument/2006/relationships/hyperlink" Target="https://twitter.com/mru_ishere/status/1100558992953233409" TargetMode="External" /><Relationship Id="rId1358" Type="http://schemas.openxmlformats.org/officeDocument/2006/relationships/hyperlink" Target="https://twitter.com/mru_ishere/status/1100560156860051462" TargetMode="External" /><Relationship Id="rId1359" Type="http://schemas.openxmlformats.org/officeDocument/2006/relationships/hyperlink" Target="https://twitter.com/mru_ishere/status/1100592826365157376" TargetMode="External" /><Relationship Id="rId1360" Type="http://schemas.openxmlformats.org/officeDocument/2006/relationships/hyperlink" Target="https://twitter.com/mru_ishere/status/1102340590442893312" TargetMode="External" /><Relationship Id="rId1361" Type="http://schemas.openxmlformats.org/officeDocument/2006/relationships/hyperlink" Target="https://twitter.com/mru_ishere/status/1103085073077800961" TargetMode="External" /><Relationship Id="rId1362" Type="http://schemas.openxmlformats.org/officeDocument/2006/relationships/hyperlink" Target="https://twitter.com/mru_ishere/status/1103085519800541185" TargetMode="External" /><Relationship Id="rId1363" Type="http://schemas.openxmlformats.org/officeDocument/2006/relationships/hyperlink" Target="https://twitter.com/mru_ishere/status/1103086258392350722" TargetMode="External" /><Relationship Id="rId1364" Type="http://schemas.openxmlformats.org/officeDocument/2006/relationships/hyperlink" Target="https://twitter.com/mru_ishere/status/1103086816079552512" TargetMode="External" /><Relationship Id="rId1365" Type="http://schemas.openxmlformats.org/officeDocument/2006/relationships/hyperlink" Target="https://twitter.com/mru_ishere/status/1103087387134083073" TargetMode="External" /><Relationship Id="rId1366" Type="http://schemas.openxmlformats.org/officeDocument/2006/relationships/hyperlink" Target="https://twitter.com/mru_ishere/status/1103088113252003840" TargetMode="External" /><Relationship Id="rId1367" Type="http://schemas.openxmlformats.org/officeDocument/2006/relationships/hyperlink" Target="https://twitter.com/mru_ishere/status/1103088653503471618" TargetMode="External" /><Relationship Id="rId1368" Type="http://schemas.openxmlformats.org/officeDocument/2006/relationships/hyperlink" Target="https://twitter.com/mru_ishere/status/1103088894634061831" TargetMode="External" /><Relationship Id="rId1369" Type="http://schemas.openxmlformats.org/officeDocument/2006/relationships/hyperlink" Target="https://twitter.com/mru_ishere/status/1103088894634061831" TargetMode="External" /><Relationship Id="rId1370" Type="http://schemas.openxmlformats.org/officeDocument/2006/relationships/hyperlink" Target="https://twitter.com/mru_ishere/status/1103090088911822848" TargetMode="External" /><Relationship Id="rId1371" Type="http://schemas.openxmlformats.org/officeDocument/2006/relationships/hyperlink" Target="https://twitter.com/mru_ishere/status/1103090537031262208" TargetMode="External" /><Relationship Id="rId1372" Type="http://schemas.openxmlformats.org/officeDocument/2006/relationships/hyperlink" Target="https://twitter.com/magicpantsjones/status/1100547995706318848" TargetMode="External" /><Relationship Id="rId1373" Type="http://schemas.openxmlformats.org/officeDocument/2006/relationships/hyperlink" Target="https://twitter.com/magicpantsjones/status/1100549269772267526" TargetMode="External" /><Relationship Id="rId1374" Type="http://schemas.openxmlformats.org/officeDocument/2006/relationships/hyperlink" Target="https://twitter.com/magicpantsjones/status/1100551370325872640" TargetMode="External" /><Relationship Id="rId1375" Type="http://schemas.openxmlformats.org/officeDocument/2006/relationships/hyperlink" Target="https://twitter.com/magicpantsjones/status/1100551470573936640" TargetMode="External" /><Relationship Id="rId1376" Type="http://schemas.openxmlformats.org/officeDocument/2006/relationships/hyperlink" Target="https://twitter.com/magicpantsjones/status/1100554185395843073" TargetMode="External" /><Relationship Id="rId1377" Type="http://schemas.openxmlformats.org/officeDocument/2006/relationships/hyperlink" Target="https://twitter.com/magicpantsjones/status/1103084656017182720" TargetMode="External" /><Relationship Id="rId1378" Type="http://schemas.openxmlformats.org/officeDocument/2006/relationships/hyperlink" Target="https://twitter.com/magicpantsjones/status/1103086130898108417" TargetMode="External" /><Relationship Id="rId1379" Type="http://schemas.openxmlformats.org/officeDocument/2006/relationships/hyperlink" Target="https://twitter.com/magicpantsjones/status/1103088361714143232" TargetMode="External" /><Relationship Id="rId1380" Type="http://schemas.openxmlformats.org/officeDocument/2006/relationships/hyperlink" Target="https://twitter.com/kmichellehowell/status/1103084737529331714" TargetMode="External" /><Relationship Id="rId1381" Type="http://schemas.openxmlformats.org/officeDocument/2006/relationships/hyperlink" Target="https://twitter.com/kmichellehowell/status/1103086444166430720" TargetMode="External" /><Relationship Id="rId1382" Type="http://schemas.openxmlformats.org/officeDocument/2006/relationships/hyperlink" Target="https://twitter.com/biologygoddess/status/1103092871023001605" TargetMode="External" /><Relationship Id="rId1383" Type="http://schemas.openxmlformats.org/officeDocument/2006/relationships/hyperlink" Target="https://twitter.com/biologygoddess/status/1103093159888912387" TargetMode="External" /><Relationship Id="rId1384" Type="http://schemas.openxmlformats.org/officeDocument/2006/relationships/hyperlink" Target="https://twitter.com/magicpantsjones/status/1103087172826161152" TargetMode="External" /><Relationship Id="rId1385" Type="http://schemas.openxmlformats.org/officeDocument/2006/relationships/hyperlink" Target="https://twitter.com/magicpantsjones/status/1103090663996956673" TargetMode="External" /><Relationship Id="rId1386" Type="http://schemas.openxmlformats.org/officeDocument/2006/relationships/hyperlink" Target="https://twitter.com/magicpantsjones/status/1103093659363409920" TargetMode="External" /><Relationship Id="rId1387" Type="http://schemas.openxmlformats.org/officeDocument/2006/relationships/hyperlink" Target="https://twitter.com/urbie/status/1103093280676417536" TargetMode="External" /><Relationship Id="rId1388" Type="http://schemas.openxmlformats.org/officeDocument/2006/relationships/hyperlink" Target="https://twitter.com/cherylabla/status/1100556537783877632" TargetMode="External" /><Relationship Id="rId1389" Type="http://schemas.openxmlformats.org/officeDocument/2006/relationships/hyperlink" Target="https://twitter.com/cherylabla/status/1100579739478224899" TargetMode="External" /><Relationship Id="rId1390" Type="http://schemas.openxmlformats.org/officeDocument/2006/relationships/hyperlink" Target="https://twitter.com/cherylabla/status/1100580702649765888" TargetMode="External" /><Relationship Id="rId1391" Type="http://schemas.openxmlformats.org/officeDocument/2006/relationships/hyperlink" Target="https://twitter.com/cherylabla/status/1100581005612802048" TargetMode="External" /><Relationship Id="rId1392" Type="http://schemas.openxmlformats.org/officeDocument/2006/relationships/hyperlink" Target="https://twitter.com/cherylabla/status/1100582192722399232" TargetMode="External" /><Relationship Id="rId1393" Type="http://schemas.openxmlformats.org/officeDocument/2006/relationships/hyperlink" Target="https://twitter.com/cherylabla/status/1100582585250603009" TargetMode="External" /><Relationship Id="rId1394" Type="http://schemas.openxmlformats.org/officeDocument/2006/relationships/hyperlink" Target="https://twitter.com/cherylabla/status/1102886832151371776" TargetMode="External" /><Relationship Id="rId1395" Type="http://schemas.openxmlformats.org/officeDocument/2006/relationships/hyperlink" Target="https://twitter.com/cherylabla/status/1103085485545717760" TargetMode="External" /><Relationship Id="rId1396" Type="http://schemas.openxmlformats.org/officeDocument/2006/relationships/hyperlink" Target="https://twitter.com/cherylabla/status/1103086217833431040" TargetMode="External" /><Relationship Id="rId1397" Type="http://schemas.openxmlformats.org/officeDocument/2006/relationships/hyperlink" Target="https://twitter.com/cherylabla/status/1103088491167207426" TargetMode="External" /><Relationship Id="rId1398" Type="http://schemas.openxmlformats.org/officeDocument/2006/relationships/hyperlink" Target="https://twitter.com/cherylabla/status/1103090522900611072" TargetMode="External" /><Relationship Id="rId1399" Type="http://schemas.openxmlformats.org/officeDocument/2006/relationships/hyperlink" Target="https://twitter.com/cherylabla/status/1103092712134373379" TargetMode="External" /><Relationship Id="rId1400" Type="http://schemas.openxmlformats.org/officeDocument/2006/relationships/hyperlink" Target="https://twitter.com/cherylabla/status/1103093422829768704" TargetMode="External" /><Relationship Id="rId1401" Type="http://schemas.openxmlformats.org/officeDocument/2006/relationships/hyperlink" Target="https://twitter.com/cherylabla/status/1103096090780467200" TargetMode="External" /><Relationship Id="rId1402" Type="http://schemas.openxmlformats.org/officeDocument/2006/relationships/hyperlink" Target="https://twitter.com/cherylabla/status/1103099638884782081" TargetMode="External" /><Relationship Id="rId1403" Type="http://schemas.openxmlformats.org/officeDocument/2006/relationships/hyperlink" Target="https://twitter.com/kmichellehowell/status/1103086010798403586" TargetMode="External" /><Relationship Id="rId1404" Type="http://schemas.openxmlformats.org/officeDocument/2006/relationships/hyperlink" Target="https://twitter.com/kmichellehowell/status/1103086883226206208" TargetMode="External" /><Relationship Id="rId1405" Type="http://schemas.openxmlformats.org/officeDocument/2006/relationships/hyperlink" Target="https://twitter.com/kmichellehowell/status/1103087955550310405" TargetMode="External" /><Relationship Id="rId1406" Type="http://schemas.openxmlformats.org/officeDocument/2006/relationships/hyperlink" Target="https://twitter.com/biologygoddess/status/1103089354027749377" TargetMode="External" /><Relationship Id="rId1407" Type="http://schemas.openxmlformats.org/officeDocument/2006/relationships/hyperlink" Target="https://twitter.com/biologygoddess/status/1103090201260449792" TargetMode="External" /><Relationship Id="rId1408" Type="http://schemas.openxmlformats.org/officeDocument/2006/relationships/hyperlink" Target="https://twitter.com/kathyiwanicki/status/1103089240685056000" TargetMode="External" /><Relationship Id="rId1409" Type="http://schemas.openxmlformats.org/officeDocument/2006/relationships/hyperlink" Target="https://twitter.com/kathyiwanicki/status/1103089665664536577" TargetMode="External" /><Relationship Id="rId1410" Type="http://schemas.openxmlformats.org/officeDocument/2006/relationships/hyperlink" Target="https://twitter.com/mr_abee_tweets/status/1103088938401652737" TargetMode="External" /><Relationship Id="rId1411" Type="http://schemas.openxmlformats.org/officeDocument/2006/relationships/hyperlink" Target="https://twitter.com/kmichellehowell/status/1103089629715222528" TargetMode="External" /><Relationship Id="rId1412" Type="http://schemas.openxmlformats.org/officeDocument/2006/relationships/hyperlink" Target="https://twitter.com/biologygoddess/status/1103086905032429569" TargetMode="External" /><Relationship Id="rId1413" Type="http://schemas.openxmlformats.org/officeDocument/2006/relationships/hyperlink" Target="https://twitter.com/biologygoddess/status/1103087897366986752" TargetMode="External" /><Relationship Id="rId1414" Type="http://schemas.openxmlformats.org/officeDocument/2006/relationships/hyperlink" Target="https://twitter.com/biologygoddess/status/1103088622507565056" TargetMode="External" /><Relationship Id="rId1415" Type="http://schemas.openxmlformats.org/officeDocument/2006/relationships/hyperlink" Target="https://twitter.com/biologygoddess/status/1103089354027749377" TargetMode="External" /><Relationship Id="rId1416" Type="http://schemas.openxmlformats.org/officeDocument/2006/relationships/hyperlink" Target="https://twitter.com/biologygoddess/status/1103090201260449792" TargetMode="External" /><Relationship Id="rId1417" Type="http://schemas.openxmlformats.org/officeDocument/2006/relationships/hyperlink" Target="https://twitter.com/biologygoddess/status/1103091662451023872" TargetMode="External" /><Relationship Id="rId1418" Type="http://schemas.openxmlformats.org/officeDocument/2006/relationships/hyperlink" Target="https://twitter.com/biologygoddess/status/1103092638385950722" TargetMode="External" /><Relationship Id="rId1419" Type="http://schemas.openxmlformats.org/officeDocument/2006/relationships/hyperlink" Target="https://twitter.com/biologygoddess/status/1103092871023001605" TargetMode="External" /><Relationship Id="rId1420" Type="http://schemas.openxmlformats.org/officeDocument/2006/relationships/hyperlink" Target="https://twitter.com/biologygoddess/status/1103093595983302656" TargetMode="External" /><Relationship Id="rId1421" Type="http://schemas.openxmlformats.org/officeDocument/2006/relationships/hyperlink" Target="https://twitter.com/kathyiwanicki/status/1100546911017357313" TargetMode="External" /><Relationship Id="rId1422" Type="http://schemas.openxmlformats.org/officeDocument/2006/relationships/hyperlink" Target="https://twitter.com/kathyiwanicki/status/1100550308088950785" TargetMode="External" /><Relationship Id="rId1423" Type="http://schemas.openxmlformats.org/officeDocument/2006/relationships/hyperlink" Target="https://twitter.com/kathyiwanicki/status/1103083175503372288" TargetMode="External" /><Relationship Id="rId1424" Type="http://schemas.openxmlformats.org/officeDocument/2006/relationships/hyperlink" Target="https://twitter.com/kathyiwanicki/status/1103083590882074625" TargetMode="External" /><Relationship Id="rId1425" Type="http://schemas.openxmlformats.org/officeDocument/2006/relationships/hyperlink" Target="https://twitter.com/kathyiwanicki/status/1103085097887191045" TargetMode="External" /><Relationship Id="rId1426" Type="http://schemas.openxmlformats.org/officeDocument/2006/relationships/hyperlink" Target="https://twitter.com/kathyiwanicki/status/1103085292922327040" TargetMode="External" /><Relationship Id="rId1427" Type="http://schemas.openxmlformats.org/officeDocument/2006/relationships/hyperlink" Target="https://twitter.com/kathyiwanicki/status/1103085592710205442" TargetMode="External" /><Relationship Id="rId1428" Type="http://schemas.openxmlformats.org/officeDocument/2006/relationships/hyperlink" Target="https://twitter.com/kathyiwanicki/status/1103087696958947328" TargetMode="External" /><Relationship Id="rId1429" Type="http://schemas.openxmlformats.org/officeDocument/2006/relationships/hyperlink" Target="https://twitter.com/kathyiwanicki/status/1103087934406828033" TargetMode="External" /><Relationship Id="rId1430" Type="http://schemas.openxmlformats.org/officeDocument/2006/relationships/hyperlink" Target="https://twitter.com/kathyiwanicki/status/1103088882780958721" TargetMode="External" /><Relationship Id="rId1431" Type="http://schemas.openxmlformats.org/officeDocument/2006/relationships/hyperlink" Target="https://twitter.com/kathyiwanicki/status/1103089240685056000" TargetMode="External" /><Relationship Id="rId1432" Type="http://schemas.openxmlformats.org/officeDocument/2006/relationships/hyperlink" Target="https://twitter.com/kathyiwanicki/status/1103089665664536577" TargetMode="External" /><Relationship Id="rId1433" Type="http://schemas.openxmlformats.org/officeDocument/2006/relationships/hyperlink" Target="https://twitter.com/kathyiwanicki/status/1103089665664536577" TargetMode="External" /><Relationship Id="rId1434" Type="http://schemas.openxmlformats.org/officeDocument/2006/relationships/hyperlink" Target="https://twitter.com/kathyiwanicki/status/1103090078690275328" TargetMode="External" /><Relationship Id="rId1435" Type="http://schemas.openxmlformats.org/officeDocument/2006/relationships/hyperlink" Target="https://twitter.com/kathyiwanicki/status/1103091233151508480" TargetMode="External" /><Relationship Id="rId1436" Type="http://schemas.openxmlformats.org/officeDocument/2006/relationships/hyperlink" Target="https://twitter.com/kathyiwanicki/status/1103092702114140160" TargetMode="External" /><Relationship Id="rId1437" Type="http://schemas.openxmlformats.org/officeDocument/2006/relationships/hyperlink" Target="https://twitter.com/kathyiwanicki/status/1103094216534700032" TargetMode="External" /><Relationship Id="rId1438" Type="http://schemas.openxmlformats.org/officeDocument/2006/relationships/hyperlink" Target="https://twitter.com/magicpantsjones/status/1100547168258191361" TargetMode="External" /><Relationship Id="rId1439" Type="http://schemas.openxmlformats.org/officeDocument/2006/relationships/hyperlink" Target="https://twitter.com/magicpantsjones/status/1103083377698263047" TargetMode="External" /><Relationship Id="rId1440" Type="http://schemas.openxmlformats.org/officeDocument/2006/relationships/hyperlink" Target="https://twitter.com/magicpantsjones/status/1103083429271429120" TargetMode="External" /><Relationship Id="rId1441" Type="http://schemas.openxmlformats.org/officeDocument/2006/relationships/hyperlink" Target="https://twitter.com/magicpantsjones/status/1103084121826512897" TargetMode="External" /><Relationship Id="rId1442" Type="http://schemas.openxmlformats.org/officeDocument/2006/relationships/hyperlink" Target="https://twitter.com/magicpantsjones/status/1103086672521162752" TargetMode="External" /><Relationship Id="rId1443" Type="http://schemas.openxmlformats.org/officeDocument/2006/relationships/hyperlink" Target="https://twitter.com/magicpantsjones/status/1103088046692552704" TargetMode="External" /><Relationship Id="rId1444" Type="http://schemas.openxmlformats.org/officeDocument/2006/relationships/hyperlink" Target="https://twitter.com/magicpantsjones/status/1103089546516930560" TargetMode="External" /><Relationship Id="rId1445" Type="http://schemas.openxmlformats.org/officeDocument/2006/relationships/hyperlink" Target="https://twitter.com/magicpantsjones/status/1103092242850426880" TargetMode="External" /><Relationship Id="rId1446" Type="http://schemas.openxmlformats.org/officeDocument/2006/relationships/hyperlink" Target="https://twitter.com/magicpantsjones/status/1103093028661719046" TargetMode="External" /><Relationship Id="rId1447" Type="http://schemas.openxmlformats.org/officeDocument/2006/relationships/hyperlink" Target="https://twitter.com/magicpantsjones/status/1103094301461016578" TargetMode="External" /><Relationship Id="rId1448" Type="http://schemas.openxmlformats.org/officeDocument/2006/relationships/hyperlink" Target="https://twitter.com/mr_abee_tweets/status/1103088938401652737" TargetMode="External" /><Relationship Id="rId1449" Type="http://schemas.openxmlformats.org/officeDocument/2006/relationships/hyperlink" Target="https://twitter.com/kmichellehowell/status/1103089629715222528" TargetMode="External" /><Relationship Id="rId1450" Type="http://schemas.openxmlformats.org/officeDocument/2006/relationships/hyperlink" Target="https://twitter.com/biologygoddess/status/1100001394659127297" TargetMode="External" /><Relationship Id="rId1451" Type="http://schemas.openxmlformats.org/officeDocument/2006/relationships/hyperlink" Target="https://twitter.com/biologygoddess/status/1102905854070870018" TargetMode="External" /><Relationship Id="rId1452" Type="http://schemas.openxmlformats.org/officeDocument/2006/relationships/hyperlink" Target="https://twitter.com/biologygoddess/status/1103085590134902785" TargetMode="External" /><Relationship Id="rId1453" Type="http://schemas.openxmlformats.org/officeDocument/2006/relationships/hyperlink" Target="https://twitter.com/biologygoddess/status/1103086439238197248" TargetMode="External" /><Relationship Id="rId1454" Type="http://schemas.openxmlformats.org/officeDocument/2006/relationships/hyperlink" Target="https://twitter.com/biologygoddess/status/1103086905032429569" TargetMode="External" /><Relationship Id="rId1455" Type="http://schemas.openxmlformats.org/officeDocument/2006/relationships/hyperlink" Target="https://twitter.com/biologygoddess/status/1103088069073424384" TargetMode="External" /><Relationship Id="rId1456" Type="http://schemas.openxmlformats.org/officeDocument/2006/relationships/hyperlink" Target="https://twitter.com/biologygoddess/status/1103089354027749377" TargetMode="External" /><Relationship Id="rId1457" Type="http://schemas.openxmlformats.org/officeDocument/2006/relationships/hyperlink" Target="https://twitter.com/biologygoddess/status/1103090201260449792" TargetMode="External" /><Relationship Id="rId1458" Type="http://schemas.openxmlformats.org/officeDocument/2006/relationships/hyperlink" Target="https://twitter.com/biologygoddess/status/1103090977122725889" TargetMode="External" /><Relationship Id="rId1459" Type="http://schemas.openxmlformats.org/officeDocument/2006/relationships/hyperlink" Target="https://twitter.com/biologygoddess/status/1103092147056771072" TargetMode="External" /><Relationship Id="rId1460" Type="http://schemas.openxmlformats.org/officeDocument/2006/relationships/hyperlink" Target="https://twitter.com/biologygoddess/status/1103092638385950722" TargetMode="External" /><Relationship Id="rId1461" Type="http://schemas.openxmlformats.org/officeDocument/2006/relationships/hyperlink" Target="https://twitter.com/biologygoddess/status/1103093595983302656" TargetMode="External" /><Relationship Id="rId1462" Type="http://schemas.openxmlformats.org/officeDocument/2006/relationships/hyperlink" Target="https://twitter.com/magicpantsjones/status/1103087933492523008" TargetMode="External" /><Relationship Id="rId1463" Type="http://schemas.openxmlformats.org/officeDocument/2006/relationships/hyperlink" Target="https://twitter.com/magicpantsjones/status/1103088046692552704" TargetMode="External" /><Relationship Id="rId1464" Type="http://schemas.openxmlformats.org/officeDocument/2006/relationships/hyperlink" Target="https://twitter.com/magicpantsjones/status/1103092242850426880" TargetMode="External" /><Relationship Id="rId1465" Type="http://schemas.openxmlformats.org/officeDocument/2006/relationships/hyperlink" Target="https://twitter.com/magicpantsjones/status/1103093028661719046" TargetMode="External" /><Relationship Id="rId1466" Type="http://schemas.openxmlformats.org/officeDocument/2006/relationships/hyperlink" Target="https://twitter.com/kmichellehowell/status/1103089629715222528" TargetMode="External" /><Relationship Id="rId1467" Type="http://schemas.openxmlformats.org/officeDocument/2006/relationships/hyperlink" Target="https://twitter.com/magicpantsjones/status/1100546795111964673" TargetMode="External" /><Relationship Id="rId1468" Type="http://schemas.openxmlformats.org/officeDocument/2006/relationships/hyperlink" Target="https://twitter.com/magicpantsjones/status/1100547024435458048" TargetMode="External" /><Relationship Id="rId1469" Type="http://schemas.openxmlformats.org/officeDocument/2006/relationships/hyperlink" Target="https://twitter.com/magicpantsjones/status/1100547655640498176" TargetMode="External" /><Relationship Id="rId1470" Type="http://schemas.openxmlformats.org/officeDocument/2006/relationships/hyperlink" Target="https://twitter.com/magicpantsjones/status/1100548927303102464" TargetMode="External" /><Relationship Id="rId1471" Type="http://schemas.openxmlformats.org/officeDocument/2006/relationships/hyperlink" Target="https://twitter.com/magicpantsjones/status/1100558830696648704" TargetMode="External" /><Relationship Id="rId1472" Type="http://schemas.openxmlformats.org/officeDocument/2006/relationships/hyperlink" Target="https://twitter.com/magicpantsjones/status/1100561729040338944" TargetMode="External" /><Relationship Id="rId1473" Type="http://schemas.openxmlformats.org/officeDocument/2006/relationships/hyperlink" Target="https://twitter.com/magicpantsjones/status/1103087703564914688" TargetMode="External" /><Relationship Id="rId1474" Type="http://schemas.openxmlformats.org/officeDocument/2006/relationships/hyperlink" Target="https://twitter.com/magicpantsjones/status/1103088170017660934" TargetMode="External" /><Relationship Id="rId1475" Type="http://schemas.openxmlformats.org/officeDocument/2006/relationships/hyperlink" Target="https://twitter.com/magicpantsjones/status/1103088610377633793" TargetMode="External" /><Relationship Id="rId1476" Type="http://schemas.openxmlformats.org/officeDocument/2006/relationships/hyperlink" Target="https://twitter.com/mr_abee_tweets/status/1100172462254362629" TargetMode="External" /><Relationship Id="rId1477" Type="http://schemas.openxmlformats.org/officeDocument/2006/relationships/hyperlink" Target="https://twitter.com/mr_abee_tweets/status/1100386607415394307" TargetMode="External" /><Relationship Id="rId1478" Type="http://schemas.openxmlformats.org/officeDocument/2006/relationships/hyperlink" Target="https://twitter.com/mr_abee_tweets/status/1100546389329743873" TargetMode="External" /><Relationship Id="rId1479" Type="http://schemas.openxmlformats.org/officeDocument/2006/relationships/hyperlink" Target="https://twitter.com/mr_abee_tweets/status/1100546819401109505" TargetMode="External" /><Relationship Id="rId1480" Type="http://schemas.openxmlformats.org/officeDocument/2006/relationships/hyperlink" Target="https://twitter.com/mr_abee_tweets/status/1100549122187239425" TargetMode="External" /><Relationship Id="rId1481" Type="http://schemas.openxmlformats.org/officeDocument/2006/relationships/hyperlink" Target="https://twitter.com/mr_abee_tweets/status/1100550492831256576" TargetMode="External" /><Relationship Id="rId1482" Type="http://schemas.openxmlformats.org/officeDocument/2006/relationships/hyperlink" Target="https://twitter.com/mr_abee_tweets/status/1100553998103396352" TargetMode="External" /><Relationship Id="rId1483" Type="http://schemas.openxmlformats.org/officeDocument/2006/relationships/hyperlink" Target="https://twitter.com/mr_abee_tweets/status/1100554529546788870" TargetMode="External" /><Relationship Id="rId1484" Type="http://schemas.openxmlformats.org/officeDocument/2006/relationships/hyperlink" Target="https://twitter.com/mr_abee_tweets/status/1100554529546788870" TargetMode="External" /><Relationship Id="rId1485" Type="http://schemas.openxmlformats.org/officeDocument/2006/relationships/hyperlink" Target="https://twitter.com/mr_abee_tweets/status/1100555110961299456" TargetMode="External" /><Relationship Id="rId1486" Type="http://schemas.openxmlformats.org/officeDocument/2006/relationships/hyperlink" Target="https://twitter.com/mr_abee_tweets/status/1100557591493705729" TargetMode="External" /><Relationship Id="rId1487" Type="http://schemas.openxmlformats.org/officeDocument/2006/relationships/hyperlink" Target="https://twitter.com/mr_abee_tweets/status/1100558554816282624" TargetMode="External" /><Relationship Id="rId1488" Type="http://schemas.openxmlformats.org/officeDocument/2006/relationships/hyperlink" Target="https://twitter.com/mr_abee_tweets/status/1100558636957552640" TargetMode="External" /><Relationship Id="rId1489" Type="http://schemas.openxmlformats.org/officeDocument/2006/relationships/hyperlink" Target="https://twitter.com/mr_abee_tweets/status/1100561583472852998" TargetMode="External" /><Relationship Id="rId1490" Type="http://schemas.openxmlformats.org/officeDocument/2006/relationships/hyperlink" Target="https://twitter.com/mr_abee_tweets/status/1101841523476447232" TargetMode="External" /><Relationship Id="rId1491" Type="http://schemas.openxmlformats.org/officeDocument/2006/relationships/hyperlink" Target="https://twitter.com/mr_abee_tweets/status/1102901528325701632" TargetMode="External" /><Relationship Id="rId1492" Type="http://schemas.openxmlformats.org/officeDocument/2006/relationships/hyperlink" Target="https://twitter.com/mr_abee_tweets/status/1103086581592788992" TargetMode="External" /><Relationship Id="rId1493" Type="http://schemas.openxmlformats.org/officeDocument/2006/relationships/hyperlink" Target="https://twitter.com/mr_abee_tweets/status/1103086936162480129" TargetMode="External" /><Relationship Id="rId1494" Type="http://schemas.openxmlformats.org/officeDocument/2006/relationships/hyperlink" Target="https://twitter.com/mr_abee_tweets/status/1103087956460519424" TargetMode="External" /><Relationship Id="rId1495" Type="http://schemas.openxmlformats.org/officeDocument/2006/relationships/hyperlink" Target="https://twitter.com/mr_abee_tweets/status/1103088408270913542" TargetMode="External" /><Relationship Id="rId1496" Type="http://schemas.openxmlformats.org/officeDocument/2006/relationships/hyperlink" Target="https://twitter.com/mr_abee_tweets/status/1103089623734149121" TargetMode="External" /><Relationship Id="rId1497" Type="http://schemas.openxmlformats.org/officeDocument/2006/relationships/hyperlink" Target="https://twitter.com/mr_abee_tweets/status/1103093524457771010" TargetMode="External" /><Relationship Id="rId1498" Type="http://schemas.openxmlformats.org/officeDocument/2006/relationships/hyperlink" Target="https://twitter.com/mr_abee_tweets/status/1103096520453353472" TargetMode="External" /><Relationship Id="rId1499" Type="http://schemas.openxmlformats.org/officeDocument/2006/relationships/hyperlink" Target="https://twitter.com/mr_abee_tweets/status/1103096718701350913" TargetMode="External" /><Relationship Id="rId1500" Type="http://schemas.openxmlformats.org/officeDocument/2006/relationships/hyperlink" Target="https://twitter.com/mr_abee_tweets/status/1103097871514116096" TargetMode="External" /><Relationship Id="rId1501" Type="http://schemas.openxmlformats.org/officeDocument/2006/relationships/hyperlink" Target="https://twitter.com/kmichellehowell/status/1100552457564893184" TargetMode="External" /><Relationship Id="rId1502" Type="http://schemas.openxmlformats.org/officeDocument/2006/relationships/hyperlink" Target="https://twitter.com/kmichellehowell/status/1103087490221723649" TargetMode="External" /><Relationship Id="rId1503" Type="http://schemas.openxmlformats.org/officeDocument/2006/relationships/hyperlink" Target="https://twitter.com/kmichellehowell/status/1103089629715222528" TargetMode="External" /><Relationship Id="rId1504" Type="http://schemas.openxmlformats.org/officeDocument/2006/relationships/hyperlink" Target="https://twitter.com/kmichellehowell/status/1103094078965727233" TargetMode="External" /><Relationship Id="rId1505" Type="http://schemas.openxmlformats.org/officeDocument/2006/relationships/hyperlink" Target="https://twitter.com/nathan_stevens/status/1100553351887024129" TargetMode="External" /><Relationship Id="rId1506" Type="http://schemas.openxmlformats.org/officeDocument/2006/relationships/hyperlink" Target="https://twitter.com/nathan_stevens/status/1100553590962298880" TargetMode="External" /><Relationship Id="rId1507" Type="http://schemas.openxmlformats.org/officeDocument/2006/relationships/hyperlink" Target="https://twitter.com/nathan_stevens/status/1100553818276876288" TargetMode="External" /><Relationship Id="rId1508" Type="http://schemas.openxmlformats.org/officeDocument/2006/relationships/hyperlink" Target="https://twitter.com/nathan_stevens/status/1100554301376815104" TargetMode="External" /><Relationship Id="rId1509" Type="http://schemas.openxmlformats.org/officeDocument/2006/relationships/hyperlink" Target="https://twitter.com/nathan_stevens/status/1100560924006645760" TargetMode="External" /><Relationship Id="rId1510" Type="http://schemas.openxmlformats.org/officeDocument/2006/relationships/hyperlink" Target="https://twitter.com/nathan_stevens/status/1100575171931459584" TargetMode="External" /><Relationship Id="rId1511" Type="http://schemas.openxmlformats.org/officeDocument/2006/relationships/hyperlink" Target="https://twitter.com/nathan_stevens/status/1102884967397376001" TargetMode="External" /><Relationship Id="rId1512" Type="http://schemas.openxmlformats.org/officeDocument/2006/relationships/hyperlink" Target="https://twitter.com/nathan_stevens/status/1103094287112261633" TargetMode="External" /><Relationship Id="rId1513" Type="http://schemas.openxmlformats.org/officeDocument/2006/relationships/hyperlink" Target="https://twitter.com/nathan_stevens/status/1103094647637925888" TargetMode="External" /><Relationship Id="rId1514" Type="http://schemas.openxmlformats.org/officeDocument/2006/relationships/hyperlink" Target="https://twitter.com/nathan_stevens/status/1103096875018866690" TargetMode="External" /><Relationship Id="rId1515" Type="http://schemas.openxmlformats.org/officeDocument/2006/relationships/hyperlink" Target="https://twitter.com/magicpantsjones/status/1100553494749200384" TargetMode="External" /><Relationship Id="rId1516" Type="http://schemas.openxmlformats.org/officeDocument/2006/relationships/hyperlink" Target="https://twitter.com/magicpantsjones/status/1100553802413998081" TargetMode="External" /><Relationship Id="rId1517" Type="http://schemas.openxmlformats.org/officeDocument/2006/relationships/hyperlink" Target="https://twitter.com/magicpantsjones/status/1100553988368404480" TargetMode="External" /><Relationship Id="rId1518" Type="http://schemas.openxmlformats.org/officeDocument/2006/relationships/hyperlink" Target="https://twitter.com/magicpantsjones/status/1100556448508137472" TargetMode="External" /><Relationship Id="rId1519" Type="http://schemas.openxmlformats.org/officeDocument/2006/relationships/hyperlink" Target="https://twitter.com/magicpantsjones/status/1100558047666192385" TargetMode="External" /><Relationship Id="rId1520" Type="http://schemas.openxmlformats.org/officeDocument/2006/relationships/hyperlink" Target="https://twitter.com/magicpantsjones/status/1103094538154004480" TargetMode="External" /><Relationship Id="rId1521" Type="http://schemas.openxmlformats.org/officeDocument/2006/relationships/hyperlink" Target="https://twitter.com/kmichellehowell/status/1103095019345448965" TargetMode="External" /><Relationship Id="rId1522" Type="http://schemas.openxmlformats.org/officeDocument/2006/relationships/hyperlink" Target="https://twitter.com/rdene915/status/1102889214423769088" TargetMode="External" /><Relationship Id="rId1523" Type="http://schemas.openxmlformats.org/officeDocument/2006/relationships/hyperlink" Target="https://twitter.com/magicpantsjones/status/1099989781038145537" TargetMode="External" /><Relationship Id="rId1524" Type="http://schemas.openxmlformats.org/officeDocument/2006/relationships/hyperlink" Target="https://twitter.com/magicpantsjones/status/1099989916895928321" TargetMode="External" /><Relationship Id="rId1525" Type="http://schemas.openxmlformats.org/officeDocument/2006/relationships/hyperlink" Target="https://twitter.com/magicpantsjones/status/1099990039042449408" TargetMode="External" /><Relationship Id="rId1526" Type="http://schemas.openxmlformats.org/officeDocument/2006/relationships/hyperlink" Target="https://twitter.com/magicpantsjones/status/1099990266914791424" TargetMode="External" /><Relationship Id="rId1527" Type="http://schemas.openxmlformats.org/officeDocument/2006/relationships/hyperlink" Target="https://twitter.com/magicpantsjones/status/1099990557869387776" TargetMode="External" /><Relationship Id="rId1528" Type="http://schemas.openxmlformats.org/officeDocument/2006/relationships/hyperlink" Target="https://twitter.com/magicpantsjones/status/1100546051034021888" TargetMode="External" /><Relationship Id="rId1529" Type="http://schemas.openxmlformats.org/officeDocument/2006/relationships/hyperlink" Target="https://twitter.com/magicpantsjones/status/1100546393586978818" TargetMode="External" /><Relationship Id="rId1530" Type="http://schemas.openxmlformats.org/officeDocument/2006/relationships/hyperlink" Target="https://twitter.com/magicpantsjones/status/1100547417303367681" TargetMode="External" /><Relationship Id="rId1531" Type="http://schemas.openxmlformats.org/officeDocument/2006/relationships/hyperlink" Target="https://twitter.com/magicpantsjones/status/1100548063943319552" TargetMode="External" /><Relationship Id="rId1532" Type="http://schemas.openxmlformats.org/officeDocument/2006/relationships/hyperlink" Target="https://twitter.com/magicpantsjones/status/1100548760302747649" TargetMode="External" /><Relationship Id="rId1533" Type="http://schemas.openxmlformats.org/officeDocument/2006/relationships/hyperlink" Target="https://twitter.com/magicpantsjones/status/1100549343768137728" TargetMode="External" /><Relationship Id="rId1534" Type="http://schemas.openxmlformats.org/officeDocument/2006/relationships/hyperlink" Target="https://twitter.com/magicpantsjones/status/1100550197166436352" TargetMode="External" /><Relationship Id="rId1535" Type="http://schemas.openxmlformats.org/officeDocument/2006/relationships/hyperlink" Target="https://twitter.com/magicpantsjones/status/1100550580408176640" TargetMode="External" /><Relationship Id="rId1536" Type="http://schemas.openxmlformats.org/officeDocument/2006/relationships/hyperlink" Target="https://twitter.com/magicpantsjones/status/1100551581546749952" TargetMode="External" /><Relationship Id="rId1537" Type="http://schemas.openxmlformats.org/officeDocument/2006/relationships/hyperlink" Target="https://twitter.com/magicpantsjones/status/1100551627667357696" TargetMode="External" /><Relationship Id="rId1538" Type="http://schemas.openxmlformats.org/officeDocument/2006/relationships/hyperlink" Target="https://twitter.com/magicpantsjones/status/1100552142585253888" TargetMode="External" /><Relationship Id="rId1539" Type="http://schemas.openxmlformats.org/officeDocument/2006/relationships/hyperlink" Target="https://twitter.com/magicpantsjones/status/1100552454666682369" TargetMode="External" /><Relationship Id="rId1540" Type="http://schemas.openxmlformats.org/officeDocument/2006/relationships/hyperlink" Target="https://twitter.com/magicpantsjones/status/1100552521049915392" TargetMode="External" /><Relationship Id="rId1541" Type="http://schemas.openxmlformats.org/officeDocument/2006/relationships/hyperlink" Target="https://twitter.com/magicpantsjones/status/1100553096994775045" TargetMode="External" /><Relationship Id="rId1542" Type="http://schemas.openxmlformats.org/officeDocument/2006/relationships/hyperlink" Target="https://twitter.com/magicpantsjones/status/1100553878318256128" TargetMode="External" /><Relationship Id="rId1543" Type="http://schemas.openxmlformats.org/officeDocument/2006/relationships/hyperlink" Target="https://twitter.com/magicpantsjones/status/1100554629946007553" TargetMode="External" /><Relationship Id="rId1544" Type="http://schemas.openxmlformats.org/officeDocument/2006/relationships/hyperlink" Target="https://twitter.com/magicpantsjones/status/1100555343569010688" TargetMode="External" /><Relationship Id="rId1545" Type="http://schemas.openxmlformats.org/officeDocument/2006/relationships/hyperlink" Target="https://twitter.com/magicpantsjones/status/1100555613614989313" TargetMode="External" /><Relationship Id="rId1546" Type="http://schemas.openxmlformats.org/officeDocument/2006/relationships/hyperlink" Target="https://twitter.com/magicpantsjones/status/1100555948911923200" TargetMode="External" /><Relationship Id="rId1547" Type="http://schemas.openxmlformats.org/officeDocument/2006/relationships/hyperlink" Target="https://twitter.com/magicpantsjones/status/1100556001336541189" TargetMode="External" /><Relationship Id="rId1548" Type="http://schemas.openxmlformats.org/officeDocument/2006/relationships/hyperlink" Target="https://twitter.com/magicpantsjones/status/1100556533253984258" TargetMode="External" /><Relationship Id="rId1549" Type="http://schemas.openxmlformats.org/officeDocument/2006/relationships/hyperlink" Target="https://twitter.com/magicpantsjones/status/1100557138924105729" TargetMode="External" /><Relationship Id="rId1550" Type="http://schemas.openxmlformats.org/officeDocument/2006/relationships/hyperlink" Target="https://twitter.com/magicpantsjones/status/1100557287721181185" TargetMode="External" /><Relationship Id="rId1551" Type="http://schemas.openxmlformats.org/officeDocument/2006/relationships/hyperlink" Target="https://twitter.com/magicpantsjones/status/1100557603883700224" TargetMode="External" /><Relationship Id="rId1552" Type="http://schemas.openxmlformats.org/officeDocument/2006/relationships/hyperlink" Target="https://twitter.com/magicpantsjones/status/1100558130260336641" TargetMode="External" /><Relationship Id="rId1553" Type="http://schemas.openxmlformats.org/officeDocument/2006/relationships/hyperlink" Target="https://twitter.com/magicpantsjones/status/1100558519244345344" TargetMode="External" /><Relationship Id="rId1554" Type="http://schemas.openxmlformats.org/officeDocument/2006/relationships/hyperlink" Target="https://twitter.com/magicpantsjones/status/1100559281961746437" TargetMode="External" /><Relationship Id="rId1555" Type="http://schemas.openxmlformats.org/officeDocument/2006/relationships/hyperlink" Target="https://twitter.com/magicpantsjones/status/1100559831851773952" TargetMode="External" /><Relationship Id="rId1556" Type="http://schemas.openxmlformats.org/officeDocument/2006/relationships/hyperlink" Target="https://twitter.com/magicpantsjones/status/1100560143350038529" TargetMode="External" /><Relationship Id="rId1557" Type="http://schemas.openxmlformats.org/officeDocument/2006/relationships/hyperlink" Target="https://twitter.com/magicpantsjones/status/1100561643505885186" TargetMode="External" /><Relationship Id="rId1558" Type="http://schemas.openxmlformats.org/officeDocument/2006/relationships/hyperlink" Target="https://twitter.com/magicpantsjones/status/1102882980085805057" TargetMode="External" /><Relationship Id="rId1559" Type="http://schemas.openxmlformats.org/officeDocument/2006/relationships/hyperlink" Target="https://twitter.com/magicpantsjones/status/1102883213599481856" TargetMode="External" /><Relationship Id="rId1560" Type="http://schemas.openxmlformats.org/officeDocument/2006/relationships/hyperlink" Target="https://twitter.com/magicpantsjones/status/1102883537240367105" TargetMode="External" /><Relationship Id="rId1561" Type="http://schemas.openxmlformats.org/officeDocument/2006/relationships/hyperlink" Target="https://twitter.com/magicpantsjones/status/1102883704786034689" TargetMode="External" /><Relationship Id="rId1562" Type="http://schemas.openxmlformats.org/officeDocument/2006/relationships/hyperlink" Target="https://twitter.com/magicpantsjones/status/1102884672164499456" TargetMode="External" /><Relationship Id="rId1563" Type="http://schemas.openxmlformats.org/officeDocument/2006/relationships/hyperlink" Target="https://twitter.com/magicpantsjones/status/1103082767229702144" TargetMode="External" /><Relationship Id="rId1564" Type="http://schemas.openxmlformats.org/officeDocument/2006/relationships/hyperlink" Target="https://twitter.com/magicpantsjones/status/1103083078128467968" TargetMode="External" /><Relationship Id="rId1565" Type="http://schemas.openxmlformats.org/officeDocument/2006/relationships/hyperlink" Target="https://twitter.com/magicpantsjones/status/1103083911742148608" TargetMode="External" /><Relationship Id="rId1566" Type="http://schemas.openxmlformats.org/officeDocument/2006/relationships/hyperlink" Target="https://twitter.com/magicpantsjones/status/1103084779216474113" TargetMode="External" /><Relationship Id="rId1567" Type="http://schemas.openxmlformats.org/officeDocument/2006/relationships/hyperlink" Target="https://twitter.com/magicpantsjones/status/1103084854810472448" TargetMode="External" /><Relationship Id="rId1568" Type="http://schemas.openxmlformats.org/officeDocument/2006/relationships/hyperlink" Target="https://twitter.com/magicpantsjones/status/1103085014667968512" TargetMode="External" /><Relationship Id="rId1569" Type="http://schemas.openxmlformats.org/officeDocument/2006/relationships/hyperlink" Target="https://twitter.com/magicpantsjones/status/1103085894897201154" TargetMode="External" /><Relationship Id="rId1570" Type="http://schemas.openxmlformats.org/officeDocument/2006/relationships/hyperlink" Target="https://twitter.com/magicpantsjones/status/1103086169238192130" TargetMode="External" /><Relationship Id="rId1571" Type="http://schemas.openxmlformats.org/officeDocument/2006/relationships/hyperlink" Target="https://twitter.com/magicpantsjones/status/1103087302367010818" TargetMode="External" /><Relationship Id="rId1572" Type="http://schemas.openxmlformats.org/officeDocument/2006/relationships/hyperlink" Target="https://twitter.com/magicpantsjones/status/1103088361714143232" TargetMode="External" /><Relationship Id="rId1573" Type="http://schemas.openxmlformats.org/officeDocument/2006/relationships/hyperlink" Target="https://twitter.com/magicpantsjones/status/1103088541624688640" TargetMode="External" /><Relationship Id="rId1574" Type="http://schemas.openxmlformats.org/officeDocument/2006/relationships/hyperlink" Target="https://twitter.com/magicpantsjones/status/1103088760177213441" TargetMode="External" /><Relationship Id="rId1575" Type="http://schemas.openxmlformats.org/officeDocument/2006/relationships/hyperlink" Target="https://twitter.com/magicpantsjones/status/1103089812125433856" TargetMode="External" /><Relationship Id="rId1576" Type="http://schemas.openxmlformats.org/officeDocument/2006/relationships/hyperlink" Target="https://twitter.com/magicpantsjones/status/1103089828718133248" TargetMode="External" /><Relationship Id="rId1577" Type="http://schemas.openxmlformats.org/officeDocument/2006/relationships/hyperlink" Target="https://twitter.com/magicpantsjones/status/1103090474687057920" TargetMode="External" /><Relationship Id="rId1578" Type="http://schemas.openxmlformats.org/officeDocument/2006/relationships/hyperlink" Target="https://twitter.com/magicpantsjones/status/1103092328997232640" TargetMode="External" /><Relationship Id="rId1579" Type="http://schemas.openxmlformats.org/officeDocument/2006/relationships/hyperlink" Target="https://twitter.com/magicpantsjones/status/1103094845122371584" TargetMode="External" /><Relationship Id="rId1580" Type="http://schemas.openxmlformats.org/officeDocument/2006/relationships/hyperlink" Target="https://twitter.com/magicpantsjones/status/1103096729816186880" TargetMode="External" /><Relationship Id="rId1581" Type="http://schemas.openxmlformats.org/officeDocument/2006/relationships/hyperlink" Target="https://twitter.com/magicpantsjones/status/1103096936658337792" TargetMode="External" /><Relationship Id="rId1582" Type="http://schemas.openxmlformats.org/officeDocument/2006/relationships/hyperlink" Target="https://twitter.com/magicpantsjones/status/1103097015326650368" TargetMode="External" /><Relationship Id="rId1583" Type="http://schemas.openxmlformats.org/officeDocument/2006/relationships/hyperlink" Target="https://twitter.com/magicpantsjones/status/1103097361633406976" TargetMode="External" /><Relationship Id="rId1584" Type="http://schemas.openxmlformats.org/officeDocument/2006/relationships/hyperlink" Target="https://twitter.com/magicpantsjones/status/1103097551463636992" TargetMode="External" /><Relationship Id="rId1585" Type="http://schemas.openxmlformats.org/officeDocument/2006/relationships/hyperlink" Target="https://twitter.com/lindaedwardsi/status/1102893846898327552" TargetMode="External" /><Relationship Id="rId1586" Type="http://schemas.openxmlformats.org/officeDocument/2006/relationships/hyperlink" Target="https://twitter.com/urbie/status/1103085177838874625" TargetMode="External" /><Relationship Id="rId1587" Type="http://schemas.openxmlformats.org/officeDocument/2006/relationships/hyperlink" Target="https://twitter.com/urbie/status/1103087864580005890" TargetMode="External" /><Relationship Id="rId1588" Type="http://schemas.openxmlformats.org/officeDocument/2006/relationships/hyperlink" Target="https://twitter.com/urbie/status/1103090393397157888" TargetMode="External" /><Relationship Id="rId1589" Type="http://schemas.openxmlformats.org/officeDocument/2006/relationships/hyperlink" Target="https://twitter.com/urbie/status/1103093513455992832" TargetMode="External" /><Relationship Id="rId1590" Type="http://schemas.openxmlformats.org/officeDocument/2006/relationships/hyperlink" Target="https://twitter.com/urbie/status/1103096200847187968" TargetMode="External" /><Relationship Id="rId1591" Type="http://schemas.openxmlformats.org/officeDocument/2006/relationships/hyperlink" Target="https://twitter.com/kmichellehowell/status/1099990436616331264" TargetMode="External" /><Relationship Id="rId1592" Type="http://schemas.openxmlformats.org/officeDocument/2006/relationships/hyperlink" Target="https://twitter.com/kmichellehowell/status/1100552353181257728" TargetMode="External" /><Relationship Id="rId1593" Type="http://schemas.openxmlformats.org/officeDocument/2006/relationships/hyperlink" Target="https://twitter.com/kmichellehowell/status/1100555879701716994" TargetMode="External" /><Relationship Id="rId1594" Type="http://schemas.openxmlformats.org/officeDocument/2006/relationships/hyperlink" Target="https://twitter.com/kmichellehowell/status/1100556271730786304" TargetMode="External" /><Relationship Id="rId1595" Type="http://schemas.openxmlformats.org/officeDocument/2006/relationships/hyperlink" Target="https://twitter.com/kmichellehowell/status/1100557196037902337" TargetMode="External" /><Relationship Id="rId1596" Type="http://schemas.openxmlformats.org/officeDocument/2006/relationships/hyperlink" Target="https://twitter.com/kmichellehowell/status/1100557738386644992" TargetMode="External" /><Relationship Id="rId1597" Type="http://schemas.openxmlformats.org/officeDocument/2006/relationships/hyperlink" Target="https://twitter.com/kmichellehowell/status/1100561157549682689" TargetMode="External" /><Relationship Id="rId1598" Type="http://schemas.openxmlformats.org/officeDocument/2006/relationships/hyperlink" Target="https://twitter.com/kmichellehowell/status/1102883836365557761" TargetMode="External" /><Relationship Id="rId1599" Type="http://schemas.openxmlformats.org/officeDocument/2006/relationships/hyperlink" Target="https://twitter.com/kmichellehowell/status/1103085205466824704" TargetMode="External" /><Relationship Id="rId1600" Type="http://schemas.openxmlformats.org/officeDocument/2006/relationships/hyperlink" Target="https://twitter.com/kmichellehowell/status/1103089403478659072" TargetMode="External" /><Relationship Id="rId1601" Type="http://schemas.openxmlformats.org/officeDocument/2006/relationships/hyperlink" Target="https://twitter.com/kmichellehowell/status/1103096634039242753" TargetMode="External" /><Relationship Id="rId1602" Type="http://schemas.openxmlformats.org/officeDocument/2006/relationships/hyperlink" Target="https://twitter.com/kmichellehowell/status/1103097828505763840" TargetMode="External" /><Relationship Id="rId1603" Type="http://schemas.openxmlformats.org/officeDocument/2006/relationships/hyperlink" Target="https://twitter.com/peterdboland/status/1103083859393085440" TargetMode="External" /><Relationship Id="rId1604" Type="http://schemas.openxmlformats.org/officeDocument/2006/relationships/hyperlink" Target="https://twitter.com/peterdboland/status/1103085499449856002" TargetMode="External" /><Relationship Id="rId1605" Type="http://schemas.openxmlformats.org/officeDocument/2006/relationships/hyperlink" Target="https://twitter.com/peterdboland/status/1103087242829012994" TargetMode="External" /><Relationship Id="rId1606" Type="http://schemas.openxmlformats.org/officeDocument/2006/relationships/hyperlink" Target="https://twitter.com/peterdboland/status/1103088465233747968" TargetMode="External" /><Relationship Id="rId1607" Type="http://schemas.openxmlformats.org/officeDocument/2006/relationships/hyperlink" Target="https://twitter.com/peterdboland/status/1103090490596048897" TargetMode="External" /><Relationship Id="rId1608" Type="http://schemas.openxmlformats.org/officeDocument/2006/relationships/hyperlink" Target="https://twitter.com/peterdboland/status/1103093082281660416" TargetMode="External" /><Relationship Id="rId1609" Type="http://schemas.openxmlformats.org/officeDocument/2006/relationships/hyperlink" Target="https://twitter.com/peterdboland/status/1103096741459562497" TargetMode="External" /><Relationship Id="rId1610" Type="http://schemas.openxmlformats.org/officeDocument/2006/relationships/hyperlink" Target="https://twitter.com/peterdboland/status/1103099805331537921" TargetMode="External" /><Relationship Id="rId1611" Type="http://schemas.openxmlformats.org/officeDocument/2006/relationships/hyperlink" Target="https://twitter.com/kmichellehowell/status/1103084936070942720" TargetMode="External" /><Relationship Id="rId1612" Type="http://schemas.openxmlformats.org/officeDocument/2006/relationships/hyperlink" Target="https://twitter.com/kmichellehowell/status/1103105623678427136" TargetMode="External" /><Relationship Id="rId1613" Type="http://schemas.openxmlformats.org/officeDocument/2006/relationships/hyperlink" Target="https://twitter.com/kmichellehowell/status/1100549806513106944" TargetMode="External" /><Relationship Id="rId1614" Type="http://schemas.openxmlformats.org/officeDocument/2006/relationships/hyperlink" Target="https://twitter.com/kmichellehowell/status/1100550724755304448" TargetMode="External" /><Relationship Id="rId1615" Type="http://schemas.openxmlformats.org/officeDocument/2006/relationships/hyperlink" Target="https://twitter.com/kmichellehowell/status/1100552199783047168" TargetMode="External" /><Relationship Id="rId1616" Type="http://schemas.openxmlformats.org/officeDocument/2006/relationships/hyperlink" Target="https://twitter.com/kmichellehowell/status/1100552519795830785" TargetMode="External" /><Relationship Id="rId1617" Type="http://schemas.openxmlformats.org/officeDocument/2006/relationships/hyperlink" Target="https://twitter.com/kmichellehowell/status/1100554054336425986" TargetMode="External" /><Relationship Id="rId1618" Type="http://schemas.openxmlformats.org/officeDocument/2006/relationships/hyperlink" Target="https://twitter.com/kmichellehowell/status/1100557010267983873" TargetMode="External" /><Relationship Id="rId1619" Type="http://schemas.openxmlformats.org/officeDocument/2006/relationships/hyperlink" Target="https://twitter.com/kmichellehowell/status/1100558657316626432" TargetMode="External" /><Relationship Id="rId1620" Type="http://schemas.openxmlformats.org/officeDocument/2006/relationships/hyperlink" Target="https://twitter.com/kmichellehowell/status/1103083606539452417" TargetMode="External" /><Relationship Id="rId1621" Type="http://schemas.openxmlformats.org/officeDocument/2006/relationships/hyperlink" Target="https://twitter.com/kmichellehowell/status/1103085526599520256" TargetMode="External" /><Relationship Id="rId1622" Type="http://schemas.openxmlformats.org/officeDocument/2006/relationships/hyperlink" Target="https://twitter.com/kmichellehowell/status/1103087839712026624" TargetMode="External" /><Relationship Id="rId1623" Type="http://schemas.openxmlformats.org/officeDocument/2006/relationships/hyperlink" Target="https://twitter.com/kmichellehowell/status/1103090362468499458" TargetMode="External" /><Relationship Id="rId1624" Type="http://schemas.openxmlformats.org/officeDocument/2006/relationships/hyperlink" Target="https://twitter.com/kmichellehowell/status/1103092939599810561" TargetMode="External" /><Relationship Id="rId1625" Type="http://schemas.openxmlformats.org/officeDocument/2006/relationships/hyperlink" Target="https://twitter.com/kmichellehowell/status/1103095432157298688" TargetMode="External" /><Relationship Id="rId1626" Type="http://schemas.openxmlformats.org/officeDocument/2006/relationships/hyperlink" Target="https://twitter.com/daveschmittou/status/1103108887350255616" TargetMode="External" /><Relationship Id="rId1627" Type="http://schemas.openxmlformats.org/officeDocument/2006/relationships/hyperlink" Target="https://twitter.com/johnccarver/status/1103109260890828800" TargetMode="External" /><Relationship Id="rId1628" Type="http://schemas.openxmlformats.org/officeDocument/2006/relationships/hyperlink" Target="https://twitter.com/talkreadsing/status/1100520340256485376" TargetMode="External" /><Relationship Id="rId1629" Type="http://schemas.openxmlformats.org/officeDocument/2006/relationships/hyperlink" Target="https://twitter.com/talkreadsing/status/1100531471662501888" TargetMode="External" /><Relationship Id="rId1630" Type="http://schemas.openxmlformats.org/officeDocument/2006/relationships/hyperlink" Target="https://twitter.com/talkreadsing/status/1103098954340741120" TargetMode="External" /><Relationship Id="rId1631" Type="http://schemas.openxmlformats.org/officeDocument/2006/relationships/hyperlink" Target="https://twitter.com/r_cilr/status/1100558923893956613" TargetMode="External" /><Relationship Id="rId1632" Type="http://schemas.openxmlformats.org/officeDocument/2006/relationships/hyperlink" Target="https://twitter.com/r_cilr/status/1103112015583764481" TargetMode="External" /><Relationship Id="rId1633" Type="http://schemas.openxmlformats.org/officeDocument/2006/relationships/hyperlink" Target="https://twitter.com/edugladiators/status/1100560898547204096" TargetMode="External" /><Relationship Id="rId1634" Type="http://schemas.openxmlformats.org/officeDocument/2006/relationships/hyperlink" Target="https://twitter.com/edugladiators/status/1100560898547204096" TargetMode="External" /><Relationship Id="rId1635" Type="http://schemas.openxmlformats.org/officeDocument/2006/relationships/hyperlink" Target="https://twitter.com/edugladiators/status/1100560898547204096" TargetMode="External" /><Relationship Id="rId1636" Type="http://schemas.openxmlformats.org/officeDocument/2006/relationships/hyperlink" Target="https://twitter.com/edugladiators/status/1100560898547204096" TargetMode="External" /><Relationship Id="rId1637" Type="http://schemas.openxmlformats.org/officeDocument/2006/relationships/hyperlink" Target="https://twitter.com/urbie/status/1103086551444025344" TargetMode="External" /><Relationship Id="rId1638" Type="http://schemas.openxmlformats.org/officeDocument/2006/relationships/hyperlink" Target="https://twitter.com/urbie/status/1103089057821646848" TargetMode="External" /><Relationship Id="rId1639" Type="http://schemas.openxmlformats.org/officeDocument/2006/relationships/hyperlink" Target="https://twitter.com/urbie/status/1103089664456445952" TargetMode="External" /><Relationship Id="rId1640" Type="http://schemas.openxmlformats.org/officeDocument/2006/relationships/hyperlink" Target="https://twitter.com/urbie/status/1103090198215188485" TargetMode="External" /><Relationship Id="rId1641" Type="http://schemas.openxmlformats.org/officeDocument/2006/relationships/hyperlink" Target="https://twitter.com/urbie/status/1103091358015737856" TargetMode="External" /><Relationship Id="rId1642" Type="http://schemas.openxmlformats.org/officeDocument/2006/relationships/hyperlink" Target="https://twitter.com/urbie/status/1103094241020899328" TargetMode="External" /><Relationship Id="rId1643" Type="http://schemas.openxmlformats.org/officeDocument/2006/relationships/hyperlink" Target="https://twitter.com/urbie/status/1103095298245648384" TargetMode="External" /><Relationship Id="rId1644" Type="http://schemas.openxmlformats.org/officeDocument/2006/relationships/hyperlink" Target="https://twitter.com/urbie/status/1103095750571917312" TargetMode="External" /><Relationship Id="rId1645" Type="http://schemas.openxmlformats.org/officeDocument/2006/relationships/hyperlink" Target="https://twitter.com/urbie/status/1103096843087503360" TargetMode="External" /><Relationship Id="rId1646" Type="http://schemas.openxmlformats.org/officeDocument/2006/relationships/hyperlink" Target="https://twitter.com/urbie/status/1103097438728929280" TargetMode="External" /><Relationship Id="rId1647" Type="http://schemas.openxmlformats.org/officeDocument/2006/relationships/hyperlink" Target="https://twitter.com/urbie/status/1103097946101301248" TargetMode="External" /><Relationship Id="rId1648" Type="http://schemas.openxmlformats.org/officeDocument/2006/relationships/hyperlink" Target="https://twitter.com/urbie/status/1103098035175747585" TargetMode="External" /><Relationship Id="rId1649" Type="http://schemas.openxmlformats.org/officeDocument/2006/relationships/hyperlink" Target="https://twitter.com/jcorippo/status/1103113811475685378" TargetMode="External" /><Relationship Id="rId1650" Type="http://schemas.openxmlformats.org/officeDocument/2006/relationships/hyperlink" Target="https://twitter.com/edugladiators/status/1103112461291446272" TargetMode="External" /><Relationship Id="rId1651" Type="http://schemas.openxmlformats.org/officeDocument/2006/relationships/hyperlink" Target="https://twitter.com/aaron_hogan/status/1103115315330850816" TargetMode="External" /><Relationship Id="rId1652" Type="http://schemas.openxmlformats.org/officeDocument/2006/relationships/hyperlink" Target="https://twitter.com/aaron_hogan/status/1103115315330850816" TargetMode="External" /><Relationship Id="rId1653" Type="http://schemas.openxmlformats.org/officeDocument/2006/relationships/hyperlink" Target="https://twitter.com/paulsolarz/status/1100513147528597504" TargetMode="External" /><Relationship Id="rId1654" Type="http://schemas.openxmlformats.org/officeDocument/2006/relationships/hyperlink" Target="https://twitter.com/paulsolarz/status/1100559860691861505" TargetMode="External" /><Relationship Id="rId1655" Type="http://schemas.openxmlformats.org/officeDocument/2006/relationships/hyperlink" Target="https://twitter.com/_on11/status/1100544626434424832" TargetMode="External" /><Relationship Id="rId1656" Type="http://schemas.openxmlformats.org/officeDocument/2006/relationships/hyperlink" Target="https://twitter.com/paulsolarz/status/1100559860691861505" TargetMode="External" /><Relationship Id="rId1657" Type="http://schemas.openxmlformats.org/officeDocument/2006/relationships/hyperlink" Target="https://twitter.com/paulsolarz/status/1101246906729144320" TargetMode="External" /><Relationship Id="rId1658" Type="http://schemas.openxmlformats.org/officeDocument/2006/relationships/hyperlink" Target="https://twitter.com/paulsolarz/status/1102241269114421249" TargetMode="External" /><Relationship Id="rId1659" Type="http://schemas.openxmlformats.org/officeDocument/2006/relationships/hyperlink" Target="https://twitter.com/rewardingedu/status/1102288769674289153" TargetMode="External" /><Relationship Id="rId1660" Type="http://schemas.openxmlformats.org/officeDocument/2006/relationships/hyperlink" Target="https://twitter.com/_on11/status/1100544626434424832" TargetMode="External" /><Relationship Id="rId1661" Type="http://schemas.openxmlformats.org/officeDocument/2006/relationships/hyperlink" Target="https://twitter.com/_on11/status/1102292142985277440" TargetMode="External" /><Relationship Id="rId1662" Type="http://schemas.openxmlformats.org/officeDocument/2006/relationships/hyperlink" Target="https://twitter.com/_on11/status/1102292142985277440" TargetMode="External" /><Relationship Id="rId1663" Type="http://schemas.openxmlformats.org/officeDocument/2006/relationships/hyperlink" Target="https://twitter.com/hayes_melisa/status/1103246203079274498" TargetMode="External" /><Relationship Id="rId1664" Type="http://schemas.openxmlformats.org/officeDocument/2006/relationships/hyperlink" Target="https://twitter.com/hayes_melisa/status/1103246203079274498" TargetMode="External" /><Relationship Id="rId1665" Type="http://schemas.openxmlformats.org/officeDocument/2006/relationships/hyperlink" Target="https://twitter.com/hayes_melisa/status/1103246203079274498" TargetMode="External" /><Relationship Id="rId1666" Type="http://schemas.openxmlformats.org/officeDocument/2006/relationships/hyperlink" Target="https://twitter.com/_on11/status/1103270746942590978" TargetMode="External" /><Relationship Id="rId1667" Type="http://schemas.openxmlformats.org/officeDocument/2006/relationships/hyperlink" Target="https://twitter.com/lindaedwardsi/status/1100548631189483521" TargetMode="External" /><Relationship Id="rId1668" Type="http://schemas.openxmlformats.org/officeDocument/2006/relationships/hyperlink" Target="https://twitter.com/lindaedwardsi/status/1100549543601553410" TargetMode="External" /><Relationship Id="rId1669" Type="http://schemas.openxmlformats.org/officeDocument/2006/relationships/hyperlink" Target="https://twitter.com/lindaedwardsi/status/1100550855063945216" TargetMode="External" /><Relationship Id="rId1670" Type="http://schemas.openxmlformats.org/officeDocument/2006/relationships/hyperlink" Target="https://twitter.com/lindaedwardsi/status/1100551334066044929" TargetMode="External" /><Relationship Id="rId1671" Type="http://schemas.openxmlformats.org/officeDocument/2006/relationships/hyperlink" Target="https://twitter.com/lindaedwardsi/status/1100552251821703168" TargetMode="External" /><Relationship Id="rId1672" Type="http://schemas.openxmlformats.org/officeDocument/2006/relationships/hyperlink" Target="https://twitter.com/lindaedwardsi/status/1100554481857634304" TargetMode="External" /><Relationship Id="rId1673" Type="http://schemas.openxmlformats.org/officeDocument/2006/relationships/hyperlink" Target="https://twitter.com/lindaedwardsi/status/1100556636291297280" TargetMode="External" /><Relationship Id="rId1674" Type="http://schemas.openxmlformats.org/officeDocument/2006/relationships/hyperlink" Target="https://twitter.com/lindaedwardsi/status/1100558386138177537" TargetMode="External" /><Relationship Id="rId1675" Type="http://schemas.openxmlformats.org/officeDocument/2006/relationships/hyperlink" Target="https://twitter.com/lindaedwardsi/status/1100560511844917248" TargetMode="External" /><Relationship Id="rId1676" Type="http://schemas.openxmlformats.org/officeDocument/2006/relationships/hyperlink" Target="https://twitter.com/lindaedwardsi/status/1103083805634633729" TargetMode="External" /><Relationship Id="rId1677" Type="http://schemas.openxmlformats.org/officeDocument/2006/relationships/hyperlink" Target="https://twitter.com/lindaedwardsi/status/1103086794302722051" TargetMode="External" /><Relationship Id="rId1678" Type="http://schemas.openxmlformats.org/officeDocument/2006/relationships/hyperlink" Target="https://twitter.com/lindaedwardsi/status/1103087829096239104" TargetMode="External" /><Relationship Id="rId1679" Type="http://schemas.openxmlformats.org/officeDocument/2006/relationships/hyperlink" Target="https://twitter.com/lindaedwardsi/status/1103090653502885889" TargetMode="External" /><Relationship Id="rId1680" Type="http://schemas.openxmlformats.org/officeDocument/2006/relationships/hyperlink" Target="https://twitter.com/lindaedwardsi/status/1103093757476569094" TargetMode="External" /><Relationship Id="rId1681" Type="http://schemas.openxmlformats.org/officeDocument/2006/relationships/hyperlink" Target="https://twitter.com/lindaedwardsi/status/1103095372338155521" TargetMode="External" /><Relationship Id="rId1682" Type="http://schemas.openxmlformats.org/officeDocument/2006/relationships/hyperlink" Target="https://twitter.com/lindaedwardsi/status/1103097718380081154" TargetMode="External" /><Relationship Id="rId1683" Type="http://schemas.openxmlformats.org/officeDocument/2006/relationships/hyperlink" Target="https://twitter.com/_on11/status/1103270746942590978" TargetMode="External" /><Relationship Id="rId1684" Type="http://schemas.openxmlformats.org/officeDocument/2006/relationships/hyperlink" Target="https://twitter.com/_on11/status/1103270746942590978" TargetMode="External" /><Relationship Id="rId1685" Type="http://schemas.openxmlformats.org/officeDocument/2006/relationships/hyperlink" Target="https://twitter.com/_on11/status/1103270746942590978" TargetMode="External" /><Relationship Id="rId1686" Type="http://schemas.openxmlformats.org/officeDocument/2006/relationships/hyperlink" Target="https://twitter.com/iconohash/status/1100799079129313280" TargetMode="External" /><Relationship Id="rId1687" Type="http://schemas.openxmlformats.org/officeDocument/2006/relationships/hyperlink" Target="https://twitter.com/iconohash/status/1103332055964897282" TargetMode="External" /><Relationship Id="rId1688" Type="http://schemas.openxmlformats.org/officeDocument/2006/relationships/hyperlink" Target="https://api.twitter.com/1.1/geo/id/5c6ea81dd00b9d14.json" TargetMode="External" /><Relationship Id="rId1689" Type="http://schemas.openxmlformats.org/officeDocument/2006/relationships/hyperlink" Target="https://api.twitter.com/1.1/geo/id/01685eee514bfb4a.json" TargetMode="External" /><Relationship Id="rId1690" Type="http://schemas.openxmlformats.org/officeDocument/2006/relationships/hyperlink" Target="https://api.twitter.com/1.1/geo/id/01685eee514bfb4a.json" TargetMode="External" /><Relationship Id="rId1691" Type="http://schemas.openxmlformats.org/officeDocument/2006/relationships/hyperlink" Target="https://api.twitter.com/1.1/geo/id/01685eee514bfb4a.json" TargetMode="External" /><Relationship Id="rId1692" Type="http://schemas.openxmlformats.org/officeDocument/2006/relationships/hyperlink" Target="https://api.twitter.com/1.1/geo/id/01685eee514bfb4a.json" TargetMode="External" /><Relationship Id="rId1693" Type="http://schemas.openxmlformats.org/officeDocument/2006/relationships/hyperlink" Target="https://api.twitter.com/1.1/geo/id/bced47a0c99c71d0.json" TargetMode="External" /><Relationship Id="rId1694" Type="http://schemas.openxmlformats.org/officeDocument/2006/relationships/hyperlink" Target="https://api.twitter.com/1.1/geo/id/0044c2f4709633a2.json" TargetMode="External" /><Relationship Id="rId1695" Type="http://schemas.openxmlformats.org/officeDocument/2006/relationships/hyperlink" Target="https://api.twitter.com/1.1/geo/id/0044c2f4709633a2.json" TargetMode="External" /><Relationship Id="rId1696" Type="http://schemas.openxmlformats.org/officeDocument/2006/relationships/hyperlink" Target="https://api.twitter.com/1.1/geo/id/bced47a0c99c71d0.json" TargetMode="External" /><Relationship Id="rId1697" Type="http://schemas.openxmlformats.org/officeDocument/2006/relationships/hyperlink" Target="https://api.twitter.com/1.1/geo/id/0044c2f4709633a2.json" TargetMode="External" /><Relationship Id="rId1698" Type="http://schemas.openxmlformats.org/officeDocument/2006/relationships/hyperlink" Target="https://api.twitter.com/1.1/geo/id/0044c2f4709633a2.json" TargetMode="External" /><Relationship Id="rId1699" Type="http://schemas.openxmlformats.org/officeDocument/2006/relationships/hyperlink" Target="https://api.twitter.com/1.1/geo/id/0044c2f4709633a2.json" TargetMode="External" /><Relationship Id="rId1700" Type="http://schemas.openxmlformats.org/officeDocument/2006/relationships/hyperlink" Target="https://api.twitter.com/1.1/geo/id/080b8d8543aab399.json" TargetMode="External" /><Relationship Id="rId1701" Type="http://schemas.openxmlformats.org/officeDocument/2006/relationships/hyperlink" Target="https://api.twitter.com/1.1/geo/id/cd450c94084cbf9b.json" TargetMode="External" /><Relationship Id="rId1702" Type="http://schemas.openxmlformats.org/officeDocument/2006/relationships/hyperlink" Target="https://api.twitter.com/1.1/geo/id/0044c2f4709633a2.json" TargetMode="External" /><Relationship Id="rId1703" Type="http://schemas.openxmlformats.org/officeDocument/2006/relationships/hyperlink" Target="https://api.twitter.com/1.1/geo/id/cd450c94084cbf9b.json" TargetMode="External" /><Relationship Id="rId1704" Type="http://schemas.openxmlformats.org/officeDocument/2006/relationships/hyperlink" Target="https://api.twitter.com/1.1/geo/id/0044c2f4709633a2.json" TargetMode="External" /><Relationship Id="rId1705" Type="http://schemas.openxmlformats.org/officeDocument/2006/relationships/hyperlink" Target="https://api.twitter.com/1.1/geo/id/cd450c94084cbf9b.json" TargetMode="External" /><Relationship Id="rId1706" Type="http://schemas.openxmlformats.org/officeDocument/2006/relationships/hyperlink" Target="https://api.twitter.com/1.1/geo/id/0044c2f4709633a2.json" TargetMode="External" /><Relationship Id="rId1707" Type="http://schemas.openxmlformats.org/officeDocument/2006/relationships/hyperlink" Target="https://api.twitter.com/1.1/geo/id/3b98b02fba3f9753.json" TargetMode="External" /><Relationship Id="rId1708" Type="http://schemas.openxmlformats.org/officeDocument/2006/relationships/hyperlink" Target="https://api.twitter.com/1.1/geo/id/3b98b02fba3f9753.json" TargetMode="External" /><Relationship Id="rId1709" Type="http://schemas.openxmlformats.org/officeDocument/2006/relationships/hyperlink" Target="https://api.twitter.com/1.1/geo/id/bced47a0c99c71d0.json" TargetMode="External" /><Relationship Id="rId1710" Type="http://schemas.openxmlformats.org/officeDocument/2006/relationships/hyperlink" Target="https://api.twitter.com/1.1/geo/id/0044c2f4709633a2.json" TargetMode="External" /><Relationship Id="rId1711" Type="http://schemas.openxmlformats.org/officeDocument/2006/relationships/hyperlink" Target="https://api.twitter.com/1.1/geo/id/0044c2f4709633a2.json" TargetMode="External" /><Relationship Id="rId1712" Type="http://schemas.openxmlformats.org/officeDocument/2006/relationships/hyperlink" Target="https://api.twitter.com/1.1/geo/id/0044c2f4709633a2.json" TargetMode="External" /><Relationship Id="rId1713" Type="http://schemas.openxmlformats.org/officeDocument/2006/relationships/hyperlink" Target="https://api.twitter.com/1.1/geo/id/0044c2f4709633a2.json" TargetMode="External" /><Relationship Id="rId1714" Type="http://schemas.openxmlformats.org/officeDocument/2006/relationships/hyperlink" Target="https://api.twitter.com/1.1/geo/id/0044c2f4709633a2.json" TargetMode="External" /><Relationship Id="rId1715" Type="http://schemas.openxmlformats.org/officeDocument/2006/relationships/hyperlink" Target="https://api.twitter.com/1.1/geo/id/3b98b02fba3f9753.json" TargetMode="External" /><Relationship Id="rId1716" Type="http://schemas.openxmlformats.org/officeDocument/2006/relationships/hyperlink" Target="https://api.twitter.com/1.1/geo/id/3b98b02fba3f9753.json" TargetMode="External" /><Relationship Id="rId1717" Type="http://schemas.openxmlformats.org/officeDocument/2006/relationships/hyperlink" Target="https://api.twitter.com/1.1/geo/id/3b98b02fba3f9753.json" TargetMode="External" /><Relationship Id="rId1718" Type="http://schemas.openxmlformats.org/officeDocument/2006/relationships/hyperlink" Target="https://api.twitter.com/1.1/geo/id/7f7d58e5229c6b6c.json" TargetMode="External" /><Relationship Id="rId1719" Type="http://schemas.openxmlformats.org/officeDocument/2006/relationships/hyperlink" Target="https://api.twitter.com/1.1/geo/id/7f7d58e5229c6b6c.json" TargetMode="External" /><Relationship Id="rId1720" Type="http://schemas.openxmlformats.org/officeDocument/2006/relationships/comments" Target="../comments1.xml" /><Relationship Id="rId1721" Type="http://schemas.openxmlformats.org/officeDocument/2006/relationships/vmlDrawing" Target="../drawings/vmlDrawing1.vml" /><Relationship Id="rId1722" Type="http://schemas.openxmlformats.org/officeDocument/2006/relationships/table" Target="../tables/table1.xml" /><Relationship Id="rId17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KrBvitCGz2" TargetMode="External" /><Relationship Id="rId2" Type="http://schemas.openxmlformats.org/officeDocument/2006/relationships/hyperlink" Target="https://t.co/VJwu2b3skJ" TargetMode="External" /><Relationship Id="rId3" Type="http://schemas.openxmlformats.org/officeDocument/2006/relationships/hyperlink" Target="https://t.co/BQREA5oAJa" TargetMode="External" /><Relationship Id="rId4" Type="http://schemas.openxmlformats.org/officeDocument/2006/relationships/hyperlink" Target="https://t.co/9uDz6BI18Y" TargetMode="External" /><Relationship Id="rId5" Type="http://schemas.openxmlformats.org/officeDocument/2006/relationships/hyperlink" Target="https://t.co/jnGcl6YaMz" TargetMode="External" /><Relationship Id="rId6" Type="http://schemas.openxmlformats.org/officeDocument/2006/relationships/hyperlink" Target="https://t.co/OY3f0mkw1b" TargetMode="External" /><Relationship Id="rId7" Type="http://schemas.openxmlformats.org/officeDocument/2006/relationships/hyperlink" Target="https://t.co/grD3vZe9Dn" TargetMode="External" /><Relationship Id="rId8" Type="http://schemas.openxmlformats.org/officeDocument/2006/relationships/hyperlink" Target="https://t.co/GQy1qg1sXP" TargetMode="External" /><Relationship Id="rId9" Type="http://schemas.openxmlformats.org/officeDocument/2006/relationships/hyperlink" Target="https://t.co/zLEqDN2Ut9" TargetMode="External" /><Relationship Id="rId10" Type="http://schemas.openxmlformats.org/officeDocument/2006/relationships/hyperlink" Target="http://t.co/Cs5DQiM1aj" TargetMode="External" /><Relationship Id="rId11" Type="http://schemas.openxmlformats.org/officeDocument/2006/relationships/hyperlink" Target="https://t.co/FHykzx2770" TargetMode="External" /><Relationship Id="rId12" Type="http://schemas.openxmlformats.org/officeDocument/2006/relationships/hyperlink" Target="https://t.co/Pg3Z86dARK" TargetMode="External" /><Relationship Id="rId13" Type="http://schemas.openxmlformats.org/officeDocument/2006/relationships/hyperlink" Target="https://t.co/bgI2bLAo08" TargetMode="External" /><Relationship Id="rId14" Type="http://schemas.openxmlformats.org/officeDocument/2006/relationships/hyperlink" Target="https://t.co/QYYd9YxnJZ" TargetMode="External" /><Relationship Id="rId15" Type="http://schemas.openxmlformats.org/officeDocument/2006/relationships/hyperlink" Target="https://t.co/aFAPDywtfs" TargetMode="External" /><Relationship Id="rId16" Type="http://schemas.openxmlformats.org/officeDocument/2006/relationships/hyperlink" Target="https://t.co/Ma2G8uvJIl" TargetMode="External" /><Relationship Id="rId17" Type="http://schemas.openxmlformats.org/officeDocument/2006/relationships/hyperlink" Target="https://t.co/yWl2ThA11G" TargetMode="External" /><Relationship Id="rId18" Type="http://schemas.openxmlformats.org/officeDocument/2006/relationships/hyperlink" Target="https://t.co/iU4APRh72b" TargetMode="External" /><Relationship Id="rId19" Type="http://schemas.openxmlformats.org/officeDocument/2006/relationships/hyperlink" Target="http://t.co/cMUqxK7RuQ" TargetMode="External" /><Relationship Id="rId20" Type="http://schemas.openxmlformats.org/officeDocument/2006/relationships/hyperlink" Target="https://t.co/pwuD0HTE0K" TargetMode="External" /><Relationship Id="rId21" Type="http://schemas.openxmlformats.org/officeDocument/2006/relationships/hyperlink" Target="https://t.co/V66o8u2bPz" TargetMode="External" /><Relationship Id="rId22" Type="http://schemas.openxmlformats.org/officeDocument/2006/relationships/hyperlink" Target="https://t.co/p8CxDRJohQ" TargetMode="External" /><Relationship Id="rId23" Type="http://schemas.openxmlformats.org/officeDocument/2006/relationships/hyperlink" Target="https://t.co/G2gp2PGqQ8" TargetMode="External" /><Relationship Id="rId24" Type="http://schemas.openxmlformats.org/officeDocument/2006/relationships/hyperlink" Target="https://t.co/VAEwJ9Hcvb" TargetMode="External" /><Relationship Id="rId25" Type="http://schemas.openxmlformats.org/officeDocument/2006/relationships/hyperlink" Target="https://t.co/VSTlmy6DA2" TargetMode="External" /><Relationship Id="rId26" Type="http://schemas.openxmlformats.org/officeDocument/2006/relationships/hyperlink" Target="http://t.co/e2NWJxxmBI" TargetMode="External" /><Relationship Id="rId27" Type="http://schemas.openxmlformats.org/officeDocument/2006/relationships/hyperlink" Target="http://t.co/sOWkK8Ulla" TargetMode="External" /><Relationship Id="rId28" Type="http://schemas.openxmlformats.org/officeDocument/2006/relationships/hyperlink" Target="https://t.co/i0DMuhiP9z" TargetMode="External" /><Relationship Id="rId29" Type="http://schemas.openxmlformats.org/officeDocument/2006/relationships/hyperlink" Target="https://t.co/acrF9h8K83" TargetMode="External" /><Relationship Id="rId30" Type="http://schemas.openxmlformats.org/officeDocument/2006/relationships/hyperlink" Target="https://t.co/hN2jIqTXjE" TargetMode="External" /><Relationship Id="rId31" Type="http://schemas.openxmlformats.org/officeDocument/2006/relationships/hyperlink" Target="https://t.co/Gny9xmYpmo" TargetMode="External" /><Relationship Id="rId32" Type="http://schemas.openxmlformats.org/officeDocument/2006/relationships/hyperlink" Target="https://t.co/twxHxOtlG0" TargetMode="External" /><Relationship Id="rId33" Type="http://schemas.openxmlformats.org/officeDocument/2006/relationships/hyperlink" Target="https://t.co/N97w8dLp1Z" TargetMode="External" /><Relationship Id="rId34" Type="http://schemas.openxmlformats.org/officeDocument/2006/relationships/hyperlink" Target="https://t.co/E1ixZ9CXDe" TargetMode="External" /><Relationship Id="rId35" Type="http://schemas.openxmlformats.org/officeDocument/2006/relationships/hyperlink" Target="https://t.co/i4BVRRcjuC" TargetMode="External" /><Relationship Id="rId36" Type="http://schemas.openxmlformats.org/officeDocument/2006/relationships/hyperlink" Target="https://t.co/pzVoiJuIME" TargetMode="External" /><Relationship Id="rId37" Type="http://schemas.openxmlformats.org/officeDocument/2006/relationships/hyperlink" Target="https://t.co/nvCuFIEIEE" TargetMode="External" /><Relationship Id="rId38" Type="http://schemas.openxmlformats.org/officeDocument/2006/relationships/hyperlink" Target="https://t.co/zFArLeASwc" TargetMode="External" /><Relationship Id="rId39" Type="http://schemas.openxmlformats.org/officeDocument/2006/relationships/hyperlink" Target="https://t.co/ssT0ZX4NC0" TargetMode="External" /><Relationship Id="rId40" Type="http://schemas.openxmlformats.org/officeDocument/2006/relationships/hyperlink" Target="https://t.co/1BH07oughK" TargetMode="External" /><Relationship Id="rId41" Type="http://schemas.openxmlformats.org/officeDocument/2006/relationships/hyperlink" Target="https://t.co/oLNQyJQYYu" TargetMode="External" /><Relationship Id="rId42" Type="http://schemas.openxmlformats.org/officeDocument/2006/relationships/hyperlink" Target="https://t.co/vRtmFIPTTn" TargetMode="External" /><Relationship Id="rId43" Type="http://schemas.openxmlformats.org/officeDocument/2006/relationships/hyperlink" Target="https://t.co/zNjUq4fI8B" TargetMode="External" /><Relationship Id="rId44" Type="http://schemas.openxmlformats.org/officeDocument/2006/relationships/hyperlink" Target="https://t.co/HuMOyVBvNk" TargetMode="External" /><Relationship Id="rId45" Type="http://schemas.openxmlformats.org/officeDocument/2006/relationships/hyperlink" Target="https://t.co/axdbePRjb2" TargetMode="External" /><Relationship Id="rId46" Type="http://schemas.openxmlformats.org/officeDocument/2006/relationships/hyperlink" Target="https://t.co/X2OtDbDgXB" TargetMode="External" /><Relationship Id="rId47" Type="http://schemas.openxmlformats.org/officeDocument/2006/relationships/hyperlink" Target="https://t.co/UiO11iHG3X" TargetMode="External" /><Relationship Id="rId48" Type="http://schemas.openxmlformats.org/officeDocument/2006/relationships/hyperlink" Target="http://t.co/dEOguyVS0Y" TargetMode="External" /><Relationship Id="rId49" Type="http://schemas.openxmlformats.org/officeDocument/2006/relationships/hyperlink" Target="https://t.co/AL11wv2zP1" TargetMode="External" /><Relationship Id="rId50" Type="http://schemas.openxmlformats.org/officeDocument/2006/relationships/hyperlink" Target="http://t.co/ta3dlsfiVg" TargetMode="External" /><Relationship Id="rId51" Type="http://schemas.openxmlformats.org/officeDocument/2006/relationships/hyperlink" Target="https://t.co/N5hs3BT12M" TargetMode="External" /><Relationship Id="rId52" Type="http://schemas.openxmlformats.org/officeDocument/2006/relationships/hyperlink" Target="https://t.co/lessFVwuLU" TargetMode="External" /><Relationship Id="rId53" Type="http://schemas.openxmlformats.org/officeDocument/2006/relationships/hyperlink" Target="https://t.co/F3fLcfn45H" TargetMode="External" /><Relationship Id="rId54" Type="http://schemas.openxmlformats.org/officeDocument/2006/relationships/hyperlink" Target="https://t.co/YRTuhCI95t" TargetMode="External" /><Relationship Id="rId55" Type="http://schemas.openxmlformats.org/officeDocument/2006/relationships/hyperlink" Target="https://t.co/0KPHxgb6CW" TargetMode="External" /><Relationship Id="rId56" Type="http://schemas.openxmlformats.org/officeDocument/2006/relationships/hyperlink" Target="http://t.co/5hw1tnjo1Y" TargetMode="External" /><Relationship Id="rId57" Type="http://schemas.openxmlformats.org/officeDocument/2006/relationships/hyperlink" Target="https://t.co/NDw1sd9MRt" TargetMode="External" /><Relationship Id="rId58" Type="http://schemas.openxmlformats.org/officeDocument/2006/relationships/hyperlink" Target="https://t.co/rKHM80R8a6" TargetMode="External" /><Relationship Id="rId59" Type="http://schemas.openxmlformats.org/officeDocument/2006/relationships/hyperlink" Target="https://t.co/F1v3aZLBod" TargetMode="External" /><Relationship Id="rId60" Type="http://schemas.openxmlformats.org/officeDocument/2006/relationships/hyperlink" Target="https://t.co/KW2fSbIoB3" TargetMode="External" /><Relationship Id="rId61" Type="http://schemas.openxmlformats.org/officeDocument/2006/relationships/hyperlink" Target="https://t.co/92ZJTrEaiO" TargetMode="External" /><Relationship Id="rId62" Type="http://schemas.openxmlformats.org/officeDocument/2006/relationships/hyperlink" Target="https://t.co/0boOIkgmQV" TargetMode="External" /><Relationship Id="rId63" Type="http://schemas.openxmlformats.org/officeDocument/2006/relationships/hyperlink" Target="https://t.co/0vW1ncunyx" TargetMode="External" /><Relationship Id="rId64" Type="http://schemas.openxmlformats.org/officeDocument/2006/relationships/hyperlink" Target="http://t.co/LFvMUh9jEU" TargetMode="External" /><Relationship Id="rId65" Type="http://schemas.openxmlformats.org/officeDocument/2006/relationships/hyperlink" Target="http://t.co/Hnc9uO8vbN" TargetMode="External" /><Relationship Id="rId66" Type="http://schemas.openxmlformats.org/officeDocument/2006/relationships/hyperlink" Target="https://t.co/D6nx3E692Y" TargetMode="External" /><Relationship Id="rId67" Type="http://schemas.openxmlformats.org/officeDocument/2006/relationships/hyperlink" Target="https://t.co/syeVyxiBPc" TargetMode="External" /><Relationship Id="rId68" Type="http://schemas.openxmlformats.org/officeDocument/2006/relationships/hyperlink" Target="https://t.co/j6dR0UsOte" TargetMode="External" /><Relationship Id="rId69" Type="http://schemas.openxmlformats.org/officeDocument/2006/relationships/hyperlink" Target="https://t.co/pVDHfEgGus" TargetMode="External" /><Relationship Id="rId70" Type="http://schemas.openxmlformats.org/officeDocument/2006/relationships/hyperlink" Target="https://t.co/9KBGoLvB8R" TargetMode="External" /><Relationship Id="rId71" Type="http://schemas.openxmlformats.org/officeDocument/2006/relationships/hyperlink" Target="https://t.co/w31cd1qZE0" TargetMode="External" /><Relationship Id="rId72" Type="http://schemas.openxmlformats.org/officeDocument/2006/relationships/hyperlink" Target="https://t.co/iA79iPBi4q" TargetMode="External" /><Relationship Id="rId73" Type="http://schemas.openxmlformats.org/officeDocument/2006/relationships/hyperlink" Target="https://t.co/nhFGaZecYv" TargetMode="External" /><Relationship Id="rId74" Type="http://schemas.openxmlformats.org/officeDocument/2006/relationships/hyperlink" Target="https://t.co/eN0hRsmpUq" TargetMode="External" /><Relationship Id="rId75" Type="http://schemas.openxmlformats.org/officeDocument/2006/relationships/hyperlink" Target="https://t.co/S8SH2xWoK4" TargetMode="External" /><Relationship Id="rId76" Type="http://schemas.openxmlformats.org/officeDocument/2006/relationships/hyperlink" Target="https://t.co/MTRmZQQVbe" TargetMode="External" /><Relationship Id="rId77" Type="http://schemas.openxmlformats.org/officeDocument/2006/relationships/hyperlink" Target="https://t.co/s4NZPcuJzJ" TargetMode="External" /><Relationship Id="rId78" Type="http://schemas.openxmlformats.org/officeDocument/2006/relationships/hyperlink" Target="https://t.co/f5sZ7BJgdC" TargetMode="External" /><Relationship Id="rId79" Type="http://schemas.openxmlformats.org/officeDocument/2006/relationships/hyperlink" Target="https://t.co/claBAo5BQY" TargetMode="External" /><Relationship Id="rId80" Type="http://schemas.openxmlformats.org/officeDocument/2006/relationships/hyperlink" Target="https://t.co/ogxmaGFP8p" TargetMode="External" /><Relationship Id="rId81" Type="http://schemas.openxmlformats.org/officeDocument/2006/relationships/hyperlink" Target="https://t.co/NyTEG9jJsc" TargetMode="External" /><Relationship Id="rId82" Type="http://schemas.openxmlformats.org/officeDocument/2006/relationships/hyperlink" Target="https://t.co/qJVXKzKysX" TargetMode="External" /><Relationship Id="rId83" Type="http://schemas.openxmlformats.org/officeDocument/2006/relationships/hyperlink" Target="https://pbs.twimg.com/profile_banners/1131790267/1544520002" TargetMode="External" /><Relationship Id="rId84" Type="http://schemas.openxmlformats.org/officeDocument/2006/relationships/hyperlink" Target="https://pbs.twimg.com/profile_banners/1335227035/1534344139" TargetMode="External" /><Relationship Id="rId85" Type="http://schemas.openxmlformats.org/officeDocument/2006/relationships/hyperlink" Target="https://pbs.twimg.com/profile_banners/385317758/1548547307" TargetMode="External" /><Relationship Id="rId86" Type="http://schemas.openxmlformats.org/officeDocument/2006/relationships/hyperlink" Target="https://pbs.twimg.com/profile_banners/775986653902934016/1481114944" TargetMode="External" /><Relationship Id="rId87" Type="http://schemas.openxmlformats.org/officeDocument/2006/relationships/hyperlink" Target="https://pbs.twimg.com/profile_banners/12623092/1372370093" TargetMode="External" /><Relationship Id="rId88" Type="http://schemas.openxmlformats.org/officeDocument/2006/relationships/hyperlink" Target="https://pbs.twimg.com/profile_banners/24852558/1498075334" TargetMode="External" /><Relationship Id="rId89" Type="http://schemas.openxmlformats.org/officeDocument/2006/relationships/hyperlink" Target="https://pbs.twimg.com/profile_banners/3122208261/1459887751" TargetMode="External" /><Relationship Id="rId90" Type="http://schemas.openxmlformats.org/officeDocument/2006/relationships/hyperlink" Target="https://pbs.twimg.com/profile_banners/3321751520/1440989336" TargetMode="External" /><Relationship Id="rId91" Type="http://schemas.openxmlformats.org/officeDocument/2006/relationships/hyperlink" Target="https://pbs.twimg.com/profile_banners/868249787195301888/1496194395" TargetMode="External" /><Relationship Id="rId92" Type="http://schemas.openxmlformats.org/officeDocument/2006/relationships/hyperlink" Target="https://pbs.twimg.com/profile_banners/756977218983780352/1551056300" TargetMode="External" /><Relationship Id="rId93" Type="http://schemas.openxmlformats.org/officeDocument/2006/relationships/hyperlink" Target="https://pbs.twimg.com/profile_banners/464206869/1541389821" TargetMode="External" /><Relationship Id="rId94" Type="http://schemas.openxmlformats.org/officeDocument/2006/relationships/hyperlink" Target="https://pbs.twimg.com/profile_banners/946948612856123392/1543624123" TargetMode="External" /><Relationship Id="rId95" Type="http://schemas.openxmlformats.org/officeDocument/2006/relationships/hyperlink" Target="https://pbs.twimg.com/profile_banners/718499892038135809/1460141117" TargetMode="External" /><Relationship Id="rId96" Type="http://schemas.openxmlformats.org/officeDocument/2006/relationships/hyperlink" Target="https://pbs.twimg.com/profile_banners/1034598698729254912/1535505636" TargetMode="External" /><Relationship Id="rId97" Type="http://schemas.openxmlformats.org/officeDocument/2006/relationships/hyperlink" Target="https://pbs.twimg.com/profile_banners/73633856/1534157107" TargetMode="External" /><Relationship Id="rId98" Type="http://schemas.openxmlformats.org/officeDocument/2006/relationships/hyperlink" Target="https://pbs.twimg.com/profile_banners/788618111956189184/1543429043" TargetMode="External" /><Relationship Id="rId99" Type="http://schemas.openxmlformats.org/officeDocument/2006/relationships/hyperlink" Target="https://pbs.twimg.com/profile_banners/1688485050/1551757475" TargetMode="External" /><Relationship Id="rId100" Type="http://schemas.openxmlformats.org/officeDocument/2006/relationships/hyperlink" Target="https://pbs.twimg.com/profile_banners/3307216801/1438802473" TargetMode="External" /><Relationship Id="rId101" Type="http://schemas.openxmlformats.org/officeDocument/2006/relationships/hyperlink" Target="https://pbs.twimg.com/profile_banners/854032648834084865/1492471243" TargetMode="External" /><Relationship Id="rId102" Type="http://schemas.openxmlformats.org/officeDocument/2006/relationships/hyperlink" Target="https://pbs.twimg.com/profile_banners/4549013254/1501684526" TargetMode="External" /><Relationship Id="rId103" Type="http://schemas.openxmlformats.org/officeDocument/2006/relationships/hyperlink" Target="https://pbs.twimg.com/profile_banners/1080516476367499267/1547047581" TargetMode="External" /><Relationship Id="rId104" Type="http://schemas.openxmlformats.org/officeDocument/2006/relationships/hyperlink" Target="https://pbs.twimg.com/profile_banners/906046729/1504285381" TargetMode="External" /><Relationship Id="rId105" Type="http://schemas.openxmlformats.org/officeDocument/2006/relationships/hyperlink" Target="https://pbs.twimg.com/profile_banners/844204307704496128/1490195539" TargetMode="External" /><Relationship Id="rId106" Type="http://schemas.openxmlformats.org/officeDocument/2006/relationships/hyperlink" Target="https://pbs.twimg.com/profile_banners/17762060/1388959670" TargetMode="External" /><Relationship Id="rId107" Type="http://schemas.openxmlformats.org/officeDocument/2006/relationships/hyperlink" Target="https://pbs.twimg.com/profile_banners/25834897/1533313194" TargetMode="External" /><Relationship Id="rId108" Type="http://schemas.openxmlformats.org/officeDocument/2006/relationships/hyperlink" Target="https://pbs.twimg.com/profile_banners/477411312/1512589262" TargetMode="External" /><Relationship Id="rId109" Type="http://schemas.openxmlformats.org/officeDocument/2006/relationships/hyperlink" Target="https://pbs.twimg.com/profile_banners/747663353552703489/1479003060" TargetMode="External" /><Relationship Id="rId110" Type="http://schemas.openxmlformats.org/officeDocument/2006/relationships/hyperlink" Target="https://pbs.twimg.com/profile_banners/19929890/1448649648" TargetMode="External" /><Relationship Id="rId111" Type="http://schemas.openxmlformats.org/officeDocument/2006/relationships/hyperlink" Target="https://pbs.twimg.com/profile_banners/14084352/1546366179" TargetMode="External" /><Relationship Id="rId112" Type="http://schemas.openxmlformats.org/officeDocument/2006/relationships/hyperlink" Target="https://pbs.twimg.com/profile_banners/927865255/1361132948" TargetMode="External" /><Relationship Id="rId113" Type="http://schemas.openxmlformats.org/officeDocument/2006/relationships/hyperlink" Target="https://pbs.twimg.com/profile_banners/360017782/1492393396" TargetMode="External" /><Relationship Id="rId114" Type="http://schemas.openxmlformats.org/officeDocument/2006/relationships/hyperlink" Target="https://pbs.twimg.com/profile_banners/997266561265258496/1526604944" TargetMode="External" /><Relationship Id="rId115" Type="http://schemas.openxmlformats.org/officeDocument/2006/relationships/hyperlink" Target="https://pbs.twimg.com/profile_banners/3068522790/1551033380" TargetMode="External" /><Relationship Id="rId116" Type="http://schemas.openxmlformats.org/officeDocument/2006/relationships/hyperlink" Target="https://pbs.twimg.com/profile_banners/2364828025/1453843684" TargetMode="External" /><Relationship Id="rId117" Type="http://schemas.openxmlformats.org/officeDocument/2006/relationships/hyperlink" Target="https://pbs.twimg.com/profile_banners/1083088390415966208/1547065442" TargetMode="External" /><Relationship Id="rId118" Type="http://schemas.openxmlformats.org/officeDocument/2006/relationships/hyperlink" Target="https://pbs.twimg.com/profile_banners/1089014325753327616/1549198732" TargetMode="External" /><Relationship Id="rId119" Type="http://schemas.openxmlformats.org/officeDocument/2006/relationships/hyperlink" Target="https://pbs.twimg.com/profile_banners/29689813/1521658267" TargetMode="External" /><Relationship Id="rId120" Type="http://schemas.openxmlformats.org/officeDocument/2006/relationships/hyperlink" Target="https://pbs.twimg.com/profile_banners/1055603462011002881/1544891668" TargetMode="External" /><Relationship Id="rId121" Type="http://schemas.openxmlformats.org/officeDocument/2006/relationships/hyperlink" Target="https://pbs.twimg.com/profile_banners/727212746622668801/1462283581" TargetMode="External" /><Relationship Id="rId122" Type="http://schemas.openxmlformats.org/officeDocument/2006/relationships/hyperlink" Target="https://pbs.twimg.com/profile_banners/100887074/1473996606" TargetMode="External" /><Relationship Id="rId123" Type="http://schemas.openxmlformats.org/officeDocument/2006/relationships/hyperlink" Target="https://pbs.twimg.com/profile_banners/734076352547160066/1463874123" TargetMode="External" /><Relationship Id="rId124" Type="http://schemas.openxmlformats.org/officeDocument/2006/relationships/hyperlink" Target="https://pbs.twimg.com/profile_banners/335667311/1535080303" TargetMode="External" /><Relationship Id="rId125" Type="http://schemas.openxmlformats.org/officeDocument/2006/relationships/hyperlink" Target="https://pbs.twimg.com/profile_banners/2733642166/1527104297" TargetMode="External" /><Relationship Id="rId126" Type="http://schemas.openxmlformats.org/officeDocument/2006/relationships/hyperlink" Target="https://pbs.twimg.com/profile_banners/2813248590/1410880311" TargetMode="External" /><Relationship Id="rId127" Type="http://schemas.openxmlformats.org/officeDocument/2006/relationships/hyperlink" Target="https://pbs.twimg.com/profile_banners/28338937/1442842959" TargetMode="External" /><Relationship Id="rId128" Type="http://schemas.openxmlformats.org/officeDocument/2006/relationships/hyperlink" Target="https://pbs.twimg.com/profile_banners/30109799/1422234116" TargetMode="External" /><Relationship Id="rId129" Type="http://schemas.openxmlformats.org/officeDocument/2006/relationships/hyperlink" Target="https://pbs.twimg.com/profile_banners/27768160/1541025043" TargetMode="External" /><Relationship Id="rId130" Type="http://schemas.openxmlformats.org/officeDocument/2006/relationships/hyperlink" Target="https://pbs.twimg.com/profile_banners/18590869/1402242764" TargetMode="External" /><Relationship Id="rId131" Type="http://schemas.openxmlformats.org/officeDocument/2006/relationships/hyperlink" Target="https://pbs.twimg.com/profile_banners/229249993/1387547797" TargetMode="External" /><Relationship Id="rId132" Type="http://schemas.openxmlformats.org/officeDocument/2006/relationships/hyperlink" Target="https://pbs.twimg.com/profile_banners/2606283401/1425432923" TargetMode="External" /><Relationship Id="rId133" Type="http://schemas.openxmlformats.org/officeDocument/2006/relationships/hyperlink" Target="https://pbs.twimg.com/profile_banners/430807468/1489613085" TargetMode="External" /><Relationship Id="rId134" Type="http://schemas.openxmlformats.org/officeDocument/2006/relationships/hyperlink" Target="https://pbs.twimg.com/profile_banners/405171326/1546554014" TargetMode="External" /><Relationship Id="rId135" Type="http://schemas.openxmlformats.org/officeDocument/2006/relationships/hyperlink" Target="https://pbs.twimg.com/profile_banners/11301722/1542734718" TargetMode="External" /><Relationship Id="rId136" Type="http://schemas.openxmlformats.org/officeDocument/2006/relationships/hyperlink" Target="https://pbs.twimg.com/profile_banners/2377087280/1443919898" TargetMode="External" /><Relationship Id="rId137" Type="http://schemas.openxmlformats.org/officeDocument/2006/relationships/hyperlink" Target="https://pbs.twimg.com/profile_banners/2469271523/1398540625" TargetMode="External" /><Relationship Id="rId138" Type="http://schemas.openxmlformats.org/officeDocument/2006/relationships/hyperlink" Target="https://pbs.twimg.com/profile_banners/306180302/1520296417" TargetMode="External" /><Relationship Id="rId139" Type="http://schemas.openxmlformats.org/officeDocument/2006/relationships/hyperlink" Target="https://pbs.twimg.com/profile_banners/2318023232/1460759963" TargetMode="External" /><Relationship Id="rId140" Type="http://schemas.openxmlformats.org/officeDocument/2006/relationships/hyperlink" Target="https://pbs.twimg.com/profile_banners/2917959122/1550527421" TargetMode="External" /><Relationship Id="rId141" Type="http://schemas.openxmlformats.org/officeDocument/2006/relationships/hyperlink" Target="https://pbs.twimg.com/profile_banners/722586950/1531312960" TargetMode="External" /><Relationship Id="rId142" Type="http://schemas.openxmlformats.org/officeDocument/2006/relationships/hyperlink" Target="https://pbs.twimg.com/profile_banners/33090277/1495793532" TargetMode="External" /><Relationship Id="rId143" Type="http://schemas.openxmlformats.org/officeDocument/2006/relationships/hyperlink" Target="https://pbs.twimg.com/profile_banners/495161570/1424653126" TargetMode="External" /><Relationship Id="rId144" Type="http://schemas.openxmlformats.org/officeDocument/2006/relationships/hyperlink" Target="https://pbs.twimg.com/profile_banners/731510082857406468/1520093712" TargetMode="External" /><Relationship Id="rId145" Type="http://schemas.openxmlformats.org/officeDocument/2006/relationships/hyperlink" Target="https://pbs.twimg.com/profile_banners/47218544/1542515112" TargetMode="External" /><Relationship Id="rId146" Type="http://schemas.openxmlformats.org/officeDocument/2006/relationships/hyperlink" Target="https://pbs.twimg.com/profile_banners/17573066/1397694737" TargetMode="External" /><Relationship Id="rId147" Type="http://schemas.openxmlformats.org/officeDocument/2006/relationships/hyperlink" Target="https://pbs.twimg.com/profile_banners/775260667825655808/1502444536" TargetMode="External" /><Relationship Id="rId148" Type="http://schemas.openxmlformats.org/officeDocument/2006/relationships/hyperlink" Target="https://pbs.twimg.com/profile_banners/911299028/1531305474" TargetMode="External" /><Relationship Id="rId149" Type="http://schemas.openxmlformats.org/officeDocument/2006/relationships/hyperlink" Target="https://pbs.twimg.com/profile_banners/3351120190/1527676870" TargetMode="External" /><Relationship Id="rId150" Type="http://schemas.openxmlformats.org/officeDocument/2006/relationships/hyperlink" Target="https://pbs.twimg.com/profile_banners/619314325/1510613366" TargetMode="External" /><Relationship Id="rId151" Type="http://schemas.openxmlformats.org/officeDocument/2006/relationships/hyperlink" Target="https://pbs.twimg.com/profile_banners/2582701771/1416597461" TargetMode="External" /><Relationship Id="rId152" Type="http://schemas.openxmlformats.org/officeDocument/2006/relationships/hyperlink" Target="https://pbs.twimg.com/profile_banners/315617667/1534179217" TargetMode="External" /><Relationship Id="rId153" Type="http://schemas.openxmlformats.org/officeDocument/2006/relationships/hyperlink" Target="https://pbs.twimg.com/profile_banners/1084195368135524352/1548433631" TargetMode="External" /><Relationship Id="rId154" Type="http://schemas.openxmlformats.org/officeDocument/2006/relationships/hyperlink" Target="https://pbs.twimg.com/profile_banners/1092925777186877440/1551215071" TargetMode="External" /><Relationship Id="rId155" Type="http://schemas.openxmlformats.org/officeDocument/2006/relationships/hyperlink" Target="https://pbs.twimg.com/profile_banners/730880072899428352/1538351937" TargetMode="External" /><Relationship Id="rId156" Type="http://schemas.openxmlformats.org/officeDocument/2006/relationships/hyperlink" Target="https://pbs.twimg.com/profile_banners/2669323826/1539531370" TargetMode="External" /><Relationship Id="rId157" Type="http://schemas.openxmlformats.org/officeDocument/2006/relationships/hyperlink" Target="https://pbs.twimg.com/profile_banners/10228272/1544543885" TargetMode="External" /><Relationship Id="rId158" Type="http://schemas.openxmlformats.org/officeDocument/2006/relationships/hyperlink" Target="https://pbs.twimg.com/profile_banners/2901994476/1520763194" TargetMode="External" /><Relationship Id="rId159" Type="http://schemas.openxmlformats.org/officeDocument/2006/relationships/hyperlink" Target="https://pbs.twimg.com/profile_banners/539486493/1378238913" TargetMode="External" /><Relationship Id="rId160" Type="http://schemas.openxmlformats.org/officeDocument/2006/relationships/hyperlink" Target="https://pbs.twimg.com/profile_banners/1075784736105267200/1545322231" TargetMode="External" /><Relationship Id="rId161" Type="http://schemas.openxmlformats.org/officeDocument/2006/relationships/hyperlink" Target="https://pbs.twimg.com/profile_banners/1738014133/1531874208" TargetMode="External" /><Relationship Id="rId162" Type="http://schemas.openxmlformats.org/officeDocument/2006/relationships/hyperlink" Target="https://pbs.twimg.com/profile_banners/991761960038477824/1525370140" TargetMode="External" /><Relationship Id="rId163" Type="http://schemas.openxmlformats.org/officeDocument/2006/relationships/hyperlink" Target="https://pbs.twimg.com/profile_banners/6209872/1394856523" TargetMode="External" /><Relationship Id="rId164" Type="http://schemas.openxmlformats.org/officeDocument/2006/relationships/hyperlink" Target="https://pbs.twimg.com/profile_banners/835254681148456961/1531535495" TargetMode="External" /><Relationship Id="rId165" Type="http://schemas.openxmlformats.org/officeDocument/2006/relationships/hyperlink" Target="https://pbs.twimg.com/profile_banners/1160585580/1535926201" TargetMode="External" /><Relationship Id="rId166" Type="http://schemas.openxmlformats.org/officeDocument/2006/relationships/hyperlink" Target="https://pbs.twimg.com/profile_banners/1083080243282362368/1550659634" TargetMode="External" /><Relationship Id="rId167" Type="http://schemas.openxmlformats.org/officeDocument/2006/relationships/hyperlink" Target="https://pbs.twimg.com/profile_banners/32626186/1550548331" TargetMode="External" /><Relationship Id="rId168" Type="http://schemas.openxmlformats.org/officeDocument/2006/relationships/hyperlink" Target="https://pbs.twimg.com/profile_banners/887299430776492032/1500499025" TargetMode="External" /><Relationship Id="rId169" Type="http://schemas.openxmlformats.org/officeDocument/2006/relationships/hyperlink" Target="https://pbs.twimg.com/profile_banners/901458029601857536/1503762547" TargetMode="External" /><Relationship Id="rId170" Type="http://schemas.openxmlformats.org/officeDocument/2006/relationships/hyperlink" Target="https://pbs.twimg.com/profile_banners/222542504/1401470523" TargetMode="External" /><Relationship Id="rId171" Type="http://schemas.openxmlformats.org/officeDocument/2006/relationships/hyperlink" Target="https://pbs.twimg.com/profile_banners/46240094/1399312667" TargetMode="External" /><Relationship Id="rId172" Type="http://schemas.openxmlformats.org/officeDocument/2006/relationships/hyperlink" Target="https://pbs.twimg.com/profile_banners/582338302/1457407882" TargetMode="External" /><Relationship Id="rId173" Type="http://schemas.openxmlformats.org/officeDocument/2006/relationships/hyperlink" Target="https://pbs.twimg.com/profile_banners/3004385270/1530386140" TargetMode="External" /><Relationship Id="rId174" Type="http://schemas.openxmlformats.org/officeDocument/2006/relationships/hyperlink" Target="https://pbs.twimg.com/profile_banners/14248423/1545743182" TargetMode="External" /><Relationship Id="rId175" Type="http://schemas.openxmlformats.org/officeDocument/2006/relationships/hyperlink" Target="https://pbs.twimg.com/profile_banners/2841193350/1412581180" TargetMode="External" /><Relationship Id="rId176" Type="http://schemas.openxmlformats.org/officeDocument/2006/relationships/hyperlink" Target="https://pbs.twimg.com/profile_banners/2752138186/1549633170" TargetMode="External" /><Relationship Id="rId177" Type="http://schemas.openxmlformats.org/officeDocument/2006/relationships/hyperlink" Target="https://pbs.twimg.com/profile_banners/4770235998/1542763635" TargetMode="External" /><Relationship Id="rId178" Type="http://schemas.openxmlformats.org/officeDocument/2006/relationships/hyperlink" Target="https://pbs.twimg.com/profile_banners/14264810/1398616879" TargetMode="External" /><Relationship Id="rId179" Type="http://schemas.openxmlformats.org/officeDocument/2006/relationships/hyperlink" Target="https://pbs.twimg.com/profile_banners/571844367/1525528554" TargetMode="External" /><Relationship Id="rId180" Type="http://schemas.openxmlformats.org/officeDocument/2006/relationships/hyperlink" Target="https://pbs.twimg.com/profile_banners/33330562/1549405565" TargetMode="External" /><Relationship Id="rId181" Type="http://schemas.openxmlformats.org/officeDocument/2006/relationships/hyperlink" Target="https://pbs.twimg.com/profile_banners/747950508564971520/1546450578" TargetMode="External" /><Relationship Id="rId182" Type="http://schemas.openxmlformats.org/officeDocument/2006/relationships/hyperlink" Target="https://pbs.twimg.com/profile_banners/49860518/1545709131" TargetMode="External" /><Relationship Id="rId183" Type="http://schemas.openxmlformats.org/officeDocument/2006/relationships/hyperlink" Target="https://pbs.twimg.com/profile_banners/356912318/1540733296" TargetMode="External" /><Relationship Id="rId184" Type="http://schemas.openxmlformats.org/officeDocument/2006/relationships/hyperlink" Target="https://pbs.twimg.com/profile_banners/29128874/1529377377" TargetMode="External" /><Relationship Id="rId185" Type="http://schemas.openxmlformats.org/officeDocument/2006/relationships/hyperlink" Target="https://pbs.twimg.com/profile_banners/783776081140514816/1541817184" TargetMode="External" /><Relationship Id="rId186" Type="http://schemas.openxmlformats.org/officeDocument/2006/relationships/hyperlink" Target="https://pbs.twimg.com/profile_banners/14080892/1476847886" TargetMode="External" /><Relationship Id="rId187" Type="http://schemas.openxmlformats.org/officeDocument/2006/relationships/hyperlink" Target="https://pbs.twimg.com/profile_banners/44977883/1460224415" TargetMode="External" /><Relationship Id="rId188" Type="http://schemas.openxmlformats.org/officeDocument/2006/relationships/hyperlink" Target="https://pbs.twimg.com/profile_banners/885747967/1471045711" TargetMode="External" /><Relationship Id="rId189" Type="http://schemas.openxmlformats.org/officeDocument/2006/relationships/hyperlink" Target="https://pbs.twimg.com/profile_banners/193502301/1517501978" TargetMode="External" /><Relationship Id="rId190" Type="http://schemas.openxmlformats.org/officeDocument/2006/relationships/hyperlink" Target="https://pbs.twimg.com/profile_banners/1674276391/1535890216" TargetMode="External" /><Relationship Id="rId191" Type="http://schemas.openxmlformats.org/officeDocument/2006/relationships/hyperlink" Target="https://pbs.twimg.com/profile_banners/3327311604/1546179184" TargetMode="External" /><Relationship Id="rId192" Type="http://schemas.openxmlformats.org/officeDocument/2006/relationships/hyperlink" Target="https://pbs.twimg.com/profile_banners/972984211878678529/1521077361" TargetMode="External" /><Relationship Id="rId193" Type="http://schemas.openxmlformats.org/officeDocument/2006/relationships/hyperlink" Target="https://pbs.twimg.com/profile_banners/807285197200879616/1490992098"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7/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2/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8/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5/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6/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9/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6/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5/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6/bg.gif" TargetMode="External" /><Relationship Id="rId255" Type="http://schemas.openxmlformats.org/officeDocument/2006/relationships/hyperlink" Target="http://abs.twimg.com/images/themes/theme16/bg.gif" TargetMode="External" /><Relationship Id="rId256" Type="http://schemas.openxmlformats.org/officeDocument/2006/relationships/hyperlink" Target="http://abs.twimg.com/images/themes/theme5/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3/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3/bg.gif"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1/bg.gif" TargetMode="External" /><Relationship Id="rId276" Type="http://schemas.openxmlformats.org/officeDocument/2006/relationships/hyperlink" Target="http://abs.twimg.com/images/themes/theme5/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pbs.twimg.com/profile_images/1091291508886642688/dyf_Jg0f_normal.jpg" TargetMode="External" /><Relationship Id="rId291" Type="http://schemas.openxmlformats.org/officeDocument/2006/relationships/hyperlink" Target="http://pbs.twimg.com/profile_images/1100108325340020736/9LoQuvz7_normal.jpg" TargetMode="External" /><Relationship Id="rId292" Type="http://schemas.openxmlformats.org/officeDocument/2006/relationships/hyperlink" Target="http://pbs.twimg.com/profile_images/1079507628026281984/KOCRr8Ml_normal.jpg" TargetMode="External" /><Relationship Id="rId293" Type="http://schemas.openxmlformats.org/officeDocument/2006/relationships/hyperlink" Target="http://pbs.twimg.com/profile_images/1087290183341375488/fsmpB5D8_normal.jpg" TargetMode="External" /><Relationship Id="rId294" Type="http://schemas.openxmlformats.org/officeDocument/2006/relationships/hyperlink" Target="http://pbs.twimg.com/profile_images/526740727/S_Ardis_normal.JPG" TargetMode="External" /><Relationship Id="rId295" Type="http://schemas.openxmlformats.org/officeDocument/2006/relationships/hyperlink" Target="http://pbs.twimg.com/profile_images/877616716980731905/bNsHJcoJ_normal.jpg" TargetMode="External" /><Relationship Id="rId296" Type="http://schemas.openxmlformats.org/officeDocument/2006/relationships/hyperlink" Target="http://pbs.twimg.com/profile_images/1088194164934828032/yQwsA4kn_normal.jpg" TargetMode="External" /><Relationship Id="rId297" Type="http://schemas.openxmlformats.org/officeDocument/2006/relationships/hyperlink" Target="http://pbs.twimg.com/profile_images/1009868701309403138/A9D95Zo3_normal.jpg" TargetMode="External" /><Relationship Id="rId298" Type="http://schemas.openxmlformats.org/officeDocument/2006/relationships/hyperlink" Target="http://pbs.twimg.com/profile_images/1080127626600099840/vSFhZoF0_normal.jpg" TargetMode="External" /><Relationship Id="rId299" Type="http://schemas.openxmlformats.org/officeDocument/2006/relationships/hyperlink" Target="http://pbs.twimg.com/profile_images/982431125422379008/HQj2kebb_normal.jpg" TargetMode="External" /><Relationship Id="rId300" Type="http://schemas.openxmlformats.org/officeDocument/2006/relationships/hyperlink" Target="http://pbs.twimg.com/profile_images/1097538455754719233/sJKIiMjx_normal.jpg" TargetMode="External" /><Relationship Id="rId301" Type="http://schemas.openxmlformats.org/officeDocument/2006/relationships/hyperlink" Target="http://pbs.twimg.com/profile_images/972587816826888193/VLyzXXby_normal.jpg" TargetMode="External" /><Relationship Id="rId302" Type="http://schemas.openxmlformats.org/officeDocument/2006/relationships/hyperlink" Target="http://pbs.twimg.com/profile_images/895748971007799296/Cx1KtrX__normal.jpg" TargetMode="External" /><Relationship Id="rId303" Type="http://schemas.openxmlformats.org/officeDocument/2006/relationships/hyperlink" Target="http://pbs.twimg.com/profile_images/1034611624072630272/XuYYvRgi_normal.jpg" TargetMode="External" /><Relationship Id="rId304" Type="http://schemas.openxmlformats.org/officeDocument/2006/relationships/hyperlink" Target="http://pbs.twimg.com/profile_images/1005331089102024704/NchdhDl5_normal.jpg" TargetMode="External" /><Relationship Id="rId305" Type="http://schemas.openxmlformats.org/officeDocument/2006/relationships/hyperlink" Target="http://pbs.twimg.com/profile_images/1092183358388326401/M1P8XJ2v_normal.jpg" TargetMode="External" /><Relationship Id="rId306" Type="http://schemas.openxmlformats.org/officeDocument/2006/relationships/hyperlink" Target="http://pbs.twimg.com/profile_images/971104027667660800/wnVN1Ytm_normal.jpg" TargetMode="External" /><Relationship Id="rId307" Type="http://schemas.openxmlformats.org/officeDocument/2006/relationships/hyperlink" Target="http://pbs.twimg.com/profile_images/629007461081464832/oQ85YDkK_normal.jpg" TargetMode="External" /><Relationship Id="rId308" Type="http://schemas.openxmlformats.org/officeDocument/2006/relationships/hyperlink" Target="http://pbs.twimg.com/profile_images/1038649897489186816/lwV659FE_normal.jpg" TargetMode="External" /><Relationship Id="rId309" Type="http://schemas.openxmlformats.org/officeDocument/2006/relationships/hyperlink" Target="http://pbs.twimg.com/profile_images/681574467588517889/eAdcs-ys_normal.jpg" TargetMode="External" /><Relationship Id="rId310" Type="http://schemas.openxmlformats.org/officeDocument/2006/relationships/hyperlink" Target="http://pbs.twimg.com/profile_images/1098029789779251201/2E_Yw9Z6_normal.jpg" TargetMode="External" /><Relationship Id="rId311" Type="http://schemas.openxmlformats.org/officeDocument/2006/relationships/hyperlink" Target="http://pbs.twimg.com/profile_images/1057299964823404545/HxQzxXqB_normal.jpg" TargetMode="External" /><Relationship Id="rId312" Type="http://schemas.openxmlformats.org/officeDocument/2006/relationships/hyperlink" Target="http://pbs.twimg.com/profile_images/844209054167707648/-Xexs1RQ_normal.jpg" TargetMode="External" /><Relationship Id="rId313" Type="http://schemas.openxmlformats.org/officeDocument/2006/relationships/hyperlink" Target="http://pbs.twimg.com/profile_images/601591035/twitter_pic_1__normal.jpg" TargetMode="External" /><Relationship Id="rId314" Type="http://schemas.openxmlformats.org/officeDocument/2006/relationships/hyperlink" Target="http://pbs.twimg.com/profile_images/1062524158477824000/b5zP5kfi_normal.jpg" TargetMode="External" /><Relationship Id="rId315" Type="http://schemas.openxmlformats.org/officeDocument/2006/relationships/hyperlink" Target="http://pbs.twimg.com/profile_images/993180112823705600/ppoAUKAQ_normal.jpg" TargetMode="External" /><Relationship Id="rId316" Type="http://schemas.openxmlformats.org/officeDocument/2006/relationships/hyperlink" Target="http://pbs.twimg.com/profile_images/936022634764042240/8bKl2kXx_normal.jpg" TargetMode="External" /><Relationship Id="rId317" Type="http://schemas.openxmlformats.org/officeDocument/2006/relationships/hyperlink" Target="http://pbs.twimg.com/profile_images/751673208236077056/tGKIAPRg_normal.jpg" TargetMode="External" /><Relationship Id="rId318" Type="http://schemas.openxmlformats.org/officeDocument/2006/relationships/hyperlink" Target="http://pbs.twimg.com/profile_images/857238305443684352/DS0dW8JX_normal.jpg" TargetMode="External" /><Relationship Id="rId319" Type="http://schemas.openxmlformats.org/officeDocument/2006/relationships/hyperlink" Target="http://pbs.twimg.com/profile_images/1097949320656179201/YhWbXXsX_normal.png" TargetMode="External" /><Relationship Id="rId320" Type="http://schemas.openxmlformats.org/officeDocument/2006/relationships/hyperlink" Target="http://pbs.twimg.com/profile_images/3268894579/fba1eef9d1e70374635328a1c0382e15_normal.jpeg" TargetMode="External" /><Relationship Id="rId321" Type="http://schemas.openxmlformats.org/officeDocument/2006/relationships/hyperlink" Target="http://pbs.twimg.com/profile_images/946555025530212352/U2MQTf36_normal.jpg" TargetMode="External" /><Relationship Id="rId322" Type="http://schemas.openxmlformats.org/officeDocument/2006/relationships/hyperlink" Target="http://pbs.twimg.com/profile_images/1085004559150399488/k8L9OXAT_normal.jpg" TargetMode="External" /><Relationship Id="rId323" Type="http://schemas.openxmlformats.org/officeDocument/2006/relationships/hyperlink" Target="http://pbs.twimg.com/profile_images/997279537791684611/ytbc8dDj_normal.jpg" TargetMode="External" /><Relationship Id="rId324" Type="http://schemas.openxmlformats.org/officeDocument/2006/relationships/hyperlink" Target="http://pbs.twimg.com/profile_images/1103107962317484032/_zFIwYR1_normal.jpg" TargetMode="External" /><Relationship Id="rId325" Type="http://schemas.openxmlformats.org/officeDocument/2006/relationships/hyperlink" Target="http://pbs.twimg.com/profile_images/439196207768813568/aw--VleU_normal.jpeg" TargetMode="External" /><Relationship Id="rId326" Type="http://schemas.openxmlformats.org/officeDocument/2006/relationships/hyperlink" Target="http://pbs.twimg.com/profile_images/1083094065632198658/S4RP2plQ_normal.jpg" TargetMode="External" /><Relationship Id="rId327" Type="http://schemas.openxmlformats.org/officeDocument/2006/relationships/hyperlink" Target="http://pbs.twimg.com/profile_images/1092044382298083328/s8AEsSO0_normal.jpg" TargetMode="External" /><Relationship Id="rId328" Type="http://schemas.openxmlformats.org/officeDocument/2006/relationships/hyperlink" Target="http://pbs.twimg.com/profile_images/378800000153683133/99a1d4fd5b7def3cad6c6b8ad285e14b_normal.png" TargetMode="External" /><Relationship Id="rId329" Type="http://schemas.openxmlformats.org/officeDocument/2006/relationships/hyperlink" Target="http://pbs.twimg.com/profile_images/1055605084413943808/WhS7ke4j_normal.jpg" TargetMode="External" /><Relationship Id="rId330" Type="http://schemas.openxmlformats.org/officeDocument/2006/relationships/hyperlink" Target="http://pbs.twimg.com/profile_images/727494247755051008/t9DYXzGq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929221145211019264/HOHL_b_x_normal.jpg" TargetMode="External" /><Relationship Id="rId333" Type="http://schemas.openxmlformats.org/officeDocument/2006/relationships/hyperlink" Target="http://pbs.twimg.com/profile_images/1013926411344728064/JKH2HmId_normal.jpg" TargetMode="External" /><Relationship Id="rId334" Type="http://schemas.openxmlformats.org/officeDocument/2006/relationships/hyperlink" Target="http://pbs.twimg.com/profile_images/637091461691871236/VDZW6e15_normal.jpg" TargetMode="External" /><Relationship Id="rId335" Type="http://schemas.openxmlformats.org/officeDocument/2006/relationships/hyperlink" Target="http://pbs.twimg.com/profile_images/522580268717473792/bm3PA_Jn_normal.jpeg" TargetMode="External" /><Relationship Id="rId336" Type="http://schemas.openxmlformats.org/officeDocument/2006/relationships/hyperlink" Target="http://pbs.twimg.com/profile_images/511895099886690304/yzmwjcMe_normal.png" TargetMode="External" /><Relationship Id="rId337" Type="http://schemas.openxmlformats.org/officeDocument/2006/relationships/hyperlink" Target="http://pbs.twimg.com/profile_images/662343800115826688/YgdyNhda_normal.jpg" TargetMode="External" /><Relationship Id="rId338" Type="http://schemas.openxmlformats.org/officeDocument/2006/relationships/hyperlink" Target="http://pbs.twimg.com/profile_images/2148007268/mark_pic_2_normal.jpg" TargetMode="External" /><Relationship Id="rId339" Type="http://schemas.openxmlformats.org/officeDocument/2006/relationships/hyperlink" Target="http://pbs.twimg.com/profile_images/1057753968347013120/7cIijcV7_normal.jpg" TargetMode="External" /><Relationship Id="rId340" Type="http://schemas.openxmlformats.org/officeDocument/2006/relationships/hyperlink" Target="http://pbs.twimg.com/profile_images/53929363/IraSocol1_normal.jpg" TargetMode="External" /><Relationship Id="rId341" Type="http://schemas.openxmlformats.org/officeDocument/2006/relationships/hyperlink" Target="http://pbs.twimg.com/profile_images/3048635791/c4ca0729298ce82c2ce65cad91d020b8_normal.jpeg" TargetMode="External" /><Relationship Id="rId342" Type="http://schemas.openxmlformats.org/officeDocument/2006/relationships/hyperlink" Target="http://pbs.twimg.com/profile_images/414031327160041473/I7ogc8GR_normal.png" TargetMode="External" /><Relationship Id="rId343" Type="http://schemas.openxmlformats.org/officeDocument/2006/relationships/hyperlink" Target="http://pbs.twimg.com/profile_images/973366971872919552/XfB24MTM_normal.jpg" TargetMode="External" /><Relationship Id="rId344" Type="http://schemas.openxmlformats.org/officeDocument/2006/relationships/hyperlink" Target="http://pbs.twimg.com/profile_images/1101122332079341569/guoSCQZU_normal.png" TargetMode="External" /><Relationship Id="rId345" Type="http://schemas.openxmlformats.org/officeDocument/2006/relationships/hyperlink" Target="http://pbs.twimg.com/profile_images/1097992408447533056/stYw0MaH_normal.jpg" TargetMode="External" /><Relationship Id="rId346" Type="http://schemas.openxmlformats.org/officeDocument/2006/relationships/hyperlink" Target="http://pbs.twimg.com/profile_images/1065440685774520320/YNo5JCqG_normal.jpg" TargetMode="External" /><Relationship Id="rId347" Type="http://schemas.openxmlformats.org/officeDocument/2006/relationships/hyperlink" Target="http://pbs.twimg.com/profile_images/1063422136579055617/uh8-uJmC_normal.jpg" TargetMode="External" /><Relationship Id="rId348" Type="http://schemas.openxmlformats.org/officeDocument/2006/relationships/hyperlink" Target="http://pbs.twimg.com/profile_images/815923304766853121/N19ft05a_normal.jpg" TargetMode="External" /><Relationship Id="rId349" Type="http://schemas.openxmlformats.org/officeDocument/2006/relationships/hyperlink" Target="http://pbs.twimg.com/profile_images/841086094481465344/HF9z7f1M_normal.jpg" TargetMode="External" /><Relationship Id="rId350" Type="http://schemas.openxmlformats.org/officeDocument/2006/relationships/hyperlink" Target="http://pbs.twimg.com/profile_images/1096579753832792064/5xLmuV-W_normal.jpg" TargetMode="External" /><Relationship Id="rId351" Type="http://schemas.openxmlformats.org/officeDocument/2006/relationships/hyperlink" Target="http://pbs.twimg.com/profile_images/1093276391318188034/k96f5_vt_normal.jpg" TargetMode="External" /><Relationship Id="rId352" Type="http://schemas.openxmlformats.org/officeDocument/2006/relationships/hyperlink" Target="http://pbs.twimg.com/profile_images/1050902590039445504/iDn3HBKY_normal.jpg" TargetMode="External" /><Relationship Id="rId353" Type="http://schemas.openxmlformats.org/officeDocument/2006/relationships/hyperlink" Target="http://pbs.twimg.com/profile_images/952915123533905920/u6PyXyTE_normal.jpg" TargetMode="External" /><Relationship Id="rId354" Type="http://schemas.openxmlformats.org/officeDocument/2006/relationships/hyperlink" Target="http://pbs.twimg.com/profile_images/607902786743721984/2_X0XGG5_normal.png" TargetMode="External" /><Relationship Id="rId355" Type="http://schemas.openxmlformats.org/officeDocument/2006/relationships/hyperlink" Target="http://pbs.twimg.com/profile_images/1087521145610530816/BtxwFZ9F_normal.jpg" TargetMode="External" /><Relationship Id="rId356" Type="http://schemas.openxmlformats.org/officeDocument/2006/relationships/hyperlink" Target="http://pbs.twimg.com/profile_images/1064508586955542528/t9hMs7LB_normal.jpg" TargetMode="External" /><Relationship Id="rId357" Type="http://schemas.openxmlformats.org/officeDocument/2006/relationships/hyperlink" Target="http://pbs.twimg.com/profile_images/480544465610735616/Y_viD_Ii_normal.jpeg" TargetMode="External" /><Relationship Id="rId358" Type="http://schemas.openxmlformats.org/officeDocument/2006/relationships/hyperlink" Target="http://pbs.twimg.com/profile_images/1032540934825631744/6okqTK93_normal.jpg" TargetMode="External" /><Relationship Id="rId359" Type="http://schemas.openxmlformats.org/officeDocument/2006/relationships/hyperlink" Target="http://pbs.twimg.com/profile_images/1016994982853476352/YBxKkylG_normal.jpg" TargetMode="External" /><Relationship Id="rId360" Type="http://schemas.openxmlformats.org/officeDocument/2006/relationships/hyperlink" Target="http://pbs.twimg.com/profile_images/1053227205034160128/4ZK-zm4y_normal.jpg" TargetMode="External" /><Relationship Id="rId361" Type="http://schemas.openxmlformats.org/officeDocument/2006/relationships/hyperlink" Target="http://pbs.twimg.com/profile_images/878471461106704384/Z2nBSEB7_normal.jpg" TargetMode="External" /><Relationship Id="rId362" Type="http://schemas.openxmlformats.org/officeDocument/2006/relationships/hyperlink" Target="http://pbs.twimg.com/profile_images/863499348360953856/qm8Tpql9_normal.jpg" TargetMode="External" /><Relationship Id="rId363" Type="http://schemas.openxmlformats.org/officeDocument/2006/relationships/hyperlink" Target="http://pbs.twimg.com/profile_images/1027990247194292224/NQC8OG3g_normal.jpg" TargetMode="External" /><Relationship Id="rId364" Type="http://schemas.openxmlformats.org/officeDocument/2006/relationships/hyperlink" Target="http://pbs.twimg.com/profile_images/1087036237964206080/2pP0x-rS_normal.jpg" TargetMode="External" /><Relationship Id="rId365" Type="http://schemas.openxmlformats.org/officeDocument/2006/relationships/hyperlink" Target="http://pbs.twimg.com/profile_images/1100177587580604417/dUUUJ5_e_normal.png" TargetMode="External" /><Relationship Id="rId366" Type="http://schemas.openxmlformats.org/officeDocument/2006/relationships/hyperlink" Target="http://pbs.twimg.com/profile_images/1102901013508431872/U-ONse2u_normal.jpg" TargetMode="External" /><Relationship Id="rId367" Type="http://schemas.openxmlformats.org/officeDocument/2006/relationships/hyperlink" Target="http://pbs.twimg.com/profile_images/3503520984/1a9eea47e24ffbdcfedef02692b743d1_normal.jpeg" TargetMode="External" /><Relationship Id="rId368" Type="http://schemas.openxmlformats.org/officeDocument/2006/relationships/hyperlink" Target="http://pbs.twimg.com/profile_images/857650481866264576/REPWdznp_normal.jpg" TargetMode="External" /><Relationship Id="rId369" Type="http://schemas.openxmlformats.org/officeDocument/2006/relationships/hyperlink" Target="http://pbs.twimg.com/profile_images/1063230088886566912/KpNWuRoh_normal.jpg" TargetMode="External" /><Relationship Id="rId370" Type="http://schemas.openxmlformats.org/officeDocument/2006/relationships/hyperlink" Target="http://pbs.twimg.com/profile_images/1013436760859299847/aQltRN9T_normal.jpg" TargetMode="External" /><Relationship Id="rId371" Type="http://schemas.openxmlformats.org/officeDocument/2006/relationships/hyperlink" Target="http://pbs.twimg.com/profile_images/1072394933972189184/gtAJVO-I_normal.jpg" TargetMode="External" /><Relationship Id="rId372" Type="http://schemas.openxmlformats.org/officeDocument/2006/relationships/hyperlink" Target="http://pbs.twimg.com/profile_images/1021388185820188672/rqvrmFSz_normal.jpg" TargetMode="External" /><Relationship Id="rId373" Type="http://schemas.openxmlformats.org/officeDocument/2006/relationships/hyperlink" Target="http://pbs.twimg.com/profile_images/378800000405478007/6d3eb748477a0b4c7c2ac0635c1e6795_normal.jpeg" TargetMode="External" /><Relationship Id="rId374" Type="http://schemas.openxmlformats.org/officeDocument/2006/relationships/hyperlink" Target="http://pbs.twimg.com/profile_images/1083162270899662849/VdezDzJe_normal.jpg" TargetMode="External" /><Relationship Id="rId375" Type="http://schemas.openxmlformats.org/officeDocument/2006/relationships/hyperlink" Target="http://pbs.twimg.com/profile_images/801793384704802816/Pje3lQ3V_normal.jpg" TargetMode="External" /><Relationship Id="rId376" Type="http://schemas.openxmlformats.org/officeDocument/2006/relationships/hyperlink" Target="http://pbs.twimg.com/profile_images/983126334342926337/sx3m3Ab5_normal.jpg" TargetMode="External" /><Relationship Id="rId377" Type="http://schemas.openxmlformats.org/officeDocument/2006/relationships/hyperlink" Target="http://pbs.twimg.com/profile_images/992100086363672577/OMgwGwgB_normal.jpg" TargetMode="External" /><Relationship Id="rId378" Type="http://schemas.openxmlformats.org/officeDocument/2006/relationships/hyperlink" Target="http://pbs.twimg.com/profile_images/620618457554423808/rN9COkVa_normal.jpg" TargetMode="External" /><Relationship Id="rId379" Type="http://schemas.openxmlformats.org/officeDocument/2006/relationships/hyperlink" Target="http://pbs.twimg.com/profile_images/1017965809052684293/Fu6lObXF_normal.jpg" TargetMode="External" /><Relationship Id="rId380" Type="http://schemas.openxmlformats.org/officeDocument/2006/relationships/hyperlink" Target="http://pbs.twimg.com/profile_images/764509723584585728/ZC9numcm_normal.jpg" TargetMode="External" /><Relationship Id="rId381" Type="http://schemas.openxmlformats.org/officeDocument/2006/relationships/hyperlink" Target="http://pbs.twimg.com/profile_images/1097573390993551363/pWqIOPjI_normal.jpg" TargetMode="External" /><Relationship Id="rId382" Type="http://schemas.openxmlformats.org/officeDocument/2006/relationships/hyperlink" Target="http://pbs.twimg.com/profile_images/1087175154885484544/NntssRAH_normal.jpg" TargetMode="External" /><Relationship Id="rId383" Type="http://schemas.openxmlformats.org/officeDocument/2006/relationships/hyperlink" Target="http://pbs.twimg.com/profile_images/887783368737382400/i_Pfd5jl_normal.jpg" TargetMode="External" /><Relationship Id="rId384" Type="http://schemas.openxmlformats.org/officeDocument/2006/relationships/hyperlink" Target="http://pbs.twimg.com/profile_images/926845332364972035/mbvPVp4-_normal.jpg" TargetMode="External" /><Relationship Id="rId385" Type="http://schemas.openxmlformats.org/officeDocument/2006/relationships/hyperlink" Target="http://pbs.twimg.com/profile_images/545361858807332864/bNkCsjcq_normal.jpeg" TargetMode="External" /><Relationship Id="rId386" Type="http://schemas.openxmlformats.org/officeDocument/2006/relationships/hyperlink" Target="http://pbs.twimg.com/profile_images/879761753982222336/76-OwgO1_normal.jpg" TargetMode="External" /><Relationship Id="rId387" Type="http://schemas.openxmlformats.org/officeDocument/2006/relationships/hyperlink" Target="http://pbs.twimg.com/profile_images/928473595696893953/B1cPw4Oz_normal.jpg" TargetMode="External" /><Relationship Id="rId388" Type="http://schemas.openxmlformats.org/officeDocument/2006/relationships/hyperlink" Target="http://pbs.twimg.com/profile_images/1013139314811654145/JaDvTgug_normal.jpg" TargetMode="External" /><Relationship Id="rId389" Type="http://schemas.openxmlformats.org/officeDocument/2006/relationships/hyperlink" Target="http://pbs.twimg.com/profile_images/1016995824423833601/zY34P-jY_normal.jpg" TargetMode="External" /><Relationship Id="rId390" Type="http://schemas.openxmlformats.org/officeDocument/2006/relationships/hyperlink" Target="http://pbs.twimg.com/profile_images/852015984961478657/1dAiKikq_normal.jpg" TargetMode="External" /><Relationship Id="rId391" Type="http://schemas.openxmlformats.org/officeDocument/2006/relationships/hyperlink" Target="http://pbs.twimg.com/profile_images/1102734965123571713/H0rshm2Y_normal.png" TargetMode="External" /><Relationship Id="rId392" Type="http://schemas.openxmlformats.org/officeDocument/2006/relationships/hyperlink" Target="http://pbs.twimg.com/profile_images/949726573174800384/p1FcHdZv_normal.jpg" TargetMode="External" /><Relationship Id="rId393" Type="http://schemas.openxmlformats.org/officeDocument/2006/relationships/hyperlink" Target="http://pbs.twimg.com/profile_images/1022274729086836736/RlD62hfu_normal.jpg" TargetMode="External" /><Relationship Id="rId394" Type="http://schemas.openxmlformats.org/officeDocument/2006/relationships/hyperlink" Target="http://pbs.twimg.com/profile_images/992764825041293313/j1-0xIUP_normal.jpg" TargetMode="External" /><Relationship Id="rId395" Type="http://schemas.openxmlformats.org/officeDocument/2006/relationships/hyperlink" Target="http://pbs.twimg.com/profile_images/921364487416045568/pCm0ftcA_normal.jpg" TargetMode="External" /><Relationship Id="rId396" Type="http://schemas.openxmlformats.org/officeDocument/2006/relationships/hyperlink" Target="http://pbs.twimg.com/profile_images/1091714211342774272/CjGkLBAX_normal.jpg" TargetMode="External" /><Relationship Id="rId397" Type="http://schemas.openxmlformats.org/officeDocument/2006/relationships/hyperlink" Target="http://pbs.twimg.com/profile_images/1076660238110076928/5jF2rnzi_normal.jpg" TargetMode="External" /><Relationship Id="rId398" Type="http://schemas.openxmlformats.org/officeDocument/2006/relationships/hyperlink" Target="http://pbs.twimg.com/profile_images/958516388381028353/zbB_WIBj_normal.jpg" TargetMode="External" /><Relationship Id="rId399" Type="http://schemas.openxmlformats.org/officeDocument/2006/relationships/hyperlink" Target="http://pbs.twimg.com/profile_images/1037742183556628480/iSWYUKJR_normal.jpg" TargetMode="External" /><Relationship Id="rId400" Type="http://schemas.openxmlformats.org/officeDocument/2006/relationships/hyperlink" Target="http://pbs.twimg.com/profile_images/1088165732905496576/XY74rX3-_normal.jpg" TargetMode="External" /><Relationship Id="rId401" Type="http://schemas.openxmlformats.org/officeDocument/2006/relationships/hyperlink" Target="http://pbs.twimg.com/profile_images/939639394738216960/2Zw6sGvw_normal.jpg" TargetMode="External" /><Relationship Id="rId402" Type="http://schemas.openxmlformats.org/officeDocument/2006/relationships/hyperlink" Target="http://pbs.twimg.com/profile_images/875756457156804608/FccmjvWh_normal.jpg" TargetMode="External" /><Relationship Id="rId403" Type="http://schemas.openxmlformats.org/officeDocument/2006/relationships/hyperlink" Target="http://pbs.twimg.com/profile_images/897625293220974592/2OgiPadl_normal.jpg" TargetMode="External" /><Relationship Id="rId404" Type="http://schemas.openxmlformats.org/officeDocument/2006/relationships/hyperlink" Target="http://pbs.twimg.com/profile_images/969618641363787776/yIMx_Git_normal.jpg" TargetMode="External" /><Relationship Id="rId405" Type="http://schemas.openxmlformats.org/officeDocument/2006/relationships/hyperlink" Target="http://pbs.twimg.com/profile_images/1101075252472352768/KCp1vWff_normal.jpg" TargetMode="External" /><Relationship Id="rId406" Type="http://schemas.openxmlformats.org/officeDocument/2006/relationships/hyperlink" Target="http://pbs.twimg.com/profile_images/1028980142343942144/U5QrzCtk_normal.jpg" TargetMode="External" /><Relationship Id="rId407" Type="http://schemas.openxmlformats.org/officeDocument/2006/relationships/hyperlink" Target="http://pbs.twimg.com/profile_images/972988928201560069/KbS1C4ji_normal.jpg" TargetMode="External" /><Relationship Id="rId408" Type="http://schemas.openxmlformats.org/officeDocument/2006/relationships/hyperlink" Target="http://pbs.twimg.com/profile_images/808383733468430336/XvlWPew-_normal.jpg" TargetMode="External" /><Relationship Id="rId409" Type="http://schemas.openxmlformats.org/officeDocument/2006/relationships/hyperlink" Target="https://twitter.com/bronwynwriter" TargetMode="External" /><Relationship Id="rId410" Type="http://schemas.openxmlformats.org/officeDocument/2006/relationships/hyperlink" Target="https://twitter.com/mru_ishere" TargetMode="External" /><Relationship Id="rId411" Type="http://schemas.openxmlformats.org/officeDocument/2006/relationships/hyperlink" Target="https://twitter.com/lwholley" TargetMode="External" /><Relationship Id="rId412" Type="http://schemas.openxmlformats.org/officeDocument/2006/relationships/hyperlink" Target="https://twitter.com/lindamariewald2" TargetMode="External" /><Relationship Id="rId413" Type="http://schemas.openxmlformats.org/officeDocument/2006/relationships/hyperlink" Target="https://twitter.com/shelleypa" TargetMode="External" /><Relationship Id="rId414" Type="http://schemas.openxmlformats.org/officeDocument/2006/relationships/hyperlink" Target="https://twitter.com/magicpantsjones" TargetMode="External" /><Relationship Id="rId415" Type="http://schemas.openxmlformats.org/officeDocument/2006/relationships/hyperlink" Target="https://twitter.com/mr_hayes" TargetMode="External" /><Relationship Id="rId416" Type="http://schemas.openxmlformats.org/officeDocument/2006/relationships/hyperlink" Target="https://twitter.com/chouinardjahant" TargetMode="External" /><Relationship Id="rId417" Type="http://schemas.openxmlformats.org/officeDocument/2006/relationships/hyperlink" Target="https://twitter.com/white5anthronet" TargetMode="External" /><Relationship Id="rId418" Type="http://schemas.openxmlformats.org/officeDocument/2006/relationships/hyperlink" Target="https://twitter.com/aglover4edu" TargetMode="External" /><Relationship Id="rId419" Type="http://schemas.openxmlformats.org/officeDocument/2006/relationships/hyperlink" Target="https://twitter.com/m_drez" TargetMode="External" /><Relationship Id="rId420" Type="http://schemas.openxmlformats.org/officeDocument/2006/relationships/hyperlink" Target="https://twitter.com/batool_attiya" TargetMode="External" /><Relationship Id="rId421" Type="http://schemas.openxmlformats.org/officeDocument/2006/relationships/hyperlink" Target="https://twitter.com/nbfelem" TargetMode="External" /><Relationship Id="rId422" Type="http://schemas.openxmlformats.org/officeDocument/2006/relationships/hyperlink" Target="https://twitter.com/missldavidson" TargetMode="External" /><Relationship Id="rId423" Type="http://schemas.openxmlformats.org/officeDocument/2006/relationships/hyperlink" Target="https://twitter.com/mrs_gilchrist" TargetMode="External" /><Relationship Id="rId424" Type="http://schemas.openxmlformats.org/officeDocument/2006/relationships/hyperlink" Target="https://twitter.com/talkreadsing" TargetMode="External" /><Relationship Id="rId425" Type="http://schemas.openxmlformats.org/officeDocument/2006/relationships/hyperlink" Target="https://twitter.com/saldanact" TargetMode="External" /><Relationship Id="rId426" Type="http://schemas.openxmlformats.org/officeDocument/2006/relationships/hyperlink" Target="https://twitter.com/pflugervillehs" TargetMode="External" /><Relationship Id="rId427" Type="http://schemas.openxmlformats.org/officeDocument/2006/relationships/hyperlink" Target="https://twitter.com/assistantprinc6" TargetMode="External" /><Relationship Id="rId428" Type="http://schemas.openxmlformats.org/officeDocument/2006/relationships/hyperlink" Target="https://twitter.com/mr_abee_tweets" TargetMode="External" /><Relationship Id="rId429" Type="http://schemas.openxmlformats.org/officeDocument/2006/relationships/hyperlink" Target="https://twitter.com/corey_d2019" TargetMode="External" /><Relationship Id="rId430" Type="http://schemas.openxmlformats.org/officeDocument/2006/relationships/hyperlink" Target="https://twitter.com/misskrafferty" TargetMode="External" /><Relationship Id="rId431" Type="http://schemas.openxmlformats.org/officeDocument/2006/relationships/hyperlink" Target="https://twitter.com/itsamry" TargetMode="External" /><Relationship Id="rId432" Type="http://schemas.openxmlformats.org/officeDocument/2006/relationships/hyperlink" Target="https://twitter.com/tomwhitby" TargetMode="External" /><Relationship Id="rId433" Type="http://schemas.openxmlformats.org/officeDocument/2006/relationships/hyperlink" Target="https://twitter.com/dennisdill" TargetMode="External" /><Relationship Id="rId434" Type="http://schemas.openxmlformats.org/officeDocument/2006/relationships/hyperlink" Target="https://twitter.com/rebeccap314" TargetMode="External" /><Relationship Id="rId435" Type="http://schemas.openxmlformats.org/officeDocument/2006/relationships/hyperlink" Target="https://twitter.com/coachwilliamspe" TargetMode="External" /><Relationship Id="rId436" Type="http://schemas.openxmlformats.org/officeDocument/2006/relationships/hyperlink" Target="https://twitter.com/edugladiators" TargetMode="External" /><Relationship Id="rId437" Type="http://schemas.openxmlformats.org/officeDocument/2006/relationships/hyperlink" Target="https://twitter.com/bdutt" TargetMode="External" /><Relationship Id="rId438" Type="http://schemas.openxmlformats.org/officeDocument/2006/relationships/hyperlink" Target="https://twitter.com/shakeuplearning" TargetMode="External" /><Relationship Id="rId439" Type="http://schemas.openxmlformats.org/officeDocument/2006/relationships/hyperlink" Target="https://twitter.com/bdmclaurin" TargetMode="External" /><Relationship Id="rId440" Type="http://schemas.openxmlformats.org/officeDocument/2006/relationships/hyperlink" Target="https://twitter.com/brendanfetters" TargetMode="External" /><Relationship Id="rId441" Type="http://schemas.openxmlformats.org/officeDocument/2006/relationships/hyperlink" Target="https://twitter.com/jvgdavis" TargetMode="External" /><Relationship Id="rId442" Type="http://schemas.openxmlformats.org/officeDocument/2006/relationships/hyperlink" Target="https://twitter.com/sarahfinley01" TargetMode="External" /><Relationship Id="rId443" Type="http://schemas.openxmlformats.org/officeDocument/2006/relationships/hyperlink" Target="https://twitter.com/georgehistory" TargetMode="External" /><Relationship Id="rId444" Type="http://schemas.openxmlformats.org/officeDocument/2006/relationships/hyperlink" Target="https://twitter.com/barbaragruener" TargetMode="External" /><Relationship Id="rId445" Type="http://schemas.openxmlformats.org/officeDocument/2006/relationships/hyperlink" Target="https://twitter.com/stersicteaches" TargetMode="External" /><Relationship Id="rId446" Type="http://schemas.openxmlformats.org/officeDocument/2006/relationships/hyperlink" Target="https://twitter.com/markrus88927412" TargetMode="External" /><Relationship Id="rId447" Type="http://schemas.openxmlformats.org/officeDocument/2006/relationships/hyperlink" Target="https://twitter.com/hjreed" TargetMode="External" /><Relationship Id="rId448" Type="http://schemas.openxmlformats.org/officeDocument/2006/relationships/hyperlink" Target="https://twitter.com/educationwoods" TargetMode="External" /><Relationship Id="rId449" Type="http://schemas.openxmlformats.org/officeDocument/2006/relationships/hyperlink" Target="https://twitter.com/leemaxfield29" TargetMode="External" /><Relationship Id="rId450" Type="http://schemas.openxmlformats.org/officeDocument/2006/relationships/hyperlink" Target="https://twitter.com/cmk138" TargetMode="External" /><Relationship Id="rId451" Type="http://schemas.openxmlformats.org/officeDocument/2006/relationships/hyperlink" Target="https://twitter.com/sueekoch" TargetMode="External" /><Relationship Id="rId452" Type="http://schemas.openxmlformats.org/officeDocument/2006/relationships/hyperlink" Target="https://twitter.com/dynamicduda338" TargetMode="External" /><Relationship Id="rId453" Type="http://schemas.openxmlformats.org/officeDocument/2006/relationships/hyperlink" Target="https://twitter.com/paulsolarz" TargetMode="External" /><Relationship Id="rId454" Type="http://schemas.openxmlformats.org/officeDocument/2006/relationships/hyperlink" Target="https://twitter.com/principal_h" TargetMode="External" /><Relationship Id="rId455" Type="http://schemas.openxmlformats.org/officeDocument/2006/relationships/hyperlink" Target="https://twitter.com/ritawirtz" TargetMode="External" /><Relationship Id="rId456" Type="http://schemas.openxmlformats.org/officeDocument/2006/relationships/hyperlink" Target="https://twitter.com/nathan_stevens" TargetMode="External" /><Relationship Id="rId457" Type="http://schemas.openxmlformats.org/officeDocument/2006/relationships/hyperlink" Target="https://twitter.com/shiftparadigm" TargetMode="External" /><Relationship Id="rId458" Type="http://schemas.openxmlformats.org/officeDocument/2006/relationships/hyperlink" Target="https://twitter.com/cvarsalona" TargetMode="External" /><Relationship Id="rId459" Type="http://schemas.openxmlformats.org/officeDocument/2006/relationships/hyperlink" Target="https://twitter.com/irasocol" TargetMode="External" /><Relationship Id="rId460" Type="http://schemas.openxmlformats.org/officeDocument/2006/relationships/hyperlink" Target="https://twitter.com/pammoran" TargetMode="External" /><Relationship Id="rId461" Type="http://schemas.openxmlformats.org/officeDocument/2006/relationships/hyperlink" Target="https://twitter.com/thedailyedu" TargetMode="External" /><Relationship Id="rId462" Type="http://schemas.openxmlformats.org/officeDocument/2006/relationships/hyperlink" Target="https://twitter.com/flrichter" TargetMode="External" /><Relationship Id="rId463" Type="http://schemas.openxmlformats.org/officeDocument/2006/relationships/hyperlink" Target="https://twitter.com/lrobbteacher" TargetMode="External" /><Relationship Id="rId464" Type="http://schemas.openxmlformats.org/officeDocument/2006/relationships/hyperlink" Target="https://twitter.com/supervxn" TargetMode="External" /><Relationship Id="rId465" Type="http://schemas.openxmlformats.org/officeDocument/2006/relationships/hyperlink" Target="https://twitter.com/scanloe" TargetMode="External" /><Relationship Id="rId466" Type="http://schemas.openxmlformats.org/officeDocument/2006/relationships/hyperlink" Target="https://twitter.com/rizzapiccio" TargetMode="External" /><Relationship Id="rId467" Type="http://schemas.openxmlformats.org/officeDocument/2006/relationships/hyperlink" Target="https://twitter.com/kristincharr" TargetMode="External" /><Relationship Id="rId468" Type="http://schemas.openxmlformats.org/officeDocument/2006/relationships/hyperlink" Target="https://twitter.com/alexstubenbort" TargetMode="External" /><Relationship Id="rId469" Type="http://schemas.openxmlformats.org/officeDocument/2006/relationships/hyperlink" Target="https://twitter.com/penchevable" TargetMode="External" /><Relationship Id="rId470" Type="http://schemas.openxmlformats.org/officeDocument/2006/relationships/hyperlink" Target="https://twitter.com/techamys" TargetMode="External" /><Relationship Id="rId471" Type="http://schemas.openxmlformats.org/officeDocument/2006/relationships/hyperlink" Target="https://twitter.com/julie_haden" TargetMode="External" /><Relationship Id="rId472" Type="http://schemas.openxmlformats.org/officeDocument/2006/relationships/hyperlink" Target="https://twitter.com/vballwin" TargetMode="External" /><Relationship Id="rId473" Type="http://schemas.openxmlformats.org/officeDocument/2006/relationships/hyperlink" Target="https://twitter.com/michaelpoore1" TargetMode="External" /><Relationship Id="rId474" Type="http://schemas.openxmlformats.org/officeDocument/2006/relationships/hyperlink" Target="https://twitter.com/dene_gainey" TargetMode="External" /><Relationship Id="rId475" Type="http://schemas.openxmlformats.org/officeDocument/2006/relationships/hyperlink" Target="https://twitter.com/valerietilton" TargetMode="External" /><Relationship Id="rId476" Type="http://schemas.openxmlformats.org/officeDocument/2006/relationships/hyperlink" Target="https://twitter.com/assignmenthelp" TargetMode="External" /><Relationship Id="rId477" Type="http://schemas.openxmlformats.org/officeDocument/2006/relationships/hyperlink" Target="https://twitter.com/jedjnr" TargetMode="External" /><Relationship Id="rId478" Type="http://schemas.openxmlformats.org/officeDocument/2006/relationships/hyperlink" Target="https://twitter.com/kathyiwanicki" TargetMode="External" /><Relationship Id="rId479" Type="http://schemas.openxmlformats.org/officeDocument/2006/relationships/hyperlink" Target="https://twitter.com/msiwanicki" TargetMode="External" /><Relationship Id="rId480" Type="http://schemas.openxmlformats.org/officeDocument/2006/relationships/hyperlink" Target="https://twitter.com/gonoodle" TargetMode="External" /><Relationship Id="rId481" Type="http://schemas.openxmlformats.org/officeDocument/2006/relationships/hyperlink" Target="https://twitter.com/bevladd" TargetMode="External" /><Relationship Id="rId482" Type="http://schemas.openxmlformats.org/officeDocument/2006/relationships/hyperlink" Target="https://twitter.com/classdojo" TargetMode="External" /><Relationship Id="rId483" Type="http://schemas.openxmlformats.org/officeDocument/2006/relationships/hyperlink" Target="https://twitter.com/learningin206" TargetMode="External" /><Relationship Id="rId484" Type="http://schemas.openxmlformats.org/officeDocument/2006/relationships/hyperlink" Target="https://twitter.com/crflynn20" TargetMode="External" /><Relationship Id="rId485" Type="http://schemas.openxmlformats.org/officeDocument/2006/relationships/hyperlink" Target="https://twitter.com/lethajhenry" TargetMode="External" /><Relationship Id="rId486" Type="http://schemas.openxmlformats.org/officeDocument/2006/relationships/hyperlink" Target="https://twitter.com/longislandny" TargetMode="External" /><Relationship Id="rId487" Type="http://schemas.openxmlformats.org/officeDocument/2006/relationships/hyperlink" Target="https://twitter.com/benbo370" TargetMode="External" /><Relationship Id="rId488" Type="http://schemas.openxmlformats.org/officeDocument/2006/relationships/hyperlink" Target="https://twitter.com/biologygoddess" TargetMode="External" /><Relationship Id="rId489" Type="http://schemas.openxmlformats.org/officeDocument/2006/relationships/hyperlink" Target="https://twitter.com/youtube" TargetMode="External" /><Relationship Id="rId490" Type="http://schemas.openxmlformats.org/officeDocument/2006/relationships/hyperlink" Target="https://twitter.com/kruevans" TargetMode="External" /><Relationship Id="rId491" Type="http://schemas.openxmlformats.org/officeDocument/2006/relationships/hyperlink" Target="https://twitter.com/killyalison" TargetMode="External" /><Relationship Id="rId492" Type="http://schemas.openxmlformats.org/officeDocument/2006/relationships/hyperlink" Target="https://twitter.com/classcraft" TargetMode="External" /><Relationship Id="rId493" Type="http://schemas.openxmlformats.org/officeDocument/2006/relationships/hyperlink" Target="https://twitter.com/blakerobertsva" TargetMode="External" /><Relationship Id="rId494" Type="http://schemas.openxmlformats.org/officeDocument/2006/relationships/hyperlink" Target="https://twitter.com/elkissner" TargetMode="External" /><Relationship Id="rId495" Type="http://schemas.openxmlformats.org/officeDocument/2006/relationships/hyperlink" Target="https://twitter.com/t3achingworst" TargetMode="External" /><Relationship Id="rId496" Type="http://schemas.openxmlformats.org/officeDocument/2006/relationships/hyperlink" Target="https://twitter.com/capgdroneracing" TargetMode="External" /><Relationship Id="rId497" Type="http://schemas.openxmlformats.org/officeDocument/2006/relationships/hyperlink" Target="https://twitter.com/urbie" TargetMode="External" /><Relationship Id="rId498" Type="http://schemas.openxmlformats.org/officeDocument/2006/relationships/hyperlink" Target="https://twitter.com/engagewilkins" TargetMode="External" /><Relationship Id="rId499" Type="http://schemas.openxmlformats.org/officeDocument/2006/relationships/hyperlink" Target="https://twitter.com/kimgriesbach" TargetMode="External" /><Relationship Id="rId500" Type="http://schemas.openxmlformats.org/officeDocument/2006/relationships/hyperlink" Target="https://twitter.com/kaitlynoakleyed" TargetMode="External" /><Relationship Id="rId501" Type="http://schemas.openxmlformats.org/officeDocument/2006/relationships/hyperlink" Target="https://twitter.com/cherylabla" TargetMode="External" /><Relationship Id="rId502" Type="http://schemas.openxmlformats.org/officeDocument/2006/relationships/hyperlink" Target="https://twitter.com/priscillacap1" TargetMode="External" /><Relationship Id="rId503" Type="http://schemas.openxmlformats.org/officeDocument/2006/relationships/hyperlink" Target="https://twitter.com/edcampbullcity" TargetMode="External" /><Relationship Id="rId504" Type="http://schemas.openxmlformats.org/officeDocument/2006/relationships/hyperlink" Target="https://twitter.com/teachlikeachamp" TargetMode="External" /><Relationship Id="rId505" Type="http://schemas.openxmlformats.org/officeDocument/2006/relationships/hyperlink" Target="https://twitter.com/elearningguild" TargetMode="External" /><Relationship Id="rId506" Type="http://schemas.openxmlformats.org/officeDocument/2006/relationships/hyperlink" Target="https://twitter.com/techninjatodd" TargetMode="External" /><Relationship Id="rId507" Type="http://schemas.openxmlformats.org/officeDocument/2006/relationships/hyperlink" Target="https://twitter.com/john_prmn" TargetMode="External" /><Relationship Id="rId508" Type="http://schemas.openxmlformats.org/officeDocument/2006/relationships/hyperlink" Target="https://twitter.com/chrisquinn64" TargetMode="External" /><Relationship Id="rId509" Type="http://schemas.openxmlformats.org/officeDocument/2006/relationships/hyperlink" Target="https://twitter.com/gruntledchalkie" TargetMode="External" /><Relationship Id="rId510" Type="http://schemas.openxmlformats.org/officeDocument/2006/relationships/hyperlink" Target="https://twitter.com/teresagross625" TargetMode="External" /><Relationship Id="rId511" Type="http://schemas.openxmlformats.org/officeDocument/2006/relationships/hyperlink" Target="https://twitter.com/rewardingedu" TargetMode="External" /><Relationship Id="rId512" Type="http://schemas.openxmlformats.org/officeDocument/2006/relationships/hyperlink" Target="https://twitter.com/kmichellehowell" TargetMode="External" /><Relationship Id="rId513" Type="http://schemas.openxmlformats.org/officeDocument/2006/relationships/hyperlink" Target="https://twitter.com/peterdboland" TargetMode="External" /><Relationship Id="rId514" Type="http://schemas.openxmlformats.org/officeDocument/2006/relationships/hyperlink" Target="https://twitter.com/keurig" TargetMode="External" /><Relationship Id="rId515" Type="http://schemas.openxmlformats.org/officeDocument/2006/relationships/hyperlink" Target="https://twitter.com/lindaedwardsi" TargetMode="External" /><Relationship Id="rId516" Type="http://schemas.openxmlformats.org/officeDocument/2006/relationships/hyperlink" Target="https://twitter.com/rdene915" TargetMode="External" /><Relationship Id="rId517" Type="http://schemas.openxmlformats.org/officeDocument/2006/relationships/hyperlink" Target="https://twitter.com/daveschmittou" TargetMode="External" /><Relationship Id="rId518" Type="http://schemas.openxmlformats.org/officeDocument/2006/relationships/hyperlink" Target="https://twitter.com/johnccarver" TargetMode="External" /><Relationship Id="rId519" Type="http://schemas.openxmlformats.org/officeDocument/2006/relationships/hyperlink" Target="https://twitter.com/r_cilr" TargetMode="External" /><Relationship Id="rId520" Type="http://schemas.openxmlformats.org/officeDocument/2006/relationships/hyperlink" Target="https://twitter.com/jcorippo" TargetMode="External" /><Relationship Id="rId521" Type="http://schemas.openxmlformats.org/officeDocument/2006/relationships/hyperlink" Target="https://twitter.com/aaron_hogan" TargetMode="External" /><Relationship Id="rId522" Type="http://schemas.openxmlformats.org/officeDocument/2006/relationships/hyperlink" Target="https://twitter.com/littymathaiedu" TargetMode="External" /><Relationship Id="rId523" Type="http://schemas.openxmlformats.org/officeDocument/2006/relationships/hyperlink" Target="https://twitter.com/_on11" TargetMode="External" /><Relationship Id="rId524" Type="http://schemas.openxmlformats.org/officeDocument/2006/relationships/hyperlink" Target="https://twitter.com/hayes_melisa" TargetMode="External" /><Relationship Id="rId525" Type="http://schemas.openxmlformats.org/officeDocument/2006/relationships/hyperlink" Target="https://twitter.com/jchandlerteach" TargetMode="External" /><Relationship Id="rId526" Type="http://schemas.openxmlformats.org/officeDocument/2006/relationships/hyperlink" Target="https://twitter.com/christinebemis2" TargetMode="External" /><Relationship Id="rId527" Type="http://schemas.openxmlformats.org/officeDocument/2006/relationships/hyperlink" Target="https://twitter.com/iconohash" TargetMode="External" /><Relationship Id="rId528" Type="http://schemas.openxmlformats.org/officeDocument/2006/relationships/comments" Target="../comments2.xml" /><Relationship Id="rId529" Type="http://schemas.openxmlformats.org/officeDocument/2006/relationships/vmlDrawing" Target="../drawings/vmlDrawing2.vml" /><Relationship Id="rId530" Type="http://schemas.openxmlformats.org/officeDocument/2006/relationships/table" Target="../tables/table2.xml" /><Relationship Id="rId5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magicpantsjones/status/1103089812125433856" TargetMode="External" /><Relationship Id="rId2" Type="http://schemas.openxmlformats.org/officeDocument/2006/relationships/hyperlink" Target="https://twitter.com/mru_ishere/status/1103085073077800961" TargetMode="External" /><Relationship Id="rId3" Type="http://schemas.openxmlformats.org/officeDocument/2006/relationships/hyperlink" Target="https://emilymcdowell.com/products/everyday-achievement-certificates-notepad" TargetMode="External" /><Relationship Id="rId4" Type="http://schemas.openxmlformats.org/officeDocument/2006/relationships/hyperlink" Target="https://twitter.com/MagicPantsJones/status/1100553096994775045" TargetMode="External" /><Relationship Id="rId5" Type="http://schemas.openxmlformats.org/officeDocument/2006/relationships/hyperlink" Target="https://twitter.com/MagicPantsJones/status/1100558130260336641" TargetMode="External" /><Relationship Id="rId6" Type="http://schemas.openxmlformats.org/officeDocument/2006/relationships/hyperlink" Target="http://ow.ly/GDjm30nIL3Y" TargetMode="External" /><Relationship Id="rId7" Type="http://schemas.openxmlformats.org/officeDocument/2006/relationships/hyperlink" Target="http://iconohash.com/2PencilChat/2019-03-05" TargetMode="External" /><Relationship Id="rId8" Type="http://schemas.openxmlformats.org/officeDocument/2006/relationships/hyperlink" Target="http://iconohash.com/2pencilchat/2019-02-26" TargetMode="External" /><Relationship Id="rId9" Type="http://schemas.openxmlformats.org/officeDocument/2006/relationships/hyperlink" Target="https://2020thinkleadserve.blogspot.com/2019/03/tullahoma-city-schools-moving-from-good.html" TargetMode="External" /><Relationship Id="rId10" Type="http://schemas.openxmlformats.org/officeDocument/2006/relationships/hyperlink" Target="https://twitter.com/MagicPantsJones/status/1102884672164499456" TargetMode="External" /><Relationship Id="rId11" Type="http://schemas.openxmlformats.org/officeDocument/2006/relationships/hyperlink" Target="https://twitter.com/PriscillaCap1/status/1100553669018304512" TargetMode="External" /><Relationship Id="rId12" Type="http://schemas.openxmlformats.org/officeDocument/2006/relationships/hyperlink" Target="http://youtu.be/tx6sBfKq0rc" TargetMode="External" /><Relationship Id="rId13" Type="http://schemas.openxmlformats.org/officeDocument/2006/relationships/hyperlink" Target="https://twitter.com/magicpantsjones/status/1103089812125433856" TargetMode="External" /><Relationship Id="rId14" Type="http://schemas.openxmlformats.org/officeDocument/2006/relationships/hyperlink" Target="https://twitter.com/mru_ishere/status/1103085073077800961" TargetMode="External" /><Relationship Id="rId15" Type="http://schemas.openxmlformats.org/officeDocument/2006/relationships/hyperlink" Target="https://twitter.com/magicpantsjones/status/1103089812125433856" TargetMode="External" /><Relationship Id="rId16" Type="http://schemas.openxmlformats.org/officeDocument/2006/relationships/hyperlink" Target="http://bit.ly/2tUaQx4" TargetMode="External" /><Relationship Id="rId17" Type="http://schemas.openxmlformats.org/officeDocument/2006/relationships/hyperlink" Target="https://twitter.com/magicpantsjones/status/1099990039042449408" TargetMode="External" /><Relationship Id="rId18" Type="http://schemas.openxmlformats.org/officeDocument/2006/relationships/hyperlink" Target="https://twitter.com/magicpantsjones/status/1103087302367010818" TargetMode="External" /><Relationship Id="rId19" Type="http://schemas.openxmlformats.org/officeDocument/2006/relationships/hyperlink" Target="https://twitter.com/MagicPantsJones/status/1100555613614989313" TargetMode="External" /><Relationship Id="rId20" Type="http://schemas.openxmlformats.org/officeDocument/2006/relationships/hyperlink" Target="https://twitter.com/MagicPantsJones/status/1102884672164499456" TargetMode="External" /><Relationship Id="rId21" Type="http://schemas.openxmlformats.org/officeDocument/2006/relationships/hyperlink" Target="https://youtu.be/5JNw8PP5qgo" TargetMode="External" /><Relationship Id="rId22" Type="http://schemas.openxmlformats.org/officeDocument/2006/relationships/hyperlink" Target="https://twitter.com/Anna_Flaming/status/1083024443012775936" TargetMode="External" /><Relationship Id="rId23" Type="http://schemas.openxmlformats.org/officeDocument/2006/relationships/hyperlink" Target="https://twitter.com/MagicPantsJones/status/1100558130260336641" TargetMode="External" /><Relationship Id="rId24" Type="http://schemas.openxmlformats.org/officeDocument/2006/relationships/hyperlink" Target="https://twitter.com/MagicPantsJones/status/1100553096994775045" TargetMode="External" /><Relationship Id="rId25" Type="http://schemas.openxmlformats.org/officeDocument/2006/relationships/hyperlink" Target="https://emilymcdowell.com/products/everyday-achievement-certificates-notepad" TargetMode="External" /><Relationship Id="rId26" Type="http://schemas.openxmlformats.org/officeDocument/2006/relationships/hyperlink" Target="https://www.youtube.com/watch?v=Ai_8pJf5TSs" TargetMode="External" /><Relationship Id="rId27" Type="http://schemas.openxmlformats.org/officeDocument/2006/relationships/hyperlink" Target="https://emilymcdowell.com/products/everyday-achievement-certificates-notepad" TargetMode="External" /><Relationship Id="rId28" Type="http://schemas.openxmlformats.org/officeDocument/2006/relationships/hyperlink" Target="https://beyondliteracylink.blogspot.com/2015/05/hall-of-eduhero-voices.html" TargetMode="External" /><Relationship Id="rId29" Type="http://schemas.openxmlformats.org/officeDocument/2006/relationships/hyperlink" Target="https://beyondliteracylink.blogspot.com/2019/02/winter-wail.html" TargetMode="External" /><Relationship Id="rId30" Type="http://schemas.openxmlformats.org/officeDocument/2006/relationships/hyperlink" Target="http://questionthestorm.blogspot.com/" TargetMode="External" /><Relationship Id="rId31" Type="http://schemas.openxmlformats.org/officeDocument/2006/relationships/hyperlink" Target="https://twitter.com/MissKRafferty/status/1100553487010750466" TargetMode="External" /><Relationship Id="rId32" Type="http://schemas.openxmlformats.org/officeDocument/2006/relationships/hyperlink" Target="https://twitter.com/PaulSolarz/status/1101246738176925696" TargetMode="External" /><Relationship Id="rId33" Type="http://schemas.openxmlformats.org/officeDocument/2006/relationships/hyperlink" Target="https://twitter.com/Alex_Corbitt/status/1099777775853072391" TargetMode="External" /><Relationship Id="rId34" Type="http://schemas.openxmlformats.org/officeDocument/2006/relationships/hyperlink" Target="https://twitter.com/MagicPantsJones/status/1100548063943319552" TargetMode="External" /><Relationship Id="rId35" Type="http://schemas.openxmlformats.org/officeDocument/2006/relationships/hyperlink" Target="https://twitter.com/MagicPantsJones/status/1100550580408176640" TargetMode="External" /><Relationship Id="rId36" Type="http://schemas.openxmlformats.org/officeDocument/2006/relationships/hyperlink" Target="https://twitter.com/MagicPantsJones/status/1100553096994775045" TargetMode="External" /><Relationship Id="rId37" Type="http://schemas.openxmlformats.org/officeDocument/2006/relationships/hyperlink" Target="https://twitter.com/GruntledChalkie/status/1100555919002238976" TargetMode="External" /><Relationship Id="rId38" Type="http://schemas.openxmlformats.org/officeDocument/2006/relationships/hyperlink" Target="https://twitter.com/MagicPantsJones/status/1100558130260336641" TargetMode="External" /><Relationship Id="rId39" Type="http://schemas.openxmlformats.org/officeDocument/2006/relationships/hyperlink" Target="https://twitter.com/Alex_Corbitt/status/1046207178279976961" TargetMode="External" /><Relationship Id="rId40" Type="http://schemas.openxmlformats.org/officeDocument/2006/relationships/hyperlink" Target="https://twitter.com/MagicPantsJones/status/1103084779216474113" TargetMode="External" /><Relationship Id="rId41" Type="http://schemas.openxmlformats.org/officeDocument/2006/relationships/hyperlink" Target="https://twitter.com/MagicPantsJones/status/1103087302367010818" TargetMode="External" /><Relationship Id="rId42" Type="http://schemas.openxmlformats.org/officeDocument/2006/relationships/hyperlink" Target="https://twitter.com/MagicPantsJones/status/1103089812125433856" TargetMode="External" /><Relationship Id="rId43" Type="http://schemas.openxmlformats.org/officeDocument/2006/relationships/hyperlink" Target="https://twitter.com/MissLDavidson/status/1100054943690559491" TargetMode="External" /><Relationship Id="rId44" Type="http://schemas.openxmlformats.org/officeDocument/2006/relationships/hyperlink" Target="http://iconohash.com/2PencilChat/2019-03-05" TargetMode="External" /><Relationship Id="rId45" Type="http://schemas.openxmlformats.org/officeDocument/2006/relationships/hyperlink" Target="http://iconohash.com/2pencilchat/2019-02-26"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61"/>
  <sheetViews>
    <sheetView workbookViewId="0" topLeftCell="A1">
      <pane xSplit="2" ySplit="2" topLeftCell="AU744" activePane="bottomRight" state="frozen"/>
      <selection pane="topRight" activeCell="C1" sqref="C1"/>
      <selection pane="bottomLeft" activeCell="A3" sqref="A3"/>
      <selection pane="bottomRight" activeCell="BC2" sqref="BC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43.421875" style="0" customWidth="1"/>
    <col min="18" max="18" width="9.57421875" style="0" bestFit="1" customWidth="1"/>
    <col min="19" max="19" width="15.421875" style="0"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4" width="11.140625" style="0" bestFit="1" customWidth="1"/>
  </cols>
  <sheetData>
    <row r="1" spans="3:14" ht="15">
      <c r="C1" s="16" t="s">
        <v>39</v>
      </c>
      <c r="D1" s="17"/>
      <c r="E1" s="17"/>
      <c r="F1" s="17"/>
      <c r="G1" s="16"/>
      <c r="H1" s="14" t="s">
        <v>43</v>
      </c>
      <c r="I1" s="50"/>
      <c r="J1" s="50"/>
      <c r="K1" s="33" t="s">
        <v>42</v>
      </c>
      <c r="L1" s="18" t="s">
        <v>40</v>
      </c>
      <c r="M1" s="18"/>
      <c r="N1" s="15" t="s">
        <v>41</v>
      </c>
    </row>
    <row r="2" spans="1:5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3286</v>
      </c>
      <c r="BB2" s="13" t="s">
        <v>3287</v>
      </c>
    </row>
    <row r="3" spans="1:54" ht="15" customHeight="1">
      <c r="A3" s="65" t="s">
        <v>285</v>
      </c>
      <c r="B3" s="65" t="s">
        <v>328</v>
      </c>
      <c r="C3" s="66"/>
      <c r="D3" s="67"/>
      <c r="E3" s="68"/>
      <c r="F3" s="69"/>
      <c r="G3" s="66"/>
      <c r="H3" s="70"/>
      <c r="I3" s="71"/>
      <c r="J3" s="71"/>
      <c r="K3" s="34" t="s">
        <v>65</v>
      </c>
      <c r="L3" s="78">
        <v>3</v>
      </c>
      <c r="M3" s="78"/>
      <c r="N3" s="73"/>
      <c r="O3" s="80" t="s">
        <v>334</v>
      </c>
      <c r="P3" s="82">
        <v>43530.024976851855</v>
      </c>
      <c r="Q3" s="80" t="s">
        <v>506</v>
      </c>
      <c r="R3" s="80"/>
      <c r="S3" s="80"/>
      <c r="T3" s="80" t="s">
        <v>925</v>
      </c>
      <c r="U3" s="80"/>
      <c r="V3" s="83" t="s">
        <v>1127</v>
      </c>
      <c r="W3" s="82">
        <v>43530.024976851855</v>
      </c>
      <c r="X3" s="83" t="s">
        <v>1358</v>
      </c>
      <c r="Y3" s="80"/>
      <c r="Z3" s="80"/>
      <c r="AA3" s="86" t="s">
        <v>1998</v>
      </c>
      <c r="AB3" s="80"/>
      <c r="AC3" s="80" t="b">
        <v>0</v>
      </c>
      <c r="AD3" s="80">
        <v>4</v>
      </c>
      <c r="AE3" s="86" t="s">
        <v>2449</v>
      </c>
      <c r="AF3" s="80" t="b">
        <v>0</v>
      </c>
      <c r="AG3" s="80" t="s">
        <v>2484</v>
      </c>
      <c r="AH3" s="80"/>
      <c r="AI3" s="86" t="s">
        <v>2449</v>
      </c>
      <c r="AJ3" s="80" t="b">
        <v>0</v>
      </c>
      <c r="AK3" s="80">
        <v>0</v>
      </c>
      <c r="AL3" s="86" t="s">
        <v>2449</v>
      </c>
      <c r="AM3" s="80" t="s">
        <v>2501</v>
      </c>
      <c r="AN3" s="80" t="b">
        <v>0</v>
      </c>
      <c r="AO3" s="86" t="s">
        <v>1998</v>
      </c>
      <c r="AP3" s="80" t="s">
        <v>178</v>
      </c>
      <c r="AQ3" s="80">
        <v>0</v>
      </c>
      <c r="AR3" s="80">
        <v>0</v>
      </c>
      <c r="AS3" s="80"/>
      <c r="AT3" s="80"/>
      <c r="AU3" s="80"/>
      <c r="AV3" s="80"/>
      <c r="AW3" s="80"/>
      <c r="AX3" s="80"/>
      <c r="AY3" s="80"/>
      <c r="AZ3" s="80"/>
      <c r="BA3" s="79" t="str">
        <f>REPLACE(INDEX(GroupVertices[Group],MATCH(Edges[[#This Row],[Vertex 1]],GroupVertices[Vertex],0)),1,1,"")</f>
        <v>3</v>
      </c>
      <c r="BB3" s="79" t="str">
        <f>REPLACE(INDEX(GroupVertices[Group],MATCH(Edges[[#This Row],[Vertex 2]],GroupVertices[Vertex],0)),1,1,"")</f>
        <v>3</v>
      </c>
    </row>
    <row r="4" spans="1:54" ht="15" customHeight="1">
      <c r="A4" s="65" t="s">
        <v>285</v>
      </c>
      <c r="B4" s="65" t="s">
        <v>290</v>
      </c>
      <c r="C4" s="66"/>
      <c r="D4" s="67"/>
      <c r="E4" s="68"/>
      <c r="F4" s="69"/>
      <c r="G4" s="66"/>
      <c r="H4" s="70"/>
      <c r="I4" s="71"/>
      <c r="J4" s="71"/>
      <c r="K4" s="34" t="s">
        <v>65</v>
      </c>
      <c r="L4" s="78">
        <v>4</v>
      </c>
      <c r="M4" s="78"/>
      <c r="N4" s="73"/>
      <c r="O4" s="80" t="s">
        <v>334</v>
      </c>
      <c r="P4" s="82">
        <v>43530.029016203705</v>
      </c>
      <c r="Q4" s="80" t="s">
        <v>678</v>
      </c>
      <c r="R4" s="83" t="s">
        <v>908</v>
      </c>
      <c r="S4" s="80" t="s">
        <v>917</v>
      </c>
      <c r="T4" s="80" t="s">
        <v>925</v>
      </c>
      <c r="U4" s="80"/>
      <c r="V4" s="83" t="s">
        <v>1127</v>
      </c>
      <c r="W4" s="82">
        <v>43530.029016203705</v>
      </c>
      <c r="X4" s="83" t="s">
        <v>1541</v>
      </c>
      <c r="Y4" s="80"/>
      <c r="Z4" s="80"/>
      <c r="AA4" s="86" t="s">
        <v>2182</v>
      </c>
      <c r="AB4" s="80"/>
      <c r="AC4" s="80" t="b">
        <v>0</v>
      </c>
      <c r="AD4" s="80">
        <v>4</v>
      </c>
      <c r="AE4" s="86" t="s">
        <v>2449</v>
      </c>
      <c r="AF4" s="80" t="b">
        <v>1</v>
      </c>
      <c r="AG4" s="80" t="s">
        <v>2484</v>
      </c>
      <c r="AH4" s="80"/>
      <c r="AI4" s="86" t="s">
        <v>2498</v>
      </c>
      <c r="AJ4" s="80" t="b">
        <v>0</v>
      </c>
      <c r="AK4" s="80">
        <v>0</v>
      </c>
      <c r="AL4" s="86" t="s">
        <v>2449</v>
      </c>
      <c r="AM4" s="80" t="s">
        <v>2501</v>
      </c>
      <c r="AN4" s="80" t="b">
        <v>0</v>
      </c>
      <c r="AO4" s="86" t="s">
        <v>2182</v>
      </c>
      <c r="AP4" s="80" t="s">
        <v>178</v>
      </c>
      <c r="AQ4" s="80">
        <v>0</v>
      </c>
      <c r="AR4" s="80">
        <v>0</v>
      </c>
      <c r="AS4" s="80"/>
      <c r="AT4" s="80"/>
      <c r="AU4" s="80"/>
      <c r="AV4" s="80"/>
      <c r="AW4" s="80"/>
      <c r="AX4" s="80"/>
      <c r="AY4" s="80"/>
      <c r="AZ4" s="80"/>
      <c r="BA4" s="79" t="str">
        <f>REPLACE(INDEX(GroupVertices[Group],MATCH(Edges[[#This Row],[Vertex 1]],GroupVertices[Vertex],0)),1,1,"")</f>
        <v>3</v>
      </c>
      <c r="BB4" s="79" t="str">
        <f>REPLACE(INDEX(GroupVertices[Group],MATCH(Edges[[#This Row],[Vertex 2]],GroupVertices[Vertex],0)),1,1,"")</f>
        <v>3</v>
      </c>
    </row>
    <row r="5" spans="1:54" ht="15">
      <c r="A5" s="65" t="s">
        <v>245</v>
      </c>
      <c r="B5" s="65" t="s">
        <v>317</v>
      </c>
      <c r="C5" s="66"/>
      <c r="D5" s="67"/>
      <c r="E5" s="68"/>
      <c r="F5" s="69"/>
      <c r="G5" s="66"/>
      <c r="H5" s="70"/>
      <c r="I5" s="71"/>
      <c r="J5" s="71"/>
      <c r="K5" s="34" t="s">
        <v>65</v>
      </c>
      <c r="L5" s="78">
        <v>5</v>
      </c>
      <c r="M5" s="78"/>
      <c r="N5" s="73"/>
      <c r="O5" s="80" t="s">
        <v>334</v>
      </c>
      <c r="P5" s="82">
        <v>43528.00078703704</v>
      </c>
      <c r="Q5" s="80" t="s">
        <v>354</v>
      </c>
      <c r="R5" s="80"/>
      <c r="S5" s="80"/>
      <c r="T5" s="80" t="s">
        <v>932</v>
      </c>
      <c r="U5" s="80"/>
      <c r="V5" s="83" t="s">
        <v>1094</v>
      </c>
      <c r="W5" s="82">
        <v>43528.00078703704</v>
      </c>
      <c r="X5" s="83" t="s">
        <v>1180</v>
      </c>
      <c r="Y5" s="80"/>
      <c r="Z5" s="80"/>
      <c r="AA5" s="86" t="s">
        <v>1820</v>
      </c>
      <c r="AB5" s="80"/>
      <c r="AC5" s="80" t="b">
        <v>0</v>
      </c>
      <c r="AD5" s="80">
        <v>0</v>
      </c>
      <c r="AE5" s="86" t="s">
        <v>2449</v>
      </c>
      <c r="AF5" s="80" t="b">
        <v>0</v>
      </c>
      <c r="AG5" s="80" t="s">
        <v>2484</v>
      </c>
      <c r="AH5" s="80"/>
      <c r="AI5" s="86" t="s">
        <v>2449</v>
      </c>
      <c r="AJ5" s="80" t="b">
        <v>0</v>
      </c>
      <c r="AK5" s="80">
        <v>3</v>
      </c>
      <c r="AL5" s="86" t="s">
        <v>1823</v>
      </c>
      <c r="AM5" s="80" t="s">
        <v>2502</v>
      </c>
      <c r="AN5" s="80" t="b">
        <v>0</v>
      </c>
      <c r="AO5" s="86" t="s">
        <v>1823</v>
      </c>
      <c r="AP5" s="80" t="s">
        <v>178</v>
      </c>
      <c r="AQ5" s="80">
        <v>0</v>
      </c>
      <c r="AR5" s="80">
        <v>0</v>
      </c>
      <c r="AS5" s="80"/>
      <c r="AT5" s="80"/>
      <c r="AU5" s="80"/>
      <c r="AV5" s="80"/>
      <c r="AW5" s="80"/>
      <c r="AX5" s="80"/>
      <c r="AY5" s="80"/>
      <c r="AZ5" s="80"/>
      <c r="BA5" s="79" t="str">
        <f>REPLACE(INDEX(GroupVertices[Group],MATCH(Edges[[#This Row],[Vertex 1]],GroupVertices[Vertex],0)),1,1,"")</f>
        <v>4</v>
      </c>
      <c r="BB5" s="79" t="str">
        <f>REPLACE(INDEX(GroupVertices[Group],MATCH(Edges[[#This Row],[Vertex 2]],GroupVertices[Vertex],0)),1,1,"")</f>
        <v>4</v>
      </c>
    </row>
    <row r="6" spans="1:54" ht="15">
      <c r="A6" s="65" t="s">
        <v>245</v>
      </c>
      <c r="B6" s="65" t="s">
        <v>249</v>
      </c>
      <c r="C6" s="66"/>
      <c r="D6" s="67"/>
      <c r="E6" s="68"/>
      <c r="F6" s="69"/>
      <c r="G6" s="66"/>
      <c r="H6" s="70"/>
      <c r="I6" s="71"/>
      <c r="J6" s="71"/>
      <c r="K6" s="34" t="s">
        <v>65</v>
      </c>
      <c r="L6" s="78">
        <v>6</v>
      </c>
      <c r="M6" s="78"/>
      <c r="N6" s="73"/>
      <c r="O6" s="80" t="s">
        <v>334</v>
      </c>
      <c r="P6" s="82">
        <v>43528.00078703704</v>
      </c>
      <c r="Q6" s="80" t="s">
        <v>354</v>
      </c>
      <c r="R6" s="80"/>
      <c r="S6" s="80"/>
      <c r="T6" s="80" t="s">
        <v>932</v>
      </c>
      <c r="U6" s="80"/>
      <c r="V6" s="83" t="s">
        <v>1094</v>
      </c>
      <c r="W6" s="82">
        <v>43528.00078703704</v>
      </c>
      <c r="X6" s="83" t="s">
        <v>1180</v>
      </c>
      <c r="Y6" s="80"/>
      <c r="Z6" s="80"/>
      <c r="AA6" s="86" t="s">
        <v>1820</v>
      </c>
      <c r="AB6" s="80"/>
      <c r="AC6" s="80" t="b">
        <v>0</v>
      </c>
      <c r="AD6" s="80">
        <v>0</v>
      </c>
      <c r="AE6" s="86" t="s">
        <v>2449</v>
      </c>
      <c r="AF6" s="80" t="b">
        <v>0</v>
      </c>
      <c r="AG6" s="80" t="s">
        <v>2484</v>
      </c>
      <c r="AH6" s="80"/>
      <c r="AI6" s="86" t="s">
        <v>2449</v>
      </c>
      <c r="AJ6" s="80" t="b">
        <v>0</v>
      </c>
      <c r="AK6" s="80">
        <v>3</v>
      </c>
      <c r="AL6" s="86" t="s">
        <v>1823</v>
      </c>
      <c r="AM6" s="80" t="s">
        <v>2502</v>
      </c>
      <c r="AN6" s="80" t="b">
        <v>0</v>
      </c>
      <c r="AO6" s="86" t="s">
        <v>1823</v>
      </c>
      <c r="AP6" s="80" t="s">
        <v>178</v>
      </c>
      <c r="AQ6" s="80">
        <v>0</v>
      </c>
      <c r="AR6" s="80">
        <v>0</v>
      </c>
      <c r="AS6" s="80"/>
      <c r="AT6" s="80"/>
      <c r="AU6" s="80"/>
      <c r="AV6" s="80"/>
      <c r="AW6" s="80"/>
      <c r="AX6" s="80"/>
      <c r="AY6" s="80"/>
      <c r="AZ6" s="80"/>
      <c r="BA6" s="79" t="str">
        <f>REPLACE(INDEX(GroupVertices[Group],MATCH(Edges[[#This Row],[Vertex 1]],GroupVertices[Vertex],0)),1,1,"")</f>
        <v>4</v>
      </c>
      <c r="BB6" s="79" t="str">
        <f>REPLACE(INDEX(GroupVertices[Group],MATCH(Edges[[#This Row],[Vertex 2]],GroupVertices[Vertex],0)),1,1,"")</f>
        <v>4</v>
      </c>
    </row>
    <row r="7" spans="1:54" ht="15">
      <c r="A7" s="65" t="s">
        <v>247</v>
      </c>
      <c r="B7" s="65" t="s">
        <v>317</v>
      </c>
      <c r="C7" s="66"/>
      <c r="D7" s="67"/>
      <c r="E7" s="68"/>
      <c r="F7" s="69"/>
      <c r="G7" s="66"/>
      <c r="H7" s="70"/>
      <c r="I7" s="71"/>
      <c r="J7" s="71"/>
      <c r="K7" s="34" t="s">
        <v>65</v>
      </c>
      <c r="L7" s="78">
        <v>7</v>
      </c>
      <c r="M7" s="78"/>
      <c r="N7" s="73"/>
      <c r="O7" s="80" t="s">
        <v>334</v>
      </c>
      <c r="P7" s="82">
        <v>43528.04864583333</v>
      </c>
      <c r="Q7" s="80" t="s">
        <v>354</v>
      </c>
      <c r="R7" s="80"/>
      <c r="S7" s="80"/>
      <c r="T7" s="80" t="s">
        <v>932</v>
      </c>
      <c r="U7" s="80"/>
      <c r="V7" s="83" t="s">
        <v>1096</v>
      </c>
      <c r="W7" s="82">
        <v>43528.04864583333</v>
      </c>
      <c r="X7" s="83" t="s">
        <v>1182</v>
      </c>
      <c r="Y7" s="80"/>
      <c r="Z7" s="80"/>
      <c r="AA7" s="86" t="s">
        <v>1822</v>
      </c>
      <c r="AB7" s="80"/>
      <c r="AC7" s="80" t="b">
        <v>0</v>
      </c>
      <c r="AD7" s="80">
        <v>0</v>
      </c>
      <c r="AE7" s="86" t="s">
        <v>2449</v>
      </c>
      <c r="AF7" s="80" t="b">
        <v>0</v>
      </c>
      <c r="AG7" s="80" t="s">
        <v>2484</v>
      </c>
      <c r="AH7" s="80"/>
      <c r="AI7" s="86" t="s">
        <v>2449</v>
      </c>
      <c r="AJ7" s="80" t="b">
        <v>0</v>
      </c>
      <c r="AK7" s="80">
        <v>3</v>
      </c>
      <c r="AL7" s="86" t="s">
        <v>1823</v>
      </c>
      <c r="AM7" s="80" t="s">
        <v>2504</v>
      </c>
      <c r="AN7" s="80" t="b">
        <v>0</v>
      </c>
      <c r="AO7" s="86" t="s">
        <v>1823</v>
      </c>
      <c r="AP7" s="80" t="s">
        <v>178</v>
      </c>
      <c r="AQ7" s="80">
        <v>0</v>
      </c>
      <c r="AR7" s="80">
        <v>0</v>
      </c>
      <c r="AS7" s="80"/>
      <c r="AT7" s="80"/>
      <c r="AU7" s="80"/>
      <c r="AV7" s="80"/>
      <c r="AW7" s="80"/>
      <c r="AX7" s="80"/>
      <c r="AY7" s="80"/>
      <c r="AZ7" s="80"/>
      <c r="BA7" s="79" t="str">
        <f>REPLACE(INDEX(GroupVertices[Group],MATCH(Edges[[#This Row],[Vertex 1]],GroupVertices[Vertex],0)),1,1,"")</f>
        <v>4</v>
      </c>
      <c r="BB7" s="79" t="str">
        <f>REPLACE(INDEX(GroupVertices[Group],MATCH(Edges[[#This Row],[Vertex 2]],GroupVertices[Vertex],0)),1,1,"")</f>
        <v>4</v>
      </c>
    </row>
    <row r="8" spans="1:54" ht="15">
      <c r="A8" s="65" t="s">
        <v>247</v>
      </c>
      <c r="B8" s="65" t="s">
        <v>249</v>
      </c>
      <c r="C8" s="66"/>
      <c r="D8" s="67"/>
      <c r="E8" s="68"/>
      <c r="F8" s="69"/>
      <c r="G8" s="66"/>
      <c r="H8" s="70"/>
      <c r="I8" s="71"/>
      <c r="J8" s="71"/>
      <c r="K8" s="34" t="s">
        <v>65</v>
      </c>
      <c r="L8" s="78">
        <v>8</v>
      </c>
      <c r="M8" s="78"/>
      <c r="N8" s="73"/>
      <c r="O8" s="80" t="s">
        <v>334</v>
      </c>
      <c r="P8" s="82">
        <v>43528.04864583333</v>
      </c>
      <c r="Q8" s="80" t="s">
        <v>354</v>
      </c>
      <c r="R8" s="80"/>
      <c r="S8" s="80"/>
      <c r="T8" s="80" t="s">
        <v>932</v>
      </c>
      <c r="U8" s="80"/>
      <c r="V8" s="83" t="s">
        <v>1096</v>
      </c>
      <c r="W8" s="82">
        <v>43528.04864583333</v>
      </c>
      <c r="X8" s="83" t="s">
        <v>1182</v>
      </c>
      <c r="Y8" s="80"/>
      <c r="Z8" s="80"/>
      <c r="AA8" s="86" t="s">
        <v>1822</v>
      </c>
      <c r="AB8" s="80"/>
      <c r="AC8" s="80" t="b">
        <v>0</v>
      </c>
      <c r="AD8" s="80">
        <v>0</v>
      </c>
      <c r="AE8" s="86" t="s">
        <v>2449</v>
      </c>
      <c r="AF8" s="80" t="b">
        <v>0</v>
      </c>
      <c r="AG8" s="80" t="s">
        <v>2484</v>
      </c>
      <c r="AH8" s="80"/>
      <c r="AI8" s="86" t="s">
        <v>2449</v>
      </c>
      <c r="AJ8" s="80" t="b">
        <v>0</v>
      </c>
      <c r="AK8" s="80">
        <v>3</v>
      </c>
      <c r="AL8" s="86" t="s">
        <v>1823</v>
      </c>
      <c r="AM8" s="80" t="s">
        <v>2504</v>
      </c>
      <c r="AN8" s="80" t="b">
        <v>0</v>
      </c>
      <c r="AO8" s="86" t="s">
        <v>1823</v>
      </c>
      <c r="AP8" s="80" t="s">
        <v>178</v>
      </c>
      <c r="AQ8" s="80">
        <v>0</v>
      </c>
      <c r="AR8" s="80">
        <v>0</v>
      </c>
      <c r="AS8" s="80"/>
      <c r="AT8" s="80"/>
      <c r="AU8" s="80"/>
      <c r="AV8" s="80"/>
      <c r="AW8" s="80"/>
      <c r="AX8" s="80"/>
      <c r="AY8" s="80"/>
      <c r="AZ8" s="80"/>
      <c r="BA8" s="79" t="str">
        <f>REPLACE(INDEX(GroupVertices[Group],MATCH(Edges[[#This Row],[Vertex 1]],GroupVertices[Vertex],0)),1,1,"")</f>
        <v>4</v>
      </c>
      <c r="BB8" s="79" t="str">
        <f>REPLACE(INDEX(GroupVertices[Group],MATCH(Edges[[#This Row],[Vertex 2]],GroupVertices[Vertex],0)),1,1,"")</f>
        <v>4</v>
      </c>
    </row>
    <row r="9" spans="1:54" ht="15">
      <c r="A9" s="65" t="s">
        <v>248</v>
      </c>
      <c r="B9" s="65" t="s">
        <v>317</v>
      </c>
      <c r="C9" s="66"/>
      <c r="D9" s="67"/>
      <c r="E9" s="68"/>
      <c r="F9" s="69"/>
      <c r="G9" s="66"/>
      <c r="H9" s="70"/>
      <c r="I9" s="71"/>
      <c r="J9" s="71"/>
      <c r="K9" s="34" t="s">
        <v>65</v>
      </c>
      <c r="L9" s="78">
        <v>9</v>
      </c>
      <c r="M9" s="78"/>
      <c r="N9" s="73"/>
      <c r="O9" s="80" t="s">
        <v>334</v>
      </c>
      <c r="P9" s="82">
        <v>43528</v>
      </c>
      <c r="Q9" s="80" t="s">
        <v>354</v>
      </c>
      <c r="R9" s="80"/>
      <c r="S9" s="80"/>
      <c r="T9" s="80" t="s">
        <v>934</v>
      </c>
      <c r="U9" s="83" t="s">
        <v>976</v>
      </c>
      <c r="V9" s="83" t="s">
        <v>976</v>
      </c>
      <c r="W9" s="82">
        <v>43528</v>
      </c>
      <c r="X9" s="83" t="s">
        <v>1183</v>
      </c>
      <c r="Y9" s="80"/>
      <c r="Z9" s="80"/>
      <c r="AA9" s="86" t="s">
        <v>1823</v>
      </c>
      <c r="AB9" s="80"/>
      <c r="AC9" s="80" t="b">
        <v>0</v>
      </c>
      <c r="AD9" s="80">
        <v>5</v>
      </c>
      <c r="AE9" s="86" t="s">
        <v>2449</v>
      </c>
      <c r="AF9" s="80" t="b">
        <v>0</v>
      </c>
      <c r="AG9" s="80" t="s">
        <v>2484</v>
      </c>
      <c r="AH9" s="80"/>
      <c r="AI9" s="86" t="s">
        <v>2449</v>
      </c>
      <c r="AJ9" s="80" t="b">
        <v>0</v>
      </c>
      <c r="AK9" s="80">
        <v>3</v>
      </c>
      <c r="AL9" s="86" t="s">
        <v>2449</v>
      </c>
      <c r="AM9" s="80" t="s">
        <v>2506</v>
      </c>
      <c r="AN9" s="80" t="b">
        <v>0</v>
      </c>
      <c r="AO9" s="86" t="s">
        <v>1823</v>
      </c>
      <c r="AP9" s="80" t="s">
        <v>178</v>
      </c>
      <c r="AQ9" s="80">
        <v>0</v>
      </c>
      <c r="AR9" s="80">
        <v>0</v>
      </c>
      <c r="AS9" s="80"/>
      <c r="AT9" s="80"/>
      <c r="AU9" s="80"/>
      <c r="AV9" s="80"/>
      <c r="AW9" s="80"/>
      <c r="AX9" s="80"/>
      <c r="AY9" s="80"/>
      <c r="AZ9" s="80"/>
      <c r="BA9" s="79" t="str">
        <f>REPLACE(INDEX(GroupVertices[Group],MATCH(Edges[[#This Row],[Vertex 1]],GroupVertices[Vertex],0)),1,1,"")</f>
        <v>4</v>
      </c>
      <c r="BB9" s="79" t="str">
        <f>REPLACE(INDEX(GroupVertices[Group],MATCH(Edges[[#This Row],[Vertex 2]],GroupVertices[Vertex],0)),1,1,"")</f>
        <v>4</v>
      </c>
    </row>
    <row r="10" spans="1:54" ht="15">
      <c r="A10" s="65" t="s">
        <v>249</v>
      </c>
      <c r="B10" s="65" t="s">
        <v>317</v>
      </c>
      <c r="C10" s="66"/>
      <c r="D10" s="67"/>
      <c r="E10" s="68"/>
      <c r="F10" s="69"/>
      <c r="G10" s="66"/>
      <c r="H10" s="70"/>
      <c r="I10" s="71"/>
      <c r="J10" s="71"/>
      <c r="K10" s="34" t="s">
        <v>65</v>
      </c>
      <c r="L10" s="78">
        <v>10</v>
      </c>
      <c r="M10" s="78"/>
      <c r="N10" s="73"/>
      <c r="O10" s="80" t="s">
        <v>334</v>
      </c>
      <c r="P10" s="82">
        <v>43528.06730324074</v>
      </c>
      <c r="Q10" s="80" t="s">
        <v>354</v>
      </c>
      <c r="R10" s="80"/>
      <c r="S10" s="80"/>
      <c r="T10" s="80" t="s">
        <v>932</v>
      </c>
      <c r="U10" s="80"/>
      <c r="V10" s="83" t="s">
        <v>1097</v>
      </c>
      <c r="W10" s="82">
        <v>43528.06730324074</v>
      </c>
      <c r="X10" s="83" t="s">
        <v>1184</v>
      </c>
      <c r="Y10" s="80"/>
      <c r="Z10" s="80"/>
      <c r="AA10" s="86" t="s">
        <v>1824</v>
      </c>
      <c r="AB10" s="80"/>
      <c r="AC10" s="80" t="b">
        <v>0</v>
      </c>
      <c r="AD10" s="80">
        <v>0</v>
      </c>
      <c r="AE10" s="86" t="s">
        <v>2449</v>
      </c>
      <c r="AF10" s="80" t="b">
        <v>0</v>
      </c>
      <c r="AG10" s="80" t="s">
        <v>2484</v>
      </c>
      <c r="AH10" s="80"/>
      <c r="AI10" s="86" t="s">
        <v>2449</v>
      </c>
      <c r="AJ10" s="80" t="b">
        <v>0</v>
      </c>
      <c r="AK10" s="80">
        <v>3</v>
      </c>
      <c r="AL10" s="86" t="s">
        <v>1823</v>
      </c>
      <c r="AM10" s="80" t="s">
        <v>2504</v>
      </c>
      <c r="AN10" s="80" t="b">
        <v>0</v>
      </c>
      <c r="AO10" s="86" t="s">
        <v>1823</v>
      </c>
      <c r="AP10" s="80" t="s">
        <v>178</v>
      </c>
      <c r="AQ10" s="80">
        <v>0</v>
      </c>
      <c r="AR10" s="80">
        <v>0</v>
      </c>
      <c r="AS10" s="80"/>
      <c r="AT10" s="80"/>
      <c r="AU10" s="80"/>
      <c r="AV10" s="80"/>
      <c r="AW10" s="80"/>
      <c r="AX10" s="80"/>
      <c r="AY10" s="80"/>
      <c r="AZ10" s="80"/>
      <c r="BA10" s="79" t="str">
        <f>REPLACE(INDEX(GroupVertices[Group],MATCH(Edges[[#This Row],[Vertex 1]],GroupVertices[Vertex],0)),1,1,"")</f>
        <v>4</v>
      </c>
      <c r="BB10" s="79" t="str">
        <f>REPLACE(INDEX(GroupVertices[Group],MATCH(Edges[[#This Row],[Vertex 2]],GroupVertices[Vertex],0)),1,1,"")</f>
        <v>4</v>
      </c>
    </row>
    <row r="11" spans="1:54" ht="15">
      <c r="A11" s="65" t="s">
        <v>248</v>
      </c>
      <c r="B11" s="65" t="s">
        <v>249</v>
      </c>
      <c r="C11" s="66"/>
      <c r="D11" s="67"/>
      <c r="E11" s="68"/>
      <c r="F11" s="69"/>
      <c r="G11" s="66"/>
      <c r="H11" s="70"/>
      <c r="I11" s="71"/>
      <c r="J11" s="71"/>
      <c r="K11" s="34" t="s">
        <v>66</v>
      </c>
      <c r="L11" s="78">
        <v>11</v>
      </c>
      <c r="M11" s="78"/>
      <c r="N11" s="73"/>
      <c r="O11" s="80" t="s">
        <v>334</v>
      </c>
      <c r="P11" s="82">
        <v>43528</v>
      </c>
      <c r="Q11" s="80" t="s">
        <v>354</v>
      </c>
      <c r="R11" s="80"/>
      <c r="S11" s="80"/>
      <c r="T11" s="80" t="s">
        <v>934</v>
      </c>
      <c r="U11" s="83" t="s">
        <v>976</v>
      </c>
      <c r="V11" s="83" t="s">
        <v>976</v>
      </c>
      <c r="W11" s="82">
        <v>43528</v>
      </c>
      <c r="X11" s="83" t="s">
        <v>1183</v>
      </c>
      <c r="Y11" s="80"/>
      <c r="Z11" s="80"/>
      <c r="AA11" s="86" t="s">
        <v>1823</v>
      </c>
      <c r="AB11" s="80"/>
      <c r="AC11" s="80" t="b">
        <v>0</v>
      </c>
      <c r="AD11" s="80">
        <v>5</v>
      </c>
      <c r="AE11" s="86" t="s">
        <v>2449</v>
      </c>
      <c r="AF11" s="80" t="b">
        <v>0</v>
      </c>
      <c r="AG11" s="80" t="s">
        <v>2484</v>
      </c>
      <c r="AH11" s="80"/>
      <c r="AI11" s="86" t="s">
        <v>2449</v>
      </c>
      <c r="AJ11" s="80" t="b">
        <v>0</v>
      </c>
      <c r="AK11" s="80">
        <v>3</v>
      </c>
      <c r="AL11" s="86" t="s">
        <v>2449</v>
      </c>
      <c r="AM11" s="80" t="s">
        <v>2506</v>
      </c>
      <c r="AN11" s="80" t="b">
        <v>0</v>
      </c>
      <c r="AO11" s="86" t="s">
        <v>1823</v>
      </c>
      <c r="AP11" s="80" t="s">
        <v>178</v>
      </c>
      <c r="AQ11" s="80">
        <v>0</v>
      </c>
      <c r="AR11" s="80">
        <v>0</v>
      </c>
      <c r="AS11" s="80"/>
      <c r="AT11" s="80"/>
      <c r="AU11" s="80"/>
      <c r="AV11" s="80"/>
      <c r="AW11" s="80"/>
      <c r="AX11" s="80"/>
      <c r="AY11" s="80"/>
      <c r="AZ11" s="80"/>
      <c r="BA11" s="79" t="str">
        <f>REPLACE(INDEX(GroupVertices[Group],MATCH(Edges[[#This Row],[Vertex 1]],GroupVertices[Vertex],0)),1,1,"")</f>
        <v>4</v>
      </c>
      <c r="BB11" s="79" t="str">
        <f>REPLACE(INDEX(GroupVertices[Group],MATCH(Edges[[#This Row],[Vertex 2]],GroupVertices[Vertex],0)),1,1,"")</f>
        <v>4</v>
      </c>
    </row>
    <row r="12" spans="1:54" ht="15">
      <c r="A12" s="65" t="s">
        <v>307</v>
      </c>
      <c r="B12" s="65" t="s">
        <v>296</v>
      </c>
      <c r="C12" s="66"/>
      <c r="D12" s="67"/>
      <c r="E12" s="68"/>
      <c r="F12" s="69"/>
      <c r="G12" s="66"/>
      <c r="H12" s="70"/>
      <c r="I12" s="71"/>
      <c r="J12" s="71"/>
      <c r="K12" s="34" t="s">
        <v>65</v>
      </c>
      <c r="L12" s="78">
        <v>12</v>
      </c>
      <c r="M12" s="78"/>
      <c r="N12" s="73"/>
      <c r="O12" s="80" t="s">
        <v>334</v>
      </c>
      <c r="P12" s="82">
        <v>43530.45099537037</v>
      </c>
      <c r="Q12" s="80" t="s">
        <v>864</v>
      </c>
      <c r="R12" s="80"/>
      <c r="S12" s="80"/>
      <c r="T12" s="80" t="s">
        <v>972</v>
      </c>
      <c r="U12" s="83" t="s">
        <v>1059</v>
      </c>
      <c r="V12" s="83" t="s">
        <v>1059</v>
      </c>
      <c r="W12" s="82">
        <v>43530.45099537037</v>
      </c>
      <c r="X12" s="83" t="s">
        <v>1767</v>
      </c>
      <c r="Y12" s="80"/>
      <c r="Z12" s="80"/>
      <c r="AA12" s="86" t="s">
        <v>2411</v>
      </c>
      <c r="AB12" s="80"/>
      <c r="AC12" s="80" t="b">
        <v>0</v>
      </c>
      <c r="AD12" s="80">
        <v>7</v>
      </c>
      <c r="AE12" s="86" t="s">
        <v>2449</v>
      </c>
      <c r="AF12" s="80" t="b">
        <v>0</v>
      </c>
      <c r="AG12" s="80" t="s">
        <v>2484</v>
      </c>
      <c r="AH12" s="80"/>
      <c r="AI12" s="86" t="s">
        <v>2449</v>
      </c>
      <c r="AJ12" s="80" t="b">
        <v>0</v>
      </c>
      <c r="AK12" s="80">
        <v>1</v>
      </c>
      <c r="AL12" s="86" t="s">
        <v>2449</v>
      </c>
      <c r="AM12" s="80" t="s">
        <v>2504</v>
      </c>
      <c r="AN12" s="80" t="b">
        <v>0</v>
      </c>
      <c r="AO12" s="86" t="s">
        <v>2411</v>
      </c>
      <c r="AP12" s="80" t="s">
        <v>178</v>
      </c>
      <c r="AQ12" s="80">
        <v>0</v>
      </c>
      <c r="AR12" s="80">
        <v>0</v>
      </c>
      <c r="AS12" s="80"/>
      <c r="AT12" s="80"/>
      <c r="AU12" s="80"/>
      <c r="AV12" s="80"/>
      <c r="AW12" s="80"/>
      <c r="AX12" s="80"/>
      <c r="AY12" s="80"/>
      <c r="AZ12" s="80"/>
      <c r="BA12" s="79" t="str">
        <f>REPLACE(INDEX(GroupVertices[Group],MATCH(Edges[[#This Row],[Vertex 1]],GroupVertices[Vertex],0)),1,1,"")</f>
        <v>5</v>
      </c>
      <c r="BB12" s="79" t="str">
        <f>REPLACE(INDEX(GroupVertices[Group],MATCH(Edges[[#This Row],[Vertex 2]],GroupVertices[Vertex],0)),1,1,"")</f>
        <v>5</v>
      </c>
    </row>
    <row r="13" spans="1:54" ht="15">
      <c r="A13" s="65" t="s">
        <v>307</v>
      </c>
      <c r="B13" s="65" t="s">
        <v>331</v>
      </c>
      <c r="C13" s="66"/>
      <c r="D13" s="67"/>
      <c r="E13" s="68"/>
      <c r="F13" s="69"/>
      <c r="G13" s="66"/>
      <c r="H13" s="70"/>
      <c r="I13" s="71"/>
      <c r="J13" s="71"/>
      <c r="K13" s="34" t="s">
        <v>65</v>
      </c>
      <c r="L13" s="78">
        <v>13</v>
      </c>
      <c r="M13" s="78"/>
      <c r="N13" s="73"/>
      <c r="O13" s="80" t="s">
        <v>334</v>
      </c>
      <c r="P13" s="82">
        <v>43530.45099537037</v>
      </c>
      <c r="Q13" s="80" t="s">
        <v>864</v>
      </c>
      <c r="R13" s="80"/>
      <c r="S13" s="80"/>
      <c r="T13" s="80" t="s">
        <v>972</v>
      </c>
      <c r="U13" s="83" t="s">
        <v>1059</v>
      </c>
      <c r="V13" s="83" t="s">
        <v>1059</v>
      </c>
      <c r="W13" s="82">
        <v>43530.45099537037</v>
      </c>
      <c r="X13" s="83" t="s">
        <v>1767</v>
      </c>
      <c r="Y13" s="80"/>
      <c r="Z13" s="80"/>
      <c r="AA13" s="86" t="s">
        <v>2411</v>
      </c>
      <c r="AB13" s="80"/>
      <c r="AC13" s="80" t="b">
        <v>0</v>
      </c>
      <c r="AD13" s="80">
        <v>7</v>
      </c>
      <c r="AE13" s="86" t="s">
        <v>2449</v>
      </c>
      <c r="AF13" s="80" t="b">
        <v>0</v>
      </c>
      <c r="AG13" s="80" t="s">
        <v>2484</v>
      </c>
      <c r="AH13" s="80"/>
      <c r="AI13" s="86" t="s">
        <v>2449</v>
      </c>
      <c r="AJ13" s="80" t="b">
        <v>0</v>
      </c>
      <c r="AK13" s="80">
        <v>1</v>
      </c>
      <c r="AL13" s="86" t="s">
        <v>2449</v>
      </c>
      <c r="AM13" s="80" t="s">
        <v>2504</v>
      </c>
      <c r="AN13" s="80" t="b">
        <v>0</v>
      </c>
      <c r="AO13" s="86" t="s">
        <v>2411</v>
      </c>
      <c r="AP13" s="80" t="s">
        <v>178</v>
      </c>
      <c r="AQ13" s="80">
        <v>0</v>
      </c>
      <c r="AR13" s="80">
        <v>0</v>
      </c>
      <c r="AS13" s="80"/>
      <c r="AT13" s="80"/>
      <c r="AU13" s="80"/>
      <c r="AV13" s="80"/>
      <c r="AW13" s="80"/>
      <c r="AX13" s="80"/>
      <c r="AY13" s="80"/>
      <c r="AZ13" s="80"/>
      <c r="BA13" s="79" t="str">
        <f>REPLACE(INDEX(GroupVertices[Group],MATCH(Edges[[#This Row],[Vertex 1]],GroupVertices[Vertex],0)),1,1,"")</f>
        <v>5</v>
      </c>
      <c r="BB13" s="79" t="str">
        <f>REPLACE(INDEX(GroupVertices[Group],MATCH(Edges[[#This Row],[Vertex 2]],GroupVertices[Vertex],0)),1,1,"")</f>
        <v>5</v>
      </c>
    </row>
    <row r="14" spans="1:54" ht="15">
      <c r="A14" s="65" t="s">
        <v>307</v>
      </c>
      <c r="B14" s="65" t="s">
        <v>332</v>
      </c>
      <c r="C14" s="66"/>
      <c r="D14" s="67"/>
      <c r="E14" s="68"/>
      <c r="F14" s="69"/>
      <c r="G14" s="66"/>
      <c r="H14" s="70"/>
      <c r="I14" s="71"/>
      <c r="J14" s="71"/>
      <c r="K14" s="34" t="s">
        <v>65</v>
      </c>
      <c r="L14" s="78">
        <v>14</v>
      </c>
      <c r="M14" s="78"/>
      <c r="N14" s="73"/>
      <c r="O14" s="80" t="s">
        <v>334</v>
      </c>
      <c r="P14" s="82">
        <v>43530.45099537037</v>
      </c>
      <c r="Q14" s="80" t="s">
        <v>864</v>
      </c>
      <c r="R14" s="80"/>
      <c r="S14" s="80"/>
      <c r="T14" s="80" t="s">
        <v>972</v>
      </c>
      <c r="U14" s="83" t="s">
        <v>1059</v>
      </c>
      <c r="V14" s="83" t="s">
        <v>1059</v>
      </c>
      <c r="W14" s="82">
        <v>43530.45099537037</v>
      </c>
      <c r="X14" s="83" t="s">
        <v>1767</v>
      </c>
      <c r="Y14" s="80"/>
      <c r="Z14" s="80"/>
      <c r="AA14" s="86" t="s">
        <v>2411</v>
      </c>
      <c r="AB14" s="80"/>
      <c r="AC14" s="80" t="b">
        <v>0</v>
      </c>
      <c r="AD14" s="80">
        <v>7</v>
      </c>
      <c r="AE14" s="86" t="s">
        <v>2449</v>
      </c>
      <c r="AF14" s="80" t="b">
        <v>0</v>
      </c>
      <c r="AG14" s="80" t="s">
        <v>2484</v>
      </c>
      <c r="AH14" s="80"/>
      <c r="AI14" s="86" t="s">
        <v>2449</v>
      </c>
      <c r="AJ14" s="80" t="b">
        <v>0</v>
      </c>
      <c r="AK14" s="80">
        <v>1</v>
      </c>
      <c r="AL14" s="86" t="s">
        <v>2449</v>
      </c>
      <c r="AM14" s="80" t="s">
        <v>2504</v>
      </c>
      <c r="AN14" s="80" t="b">
        <v>0</v>
      </c>
      <c r="AO14" s="86" t="s">
        <v>2411</v>
      </c>
      <c r="AP14" s="80" t="s">
        <v>178</v>
      </c>
      <c r="AQ14" s="80">
        <v>0</v>
      </c>
      <c r="AR14" s="80">
        <v>0</v>
      </c>
      <c r="AS14" s="80"/>
      <c r="AT14" s="80"/>
      <c r="AU14" s="80"/>
      <c r="AV14" s="80"/>
      <c r="AW14" s="80"/>
      <c r="AX14" s="80"/>
      <c r="AY14" s="80"/>
      <c r="AZ14" s="80"/>
      <c r="BA14" s="79" t="str">
        <f>REPLACE(INDEX(GroupVertices[Group],MATCH(Edges[[#This Row],[Vertex 1]],GroupVertices[Vertex],0)),1,1,"")</f>
        <v>5</v>
      </c>
      <c r="BB14" s="79" t="str">
        <f>REPLACE(INDEX(GroupVertices[Group],MATCH(Edges[[#This Row],[Vertex 2]],GroupVertices[Vertex],0)),1,1,"")</f>
        <v>5</v>
      </c>
    </row>
    <row r="15" spans="1:54" ht="15">
      <c r="A15" s="65" t="s">
        <v>305</v>
      </c>
      <c r="B15" s="65" t="s">
        <v>296</v>
      </c>
      <c r="C15" s="66"/>
      <c r="D15" s="67"/>
      <c r="E15" s="68"/>
      <c r="F15" s="69"/>
      <c r="G15" s="66"/>
      <c r="H15" s="70"/>
      <c r="I15" s="71"/>
      <c r="J15" s="71"/>
      <c r="K15" s="34" t="s">
        <v>65</v>
      </c>
      <c r="L15" s="78">
        <v>15</v>
      </c>
      <c r="M15" s="78"/>
      <c r="N15" s="73"/>
      <c r="O15" s="80" t="s">
        <v>334</v>
      </c>
      <c r="P15" s="82">
        <v>43530.51872685185</v>
      </c>
      <c r="Q15" s="80" t="s">
        <v>864</v>
      </c>
      <c r="R15" s="80"/>
      <c r="S15" s="80"/>
      <c r="T15" s="80" t="s">
        <v>973</v>
      </c>
      <c r="U15" s="80"/>
      <c r="V15" s="83" t="s">
        <v>1144</v>
      </c>
      <c r="W15" s="82">
        <v>43530.51872685185</v>
      </c>
      <c r="X15" s="83" t="s">
        <v>1768</v>
      </c>
      <c r="Y15" s="80"/>
      <c r="Z15" s="80"/>
      <c r="AA15" s="86" t="s">
        <v>2412</v>
      </c>
      <c r="AB15" s="80"/>
      <c r="AC15" s="80" t="b">
        <v>0</v>
      </c>
      <c r="AD15" s="80">
        <v>0</v>
      </c>
      <c r="AE15" s="86" t="s">
        <v>2449</v>
      </c>
      <c r="AF15" s="80" t="b">
        <v>0</v>
      </c>
      <c r="AG15" s="80" t="s">
        <v>2484</v>
      </c>
      <c r="AH15" s="80"/>
      <c r="AI15" s="86" t="s">
        <v>2449</v>
      </c>
      <c r="AJ15" s="80" t="b">
        <v>0</v>
      </c>
      <c r="AK15" s="80">
        <v>1</v>
      </c>
      <c r="AL15" s="86" t="s">
        <v>2411</v>
      </c>
      <c r="AM15" s="80" t="s">
        <v>2506</v>
      </c>
      <c r="AN15" s="80" t="b">
        <v>0</v>
      </c>
      <c r="AO15" s="86" t="s">
        <v>2411</v>
      </c>
      <c r="AP15" s="80" t="s">
        <v>178</v>
      </c>
      <c r="AQ15" s="80">
        <v>0</v>
      </c>
      <c r="AR15" s="80">
        <v>0</v>
      </c>
      <c r="AS15" s="80"/>
      <c r="AT15" s="80"/>
      <c r="AU15" s="80"/>
      <c r="AV15" s="80"/>
      <c r="AW15" s="80"/>
      <c r="AX15" s="80"/>
      <c r="AY15" s="80"/>
      <c r="AZ15" s="80"/>
      <c r="BA15" s="79" t="str">
        <f>REPLACE(INDEX(GroupVertices[Group],MATCH(Edges[[#This Row],[Vertex 1]],GroupVertices[Vertex],0)),1,1,"")</f>
        <v>5</v>
      </c>
      <c r="BB15" s="79" t="str">
        <f>REPLACE(INDEX(GroupVertices[Group],MATCH(Edges[[#This Row],[Vertex 2]],GroupVertices[Vertex],0)),1,1,"")</f>
        <v>5</v>
      </c>
    </row>
    <row r="16" spans="1:54" ht="15">
      <c r="A16" s="65" t="s">
        <v>305</v>
      </c>
      <c r="B16" s="65" t="s">
        <v>331</v>
      </c>
      <c r="C16" s="66"/>
      <c r="D16" s="67"/>
      <c r="E16" s="68"/>
      <c r="F16" s="69"/>
      <c r="G16" s="66"/>
      <c r="H16" s="70"/>
      <c r="I16" s="71"/>
      <c r="J16" s="71"/>
      <c r="K16" s="34" t="s">
        <v>65</v>
      </c>
      <c r="L16" s="78">
        <v>16</v>
      </c>
      <c r="M16" s="78"/>
      <c r="N16" s="73"/>
      <c r="O16" s="80" t="s">
        <v>334</v>
      </c>
      <c r="P16" s="82">
        <v>43530.51872685185</v>
      </c>
      <c r="Q16" s="80" t="s">
        <v>864</v>
      </c>
      <c r="R16" s="80"/>
      <c r="S16" s="80"/>
      <c r="T16" s="80" t="s">
        <v>973</v>
      </c>
      <c r="U16" s="80"/>
      <c r="V16" s="83" t="s">
        <v>1144</v>
      </c>
      <c r="W16" s="82">
        <v>43530.51872685185</v>
      </c>
      <c r="X16" s="83" t="s">
        <v>1768</v>
      </c>
      <c r="Y16" s="80"/>
      <c r="Z16" s="80"/>
      <c r="AA16" s="86" t="s">
        <v>2412</v>
      </c>
      <c r="AB16" s="80"/>
      <c r="AC16" s="80" t="b">
        <v>0</v>
      </c>
      <c r="AD16" s="80">
        <v>0</v>
      </c>
      <c r="AE16" s="86" t="s">
        <v>2449</v>
      </c>
      <c r="AF16" s="80" t="b">
        <v>0</v>
      </c>
      <c r="AG16" s="80" t="s">
        <v>2484</v>
      </c>
      <c r="AH16" s="80"/>
      <c r="AI16" s="86" t="s">
        <v>2449</v>
      </c>
      <c r="AJ16" s="80" t="b">
        <v>0</v>
      </c>
      <c r="AK16" s="80">
        <v>1</v>
      </c>
      <c r="AL16" s="86" t="s">
        <v>2411</v>
      </c>
      <c r="AM16" s="80" t="s">
        <v>2506</v>
      </c>
      <c r="AN16" s="80" t="b">
        <v>0</v>
      </c>
      <c r="AO16" s="86" t="s">
        <v>2411</v>
      </c>
      <c r="AP16" s="80" t="s">
        <v>178</v>
      </c>
      <c r="AQ16" s="80">
        <v>0</v>
      </c>
      <c r="AR16" s="80">
        <v>0</v>
      </c>
      <c r="AS16" s="80"/>
      <c r="AT16" s="80"/>
      <c r="AU16" s="80"/>
      <c r="AV16" s="80"/>
      <c r="AW16" s="80"/>
      <c r="AX16" s="80"/>
      <c r="AY16" s="80"/>
      <c r="AZ16" s="80"/>
      <c r="BA16" s="79" t="str">
        <f>REPLACE(INDEX(GroupVertices[Group],MATCH(Edges[[#This Row],[Vertex 1]],GroupVertices[Vertex],0)),1,1,"")</f>
        <v>5</v>
      </c>
      <c r="BB16" s="79" t="str">
        <f>REPLACE(INDEX(GroupVertices[Group],MATCH(Edges[[#This Row],[Vertex 2]],GroupVertices[Vertex],0)),1,1,"")</f>
        <v>5</v>
      </c>
    </row>
    <row r="17" spans="1:54" ht="15">
      <c r="A17" s="65" t="s">
        <v>305</v>
      </c>
      <c r="B17" s="65" t="s">
        <v>332</v>
      </c>
      <c r="C17" s="66"/>
      <c r="D17" s="67"/>
      <c r="E17" s="68"/>
      <c r="F17" s="69"/>
      <c r="G17" s="66"/>
      <c r="H17" s="70"/>
      <c r="I17" s="71"/>
      <c r="J17" s="71"/>
      <c r="K17" s="34" t="s">
        <v>65</v>
      </c>
      <c r="L17" s="78">
        <v>17</v>
      </c>
      <c r="M17" s="78"/>
      <c r="N17" s="73"/>
      <c r="O17" s="80" t="s">
        <v>334</v>
      </c>
      <c r="P17" s="82">
        <v>43530.51872685185</v>
      </c>
      <c r="Q17" s="80" t="s">
        <v>864</v>
      </c>
      <c r="R17" s="80"/>
      <c r="S17" s="80"/>
      <c r="T17" s="80" t="s">
        <v>973</v>
      </c>
      <c r="U17" s="80"/>
      <c r="V17" s="83" t="s">
        <v>1144</v>
      </c>
      <c r="W17" s="82">
        <v>43530.51872685185</v>
      </c>
      <c r="X17" s="83" t="s">
        <v>1768</v>
      </c>
      <c r="Y17" s="80"/>
      <c r="Z17" s="80"/>
      <c r="AA17" s="86" t="s">
        <v>2412</v>
      </c>
      <c r="AB17" s="80"/>
      <c r="AC17" s="80" t="b">
        <v>0</v>
      </c>
      <c r="AD17" s="80">
        <v>0</v>
      </c>
      <c r="AE17" s="86" t="s">
        <v>2449</v>
      </c>
      <c r="AF17" s="80" t="b">
        <v>0</v>
      </c>
      <c r="AG17" s="80" t="s">
        <v>2484</v>
      </c>
      <c r="AH17" s="80"/>
      <c r="AI17" s="86" t="s">
        <v>2449</v>
      </c>
      <c r="AJ17" s="80" t="b">
        <v>0</v>
      </c>
      <c r="AK17" s="80">
        <v>1</v>
      </c>
      <c r="AL17" s="86" t="s">
        <v>2411</v>
      </c>
      <c r="AM17" s="80" t="s">
        <v>2506</v>
      </c>
      <c r="AN17" s="80" t="b">
        <v>0</v>
      </c>
      <c r="AO17" s="86" t="s">
        <v>2411</v>
      </c>
      <c r="AP17" s="80" t="s">
        <v>178</v>
      </c>
      <c r="AQ17" s="80">
        <v>0</v>
      </c>
      <c r="AR17" s="80">
        <v>0</v>
      </c>
      <c r="AS17" s="80"/>
      <c r="AT17" s="80"/>
      <c r="AU17" s="80"/>
      <c r="AV17" s="80"/>
      <c r="AW17" s="80"/>
      <c r="AX17" s="80"/>
      <c r="AY17" s="80"/>
      <c r="AZ17" s="80"/>
      <c r="BA17" s="79" t="str">
        <f>REPLACE(INDEX(GroupVertices[Group],MATCH(Edges[[#This Row],[Vertex 1]],GroupVertices[Vertex],0)),1,1,"")</f>
        <v>5</v>
      </c>
      <c r="BB17" s="79" t="str">
        <f>REPLACE(INDEX(GroupVertices[Group],MATCH(Edges[[#This Row],[Vertex 2]],GroupVertices[Vertex],0)),1,1,"")</f>
        <v>5</v>
      </c>
    </row>
    <row r="18" spans="1:54" ht="15">
      <c r="A18" s="65" t="s">
        <v>270</v>
      </c>
      <c r="B18" s="65" t="s">
        <v>321</v>
      </c>
      <c r="C18" s="66"/>
      <c r="D18" s="67"/>
      <c r="E18" s="68"/>
      <c r="F18" s="69"/>
      <c r="G18" s="66"/>
      <c r="H18" s="70"/>
      <c r="I18" s="71"/>
      <c r="J18" s="71"/>
      <c r="K18" s="34" t="s">
        <v>65</v>
      </c>
      <c r="L18" s="78">
        <v>18</v>
      </c>
      <c r="M18" s="78"/>
      <c r="N18" s="73"/>
      <c r="O18" s="80" t="s">
        <v>334</v>
      </c>
      <c r="P18" s="82">
        <v>43530.02614583333</v>
      </c>
      <c r="Q18" s="80" t="s">
        <v>404</v>
      </c>
      <c r="R18" s="80"/>
      <c r="S18" s="80"/>
      <c r="T18" s="80" t="s">
        <v>925</v>
      </c>
      <c r="U18" s="80"/>
      <c r="V18" s="83" t="s">
        <v>1111</v>
      </c>
      <c r="W18" s="82">
        <v>43530.02614583333</v>
      </c>
      <c r="X18" s="83" t="s">
        <v>1250</v>
      </c>
      <c r="Y18" s="80"/>
      <c r="Z18" s="80"/>
      <c r="AA18" s="86" t="s">
        <v>1890</v>
      </c>
      <c r="AB18" s="86" t="s">
        <v>1886</v>
      </c>
      <c r="AC18" s="80" t="b">
        <v>0</v>
      </c>
      <c r="AD18" s="80">
        <v>3</v>
      </c>
      <c r="AE18" s="86" t="s">
        <v>2463</v>
      </c>
      <c r="AF18" s="80" t="b">
        <v>0</v>
      </c>
      <c r="AG18" s="80" t="s">
        <v>2484</v>
      </c>
      <c r="AH18" s="80"/>
      <c r="AI18" s="86" t="s">
        <v>2449</v>
      </c>
      <c r="AJ18" s="80" t="b">
        <v>0</v>
      </c>
      <c r="AK18" s="80">
        <v>0</v>
      </c>
      <c r="AL18" s="86" t="s">
        <v>2449</v>
      </c>
      <c r="AM18" s="80" t="s">
        <v>2506</v>
      </c>
      <c r="AN18" s="80" t="b">
        <v>0</v>
      </c>
      <c r="AO18" s="86" t="s">
        <v>1886</v>
      </c>
      <c r="AP18" s="80" t="s">
        <v>178</v>
      </c>
      <c r="AQ18" s="80">
        <v>0</v>
      </c>
      <c r="AR18" s="80">
        <v>0</v>
      </c>
      <c r="AS18" s="80"/>
      <c r="AT18" s="80"/>
      <c r="AU18" s="80"/>
      <c r="AV18" s="80"/>
      <c r="AW18" s="80"/>
      <c r="AX18" s="80"/>
      <c r="AY18" s="80"/>
      <c r="AZ18" s="80"/>
      <c r="BA18" s="79" t="str">
        <f>REPLACE(INDEX(GroupVertices[Group],MATCH(Edges[[#This Row],[Vertex 1]],GroupVertices[Vertex],0)),1,1,"")</f>
        <v>1</v>
      </c>
      <c r="BB18" s="79" t="str">
        <f>REPLACE(INDEX(GroupVertices[Group],MATCH(Edges[[#This Row],[Vertex 2]],GroupVertices[Vertex],0)),1,1,"")</f>
        <v>2</v>
      </c>
    </row>
    <row r="19" spans="1:54" ht="15">
      <c r="A19" s="65" t="s">
        <v>270</v>
      </c>
      <c r="B19" s="65" t="s">
        <v>265</v>
      </c>
      <c r="C19" s="66"/>
      <c r="D19" s="67"/>
      <c r="E19" s="68"/>
      <c r="F19" s="69"/>
      <c r="G19" s="66"/>
      <c r="H19" s="70"/>
      <c r="I19" s="71"/>
      <c r="J19" s="71"/>
      <c r="K19" s="34" t="s">
        <v>66</v>
      </c>
      <c r="L19" s="78">
        <v>19</v>
      </c>
      <c r="M19" s="78"/>
      <c r="N19" s="73"/>
      <c r="O19" s="80" t="s">
        <v>334</v>
      </c>
      <c r="P19" s="82">
        <v>43530.02614583333</v>
      </c>
      <c r="Q19" s="80" t="s">
        <v>404</v>
      </c>
      <c r="R19" s="80"/>
      <c r="S19" s="80"/>
      <c r="T19" s="80" t="s">
        <v>925</v>
      </c>
      <c r="U19" s="80"/>
      <c r="V19" s="83" t="s">
        <v>1111</v>
      </c>
      <c r="W19" s="82">
        <v>43530.02614583333</v>
      </c>
      <c r="X19" s="83" t="s">
        <v>1250</v>
      </c>
      <c r="Y19" s="80"/>
      <c r="Z19" s="80"/>
      <c r="AA19" s="86" t="s">
        <v>1890</v>
      </c>
      <c r="AB19" s="86" t="s">
        <v>1886</v>
      </c>
      <c r="AC19" s="80" t="b">
        <v>0</v>
      </c>
      <c r="AD19" s="80">
        <v>3</v>
      </c>
      <c r="AE19" s="86" t="s">
        <v>2463</v>
      </c>
      <c r="AF19" s="80" t="b">
        <v>0</v>
      </c>
      <c r="AG19" s="80" t="s">
        <v>2484</v>
      </c>
      <c r="AH19" s="80"/>
      <c r="AI19" s="86" t="s">
        <v>2449</v>
      </c>
      <c r="AJ19" s="80" t="b">
        <v>0</v>
      </c>
      <c r="AK19" s="80">
        <v>0</v>
      </c>
      <c r="AL19" s="86" t="s">
        <v>2449</v>
      </c>
      <c r="AM19" s="80" t="s">
        <v>2506</v>
      </c>
      <c r="AN19" s="80" t="b">
        <v>0</v>
      </c>
      <c r="AO19" s="86" t="s">
        <v>1886</v>
      </c>
      <c r="AP19" s="80" t="s">
        <v>178</v>
      </c>
      <c r="AQ19" s="80">
        <v>0</v>
      </c>
      <c r="AR19" s="80">
        <v>0</v>
      </c>
      <c r="AS19" s="80"/>
      <c r="AT19" s="80"/>
      <c r="AU19" s="80"/>
      <c r="AV19" s="80"/>
      <c r="AW19" s="80"/>
      <c r="AX19" s="80"/>
      <c r="AY19" s="80"/>
      <c r="AZ19" s="80"/>
      <c r="BA19" s="79" t="str">
        <f>REPLACE(INDEX(GroupVertices[Group],MATCH(Edges[[#This Row],[Vertex 1]],GroupVertices[Vertex],0)),1,1,"")</f>
        <v>1</v>
      </c>
      <c r="BB19" s="79" t="str">
        <f>REPLACE(INDEX(GroupVertices[Group],MATCH(Edges[[#This Row],[Vertex 2]],GroupVertices[Vertex],0)),1,1,"")</f>
        <v>2</v>
      </c>
    </row>
    <row r="20" spans="1:54" ht="15">
      <c r="A20" s="65" t="s">
        <v>270</v>
      </c>
      <c r="B20" s="65" t="s">
        <v>321</v>
      </c>
      <c r="C20" s="66"/>
      <c r="D20" s="67"/>
      <c r="E20" s="68"/>
      <c r="F20" s="69"/>
      <c r="G20" s="66"/>
      <c r="H20" s="70"/>
      <c r="I20" s="71"/>
      <c r="J20" s="71"/>
      <c r="K20" s="34" t="s">
        <v>65</v>
      </c>
      <c r="L20" s="78">
        <v>20</v>
      </c>
      <c r="M20" s="78"/>
      <c r="N20" s="73"/>
      <c r="O20" s="80" t="s">
        <v>334</v>
      </c>
      <c r="P20" s="82">
        <v>43530.02832175926</v>
      </c>
      <c r="Q20" s="80" t="s">
        <v>405</v>
      </c>
      <c r="R20" s="83" t="s">
        <v>889</v>
      </c>
      <c r="S20" s="80" t="s">
        <v>921</v>
      </c>
      <c r="T20" s="80" t="s">
        <v>925</v>
      </c>
      <c r="U20" s="80"/>
      <c r="V20" s="83" t="s">
        <v>1111</v>
      </c>
      <c r="W20" s="82">
        <v>43530.02832175926</v>
      </c>
      <c r="X20" s="83" t="s">
        <v>1251</v>
      </c>
      <c r="Y20" s="80"/>
      <c r="Z20" s="80"/>
      <c r="AA20" s="86" t="s">
        <v>1891</v>
      </c>
      <c r="AB20" s="86" t="s">
        <v>1887</v>
      </c>
      <c r="AC20" s="80" t="b">
        <v>0</v>
      </c>
      <c r="AD20" s="80">
        <v>4</v>
      </c>
      <c r="AE20" s="86" t="s">
        <v>2463</v>
      </c>
      <c r="AF20" s="80" t="b">
        <v>0</v>
      </c>
      <c r="AG20" s="80" t="s">
        <v>2484</v>
      </c>
      <c r="AH20" s="80"/>
      <c r="AI20" s="86" t="s">
        <v>2449</v>
      </c>
      <c r="AJ20" s="80" t="b">
        <v>0</v>
      </c>
      <c r="AK20" s="80">
        <v>0</v>
      </c>
      <c r="AL20" s="86" t="s">
        <v>2449</v>
      </c>
      <c r="AM20" s="80" t="s">
        <v>2506</v>
      </c>
      <c r="AN20" s="80" t="b">
        <v>0</v>
      </c>
      <c r="AO20" s="86" t="s">
        <v>1887</v>
      </c>
      <c r="AP20" s="80" t="s">
        <v>178</v>
      </c>
      <c r="AQ20" s="80">
        <v>0</v>
      </c>
      <c r="AR20" s="80">
        <v>0</v>
      </c>
      <c r="AS20" s="80"/>
      <c r="AT20" s="80"/>
      <c r="AU20" s="80"/>
      <c r="AV20" s="80"/>
      <c r="AW20" s="80"/>
      <c r="AX20" s="80"/>
      <c r="AY20" s="80"/>
      <c r="AZ20" s="80"/>
      <c r="BA20" s="79" t="str">
        <f>REPLACE(INDEX(GroupVertices[Group],MATCH(Edges[[#This Row],[Vertex 1]],GroupVertices[Vertex],0)),1,1,"")</f>
        <v>1</v>
      </c>
      <c r="BB20" s="79" t="str">
        <f>REPLACE(INDEX(GroupVertices[Group],MATCH(Edges[[#This Row],[Vertex 2]],GroupVertices[Vertex],0)),1,1,"")</f>
        <v>2</v>
      </c>
    </row>
    <row r="21" spans="1:54" ht="15">
      <c r="A21" s="65" t="s">
        <v>270</v>
      </c>
      <c r="B21" s="65" t="s">
        <v>265</v>
      </c>
      <c r="C21" s="66"/>
      <c r="D21" s="67"/>
      <c r="E21" s="68"/>
      <c r="F21" s="69"/>
      <c r="G21" s="66"/>
      <c r="H21" s="70"/>
      <c r="I21" s="71"/>
      <c r="J21" s="71"/>
      <c r="K21" s="34" t="s">
        <v>66</v>
      </c>
      <c r="L21" s="78">
        <v>21</v>
      </c>
      <c r="M21" s="78"/>
      <c r="N21" s="73"/>
      <c r="O21" s="80" t="s">
        <v>334</v>
      </c>
      <c r="P21" s="82">
        <v>43530.02832175926</v>
      </c>
      <c r="Q21" s="80" t="s">
        <v>405</v>
      </c>
      <c r="R21" s="83" t="s">
        <v>889</v>
      </c>
      <c r="S21" s="80" t="s">
        <v>921</v>
      </c>
      <c r="T21" s="80" t="s">
        <v>925</v>
      </c>
      <c r="U21" s="80"/>
      <c r="V21" s="83" t="s">
        <v>1111</v>
      </c>
      <c r="W21" s="82">
        <v>43530.02832175926</v>
      </c>
      <c r="X21" s="83" t="s">
        <v>1251</v>
      </c>
      <c r="Y21" s="80"/>
      <c r="Z21" s="80"/>
      <c r="AA21" s="86" t="s">
        <v>1891</v>
      </c>
      <c r="AB21" s="86" t="s">
        <v>1887</v>
      </c>
      <c r="AC21" s="80" t="b">
        <v>0</v>
      </c>
      <c r="AD21" s="80">
        <v>4</v>
      </c>
      <c r="AE21" s="86" t="s">
        <v>2463</v>
      </c>
      <c r="AF21" s="80" t="b">
        <v>0</v>
      </c>
      <c r="AG21" s="80" t="s">
        <v>2484</v>
      </c>
      <c r="AH21" s="80"/>
      <c r="AI21" s="86" t="s">
        <v>2449</v>
      </c>
      <c r="AJ21" s="80" t="b">
        <v>0</v>
      </c>
      <c r="AK21" s="80">
        <v>0</v>
      </c>
      <c r="AL21" s="86" t="s">
        <v>2449</v>
      </c>
      <c r="AM21" s="80" t="s">
        <v>2506</v>
      </c>
      <c r="AN21" s="80" t="b">
        <v>0</v>
      </c>
      <c r="AO21" s="86" t="s">
        <v>1887</v>
      </c>
      <c r="AP21" s="80" t="s">
        <v>178</v>
      </c>
      <c r="AQ21" s="80">
        <v>0</v>
      </c>
      <c r="AR21" s="80">
        <v>0</v>
      </c>
      <c r="AS21" s="80"/>
      <c r="AT21" s="80"/>
      <c r="AU21" s="80"/>
      <c r="AV21" s="80"/>
      <c r="AW21" s="80"/>
      <c r="AX21" s="80"/>
      <c r="AY21" s="80"/>
      <c r="AZ21" s="80"/>
      <c r="BA21" s="79" t="str">
        <f>REPLACE(INDEX(GroupVertices[Group],MATCH(Edges[[#This Row],[Vertex 1]],GroupVertices[Vertex],0)),1,1,"")</f>
        <v>1</v>
      </c>
      <c r="BB21" s="79" t="str">
        <f>REPLACE(INDEX(GroupVertices[Group],MATCH(Edges[[#This Row],[Vertex 2]],GroupVertices[Vertex],0)),1,1,"")</f>
        <v>2</v>
      </c>
    </row>
    <row r="22" spans="1:54" ht="15">
      <c r="A22" s="65" t="s">
        <v>270</v>
      </c>
      <c r="B22" s="65" t="s">
        <v>265</v>
      </c>
      <c r="C22" s="66"/>
      <c r="D22" s="67"/>
      <c r="E22" s="68"/>
      <c r="F22" s="69"/>
      <c r="G22" s="66"/>
      <c r="H22" s="70"/>
      <c r="I22" s="71"/>
      <c r="J22" s="71"/>
      <c r="K22" s="34" t="s">
        <v>66</v>
      </c>
      <c r="L22" s="78">
        <v>22</v>
      </c>
      <c r="M22" s="78"/>
      <c r="N22" s="73"/>
      <c r="O22" s="80" t="s">
        <v>334</v>
      </c>
      <c r="P22" s="82">
        <v>43530.01457175926</v>
      </c>
      <c r="Q22" s="80" t="s">
        <v>720</v>
      </c>
      <c r="R22" s="80"/>
      <c r="S22" s="80"/>
      <c r="T22" s="80" t="s">
        <v>925</v>
      </c>
      <c r="U22" s="80"/>
      <c r="V22" s="83" t="s">
        <v>1111</v>
      </c>
      <c r="W22" s="82">
        <v>43530.01457175926</v>
      </c>
      <c r="X22" s="83" t="s">
        <v>1585</v>
      </c>
      <c r="Y22" s="80"/>
      <c r="Z22" s="80"/>
      <c r="AA22" s="86" t="s">
        <v>2226</v>
      </c>
      <c r="AB22" s="86" t="s">
        <v>2205</v>
      </c>
      <c r="AC22" s="80" t="b">
        <v>0</v>
      </c>
      <c r="AD22" s="80">
        <v>5</v>
      </c>
      <c r="AE22" s="86" t="s">
        <v>2463</v>
      </c>
      <c r="AF22" s="80" t="b">
        <v>0</v>
      </c>
      <c r="AG22" s="80" t="s">
        <v>2484</v>
      </c>
      <c r="AH22" s="80"/>
      <c r="AI22" s="86" t="s">
        <v>2449</v>
      </c>
      <c r="AJ22" s="80" t="b">
        <v>0</v>
      </c>
      <c r="AK22" s="80">
        <v>0</v>
      </c>
      <c r="AL22" s="86" t="s">
        <v>2449</v>
      </c>
      <c r="AM22" s="80" t="s">
        <v>2506</v>
      </c>
      <c r="AN22" s="80" t="b">
        <v>0</v>
      </c>
      <c r="AO22" s="86" t="s">
        <v>2205</v>
      </c>
      <c r="AP22" s="80" t="s">
        <v>178</v>
      </c>
      <c r="AQ22" s="80">
        <v>0</v>
      </c>
      <c r="AR22" s="80">
        <v>0</v>
      </c>
      <c r="AS22" s="80"/>
      <c r="AT22" s="80"/>
      <c r="AU22" s="80"/>
      <c r="AV22" s="80"/>
      <c r="AW22" s="80"/>
      <c r="AX22" s="80"/>
      <c r="AY22" s="80"/>
      <c r="AZ22" s="80"/>
      <c r="BA22" s="79" t="str">
        <f>REPLACE(INDEX(GroupVertices[Group],MATCH(Edges[[#This Row],[Vertex 1]],GroupVertices[Vertex],0)),1,1,"")</f>
        <v>1</v>
      </c>
      <c r="BB22" s="79" t="str">
        <f>REPLACE(INDEX(GroupVertices[Group],MATCH(Edges[[#This Row],[Vertex 2]],GroupVertices[Vertex],0)),1,1,"")</f>
        <v>2</v>
      </c>
    </row>
    <row r="23" spans="1:54" ht="15">
      <c r="A23" s="65" t="s">
        <v>293</v>
      </c>
      <c r="B23" s="65" t="s">
        <v>329</v>
      </c>
      <c r="C23" s="66"/>
      <c r="D23" s="67"/>
      <c r="E23" s="68"/>
      <c r="F23" s="69"/>
      <c r="G23" s="66"/>
      <c r="H23" s="70"/>
      <c r="I23" s="71"/>
      <c r="J23" s="71"/>
      <c r="K23" s="34" t="s">
        <v>65</v>
      </c>
      <c r="L23" s="78">
        <v>23</v>
      </c>
      <c r="M23" s="78"/>
      <c r="N23" s="73"/>
      <c r="O23" s="80" t="s">
        <v>334</v>
      </c>
      <c r="P23" s="82">
        <v>43530.01893518519</v>
      </c>
      <c r="Q23" s="80" t="s">
        <v>698</v>
      </c>
      <c r="R23" s="80"/>
      <c r="S23" s="80"/>
      <c r="T23" s="80" t="s">
        <v>925</v>
      </c>
      <c r="U23" s="80"/>
      <c r="V23" s="83" t="s">
        <v>1135</v>
      </c>
      <c r="W23" s="82">
        <v>43530.01893518519</v>
      </c>
      <c r="X23" s="83" t="s">
        <v>1563</v>
      </c>
      <c r="Y23" s="80"/>
      <c r="Z23" s="80"/>
      <c r="AA23" s="86" t="s">
        <v>2204</v>
      </c>
      <c r="AB23" s="86" t="s">
        <v>2199</v>
      </c>
      <c r="AC23" s="80" t="b">
        <v>0</v>
      </c>
      <c r="AD23" s="80">
        <v>4</v>
      </c>
      <c r="AE23" s="86" t="s">
        <v>2463</v>
      </c>
      <c r="AF23" s="80" t="b">
        <v>0</v>
      </c>
      <c r="AG23" s="80" t="s">
        <v>2484</v>
      </c>
      <c r="AH23" s="80"/>
      <c r="AI23" s="86" t="s">
        <v>2449</v>
      </c>
      <c r="AJ23" s="80" t="b">
        <v>0</v>
      </c>
      <c r="AK23" s="80">
        <v>0</v>
      </c>
      <c r="AL23" s="86" t="s">
        <v>2449</v>
      </c>
      <c r="AM23" s="80" t="s">
        <v>2502</v>
      </c>
      <c r="AN23" s="80" t="b">
        <v>0</v>
      </c>
      <c r="AO23" s="86" t="s">
        <v>2199</v>
      </c>
      <c r="AP23" s="80" t="s">
        <v>178</v>
      </c>
      <c r="AQ23" s="80">
        <v>0</v>
      </c>
      <c r="AR23" s="80">
        <v>0</v>
      </c>
      <c r="AS23" s="80"/>
      <c r="AT23" s="80"/>
      <c r="AU23" s="80"/>
      <c r="AV23" s="80"/>
      <c r="AW23" s="80"/>
      <c r="AX23" s="80"/>
      <c r="AY23" s="80"/>
      <c r="AZ23" s="80"/>
      <c r="BA23" s="79" t="str">
        <f>REPLACE(INDEX(GroupVertices[Group],MATCH(Edges[[#This Row],[Vertex 1]],GroupVertices[Vertex],0)),1,1,"")</f>
        <v>2</v>
      </c>
      <c r="BB23" s="79" t="str">
        <f>REPLACE(INDEX(GroupVertices[Group],MATCH(Edges[[#This Row],[Vertex 2]],GroupVertices[Vertex],0)),1,1,"")</f>
        <v>2</v>
      </c>
    </row>
    <row r="24" spans="1:54" ht="15">
      <c r="A24" s="65" t="s">
        <v>293</v>
      </c>
      <c r="B24" s="65" t="s">
        <v>265</v>
      </c>
      <c r="C24" s="66"/>
      <c r="D24" s="67"/>
      <c r="E24" s="68"/>
      <c r="F24" s="69"/>
      <c r="G24" s="66"/>
      <c r="H24" s="70"/>
      <c r="I24" s="71"/>
      <c r="J24" s="71"/>
      <c r="K24" s="34" t="s">
        <v>65</v>
      </c>
      <c r="L24" s="78">
        <v>24</v>
      </c>
      <c r="M24" s="78"/>
      <c r="N24" s="73"/>
      <c r="O24" s="80" t="s">
        <v>334</v>
      </c>
      <c r="P24" s="82">
        <v>43530.01893518519</v>
      </c>
      <c r="Q24" s="80" t="s">
        <v>698</v>
      </c>
      <c r="R24" s="80"/>
      <c r="S24" s="80"/>
      <c r="T24" s="80" t="s">
        <v>925</v>
      </c>
      <c r="U24" s="80"/>
      <c r="V24" s="83" t="s">
        <v>1135</v>
      </c>
      <c r="W24" s="82">
        <v>43530.01893518519</v>
      </c>
      <c r="X24" s="83" t="s">
        <v>1563</v>
      </c>
      <c r="Y24" s="80"/>
      <c r="Z24" s="80"/>
      <c r="AA24" s="86" t="s">
        <v>2204</v>
      </c>
      <c r="AB24" s="86" t="s">
        <v>2199</v>
      </c>
      <c r="AC24" s="80" t="b">
        <v>0</v>
      </c>
      <c r="AD24" s="80">
        <v>4</v>
      </c>
      <c r="AE24" s="86" t="s">
        <v>2463</v>
      </c>
      <c r="AF24" s="80" t="b">
        <v>0</v>
      </c>
      <c r="AG24" s="80" t="s">
        <v>2484</v>
      </c>
      <c r="AH24" s="80"/>
      <c r="AI24" s="86" t="s">
        <v>2449</v>
      </c>
      <c r="AJ24" s="80" t="b">
        <v>0</v>
      </c>
      <c r="AK24" s="80">
        <v>0</v>
      </c>
      <c r="AL24" s="86" t="s">
        <v>2449</v>
      </c>
      <c r="AM24" s="80" t="s">
        <v>2502</v>
      </c>
      <c r="AN24" s="80" t="b">
        <v>0</v>
      </c>
      <c r="AO24" s="86" t="s">
        <v>2199</v>
      </c>
      <c r="AP24" s="80" t="s">
        <v>178</v>
      </c>
      <c r="AQ24" s="80">
        <v>0</v>
      </c>
      <c r="AR24" s="80">
        <v>0</v>
      </c>
      <c r="AS24" s="80"/>
      <c r="AT24" s="80"/>
      <c r="AU24" s="80"/>
      <c r="AV24" s="80"/>
      <c r="AW24" s="80"/>
      <c r="AX24" s="80"/>
      <c r="AY24" s="80"/>
      <c r="AZ24" s="80"/>
      <c r="BA24" s="79" t="str">
        <f>REPLACE(INDEX(GroupVertices[Group],MATCH(Edges[[#This Row],[Vertex 1]],GroupVertices[Vertex],0)),1,1,"")</f>
        <v>2</v>
      </c>
      <c r="BB24" s="79" t="str">
        <f>REPLACE(INDEX(GroupVertices[Group],MATCH(Edges[[#This Row],[Vertex 2]],GroupVertices[Vertex],0)),1,1,"")</f>
        <v>2</v>
      </c>
    </row>
    <row r="25" spans="1:54" ht="15">
      <c r="A25" s="65" t="s">
        <v>293</v>
      </c>
      <c r="B25" s="65" t="s">
        <v>283</v>
      </c>
      <c r="C25" s="66"/>
      <c r="D25" s="67"/>
      <c r="E25" s="68"/>
      <c r="F25" s="69"/>
      <c r="G25" s="66"/>
      <c r="H25" s="70"/>
      <c r="I25" s="71"/>
      <c r="J25" s="71"/>
      <c r="K25" s="34" t="s">
        <v>66</v>
      </c>
      <c r="L25" s="78">
        <v>25</v>
      </c>
      <c r="M25" s="78"/>
      <c r="N25" s="73"/>
      <c r="O25" s="80" t="s">
        <v>334</v>
      </c>
      <c r="P25" s="82">
        <v>43530.01893518519</v>
      </c>
      <c r="Q25" s="80" t="s">
        <v>698</v>
      </c>
      <c r="R25" s="80"/>
      <c r="S25" s="80"/>
      <c r="T25" s="80" t="s">
        <v>925</v>
      </c>
      <c r="U25" s="80"/>
      <c r="V25" s="83" t="s">
        <v>1135</v>
      </c>
      <c r="W25" s="82">
        <v>43530.01893518519</v>
      </c>
      <c r="X25" s="83" t="s">
        <v>1563</v>
      </c>
      <c r="Y25" s="80"/>
      <c r="Z25" s="80"/>
      <c r="AA25" s="86" t="s">
        <v>2204</v>
      </c>
      <c r="AB25" s="86" t="s">
        <v>2199</v>
      </c>
      <c r="AC25" s="80" t="b">
        <v>0</v>
      </c>
      <c r="AD25" s="80">
        <v>4</v>
      </c>
      <c r="AE25" s="86" t="s">
        <v>2463</v>
      </c>
      <c r="AF25" s="80" t="b">
        <v>0</v>
      </c>
      <c r="AG25" s="80" t="s">
        <v>2484</v>
      </c>
      <c r="AH25" s="80"/>
      <c r="AI25" s="86" t="s">
        <v>2449</v>
      </c>
      <c r="AJ25" s="80" t="b">
        <v>0</v>
      </c>
      <c r="AK25" s="80">
        <v>0</v>
      </c>
      <c r="AL25" s="86" t="s">
        <v>2449</v>
      </c>
      <c r="AM25" s="80" t="s">
        <v>2502</v>
      </c>
      <c r="AN25" s="80" t="b">
        <v>0</v>
      </c>
      <c r="AO25" s="86" t="s">
        <v>2199</v>
      </c>
      <c r="AP25" s="80" t="s">
        <v>178</v>
      </c>
      <c r="AQ25" s="80">
        <v>0</v>
      </c>
      <c r="AR25" s="80">
        <v>0</v>
      </c>
      <c r="AS25" s="80"/>
      <c r="AT25" s="80"/>
      <c r="AU25" s="80"/>
      <c r="AV25" s="80"/>
      <c r="AW25" s="80"/>
      <c r="AX25" s="80"/>
      <c r="AY25" s="80"/>
      <c r="AZ25" s="80"/>
      <c r="BA25" s="79" t="str">
        <f>REPLACE(INDEX(GroupVertices[Group],MATCH(Edges[[#This Row],[Vertex 1]],GroupVertices[Vertex],0)),1,1,"")</f>
        <v>2</v>
      </c>
      <c r="BB25" s="79" t="str">
        <f>REPLACE(INDEX(GroupVertices[Group],MATCH(Edges[[#This Row],[Vertex 2]],GroupVertices[Vertex],0)),1,1,"")</f>
        <v>2</v>
      </c>
    </row>
    <row r="26" spans="1:54" ht="15">
      <c r="A26" s="65" t="s">
        <v>265</v>
      </c>
      <c r="B26" s="65" t="s">
        <v>329</v>
      </c>
      <c r="C26" s="66"/>
      <c r="D26" s="67"/>
      <c r="E26" s="68"/>
      <c r="F26" s="69"/>
      <c r="G26" s="66"/>
      <c r="H26" s="70"/>
      <c r="I26" s="71"/>
      <c r="J26" s="71"/>
      <c r="K26" s="34" t="s">
        <v>65</v>
      </c>
      <c r="L26" s="78">
        <v>26</v>
      </c>
      <c r="M26" s="78"/>
      <c r="N26" s="73"/>
      <c r="O26" s="80" t="s">
        <v>334</v>
      </c>
      <c r="P26" s="82">
        <v>43530.01903935185</v>
      </c>
      <c r="Q26" s="80" t="s">
        <v>696</v>
      </c>
      <c r="R26" s="80"/>
      <c r="S26" s="80"/>
      <c r="T26" s="80" t="s">
        <v>925</v>
      </c>
      <c r="U26" s="80"/>
      <c r="V26" s="83" t="s">
        <v>1106</v>
      </c>
      <c r="W26" s="82">
        <v>43530.01903935185</v>
      </c>
      <c r="X26" s="83" t="s">
        <v>1561</v>
      </c>
      <c r="Y26" s="80"/>
      <c r="Z26" s="80"/>
      <c r="AA26" s="86" t="s">
        <v>2202</v>
      </c>
      <c r="AB26" s="86" t="s">
        <v>2199</v>
      </c>
      <c r="AC26" s="80" t="b">
        <v>0</v>
      </c>
      <c r="AD26" s="80">
        <v>5</v>
      </c>
      <c r="AE26" s="86" t="s">
        <v>2463</v>
      </c>
      <c r="AF26" s="80" t="b">
        <v>0</v>
      </c>
      <c r="AG26" s="80" t="s">
        <v>2484</v>
      </c>
      <c r="AH26" s="80"/>
      <c r="AI26" s="86" t="s">
        <v>2449</v>
      </c>
      <c r="AJ26" s="80" t="b">
        <v>0</v>
      </c>
      <c r="AK26" s="80">
        <v>0</v>
      </c>
      <c r="AL26" s="86" t="s">
        <v>2449</v>
      </c>
      <c r="AM26" s="80" t="s">
        <v>2501</v>
      </c>
      <c r="AN26" s="80" t="b">
        <v>0</v>
      </c>
      <c r="AO26" s="86" t="s">
        <v>2199</v>
      </c>
      <c r="AP26" s="80" t="s">
        <v>178</v>
      </c>
      <c r="AQ26" s="80">
        <v>0</v>
      </c>
      <c r="AR26" s="80">
        <v>0</v>
      </c>
      <c r="AS26" s="80"/>
      <c r="AT26" s="80"/>
      <c r="AU26" s="80"/>
      <c r="AV26" s="80"/>
      <c r="AW26" s="80"/>
      <c r="AX26" s="80"/>
      <c r="AY26" s="80"/>
      <c r="AZ26" s="80"/>
      <c r="BA26" s="79" t="str">
        <f>REPLACE(INDEX(GroupVertices[Group],MATCH(Edges[[#This Row],[Vertex 1]],GroupVertices[Vertex],0)),1,1,"")</f>
        <v>2</v>
      </c>
      <c r="BB26" s="79" t="str">
        <f>REPLACE(INDEX(GroupVertices[Group],MATCH(Edges[[#This Row],[Vertex 2]],GroupVertices[Vertex],0)),1,1,"")</f>
        <v>2</v>
      </c>
    </row>
    <row r="27" spans="1:54" ht="15">
      <c r="A27" s="65" t="s">
        <v>265</v>
      </c>
      <c r="B27" s="65" t="s">
        <v>283</v>
      </c>
      <c r="C27" s="66"/>
      <c r="D27" s="67"/>
      <c r="E27" s="68"/>
      <c r="F27" s="69"/>
      <c r="G27" s="66"/>
      <c r="H27" s="70"/>
      <c r="I27" s="71"/>
      <c r="J27" s="71"/>
      <c r="K27" s="34" t="s">
        <v>66</v>
      </c>
      <c r="L27" s="78">
        <v>27</v>
      </c>
      <c r="M27" s="78"/>
      <c r="N27" s="73"/>
      <c r="O27" s="80" t="s">
        <v>334</v>
      </c>
      <c r="P27" s="82">
        <v>43530.01903935185</v>
      </c>
      <c r="Q27" s="80" t="s">
        <v>696</v>
      </c>
      <c r="R27" s="80"/>
      <c r="S27" s="80"/>
      <c r="T27" s="80" t="s">
        <v>925</v>
      </c>
      <c r="U27" s="80"/>
      <c r="V27" s="83" t="s">
        <v>1106</v>
      </c>
      <c r="W27" s="82">
        <v>43530.01903935185</v>
      </c>
      <c r="X27" s="83" t="s">
        <v>1561</v>
      </c>
      <c r="Y27" s="80"/>
      <c r="Z27" s="80"/>
      <c r="AA27" s="86" t="s">
        <v>2202</v>
      </c>
      <c r="AB27" s="86" t="s">
        <v>2199</v>
      </c>
      <c r="AC27" s="80" t="b">
        <v>0</v>
      </c>
      <c r="AD27" s="80">
        <v>5</v>
      </c>
      <c r="AE27" s="86" t="s">
        <v>2463</v>
      </c>
      <c r="AF27" s="80" t="b">
        <v>0</v>
      </c>
      <c r="AG27" s="80" t="s">
        <v>2484</v>
      </c>
      <c r="AH27" s="80"/>
      <c r="AI27" s="86" t="s">
        <v>2449</v>
      </c>
      <c r="AJ27" s="80" t="b">
        <v>0</v>
      </c>
      <c r="AK27" s="80">
        <v>0</v>
      </c>
      <c r="AL27" s="86" t="s">
        <v>2449</v>
      </c>
      <c r="AM27" s="80" t="s">
        <v>2501</v>
      </c>
      <c r="AN27" s="80" t="b">
        <v>0</v>
      </c>
      <c r="AO27" s="86" t="s">
        <v>2199</v>
      </c>
      <c r="AP27" s="80" t="s">
        <v>178</v>
      </c>
      <c r="AQ27" s="80">
        <v>0</v>
      </c>
      <c r="AR27" s="80">
        <v>0</v>
      </c>
      <c r="AS27" s="80"/>
      <c r="AT27" s="80"/>
      <c r="AU27" s="80"/>
      <c r="AV27" s="80"/>
      <c r="AW27" s="80"/>
      <c r="AX27" s="80"/>
      <c r="AY27" s="80"/>
      <c r="AZ27" s="80"/>
      <c r="BA27" s="79" t="str">
        <f>REPLACE(INDEX(GroupVertices[Group],MATCH(Edges[[#This Row],[Vertex 1]],GroupVertices[Vertex],0)),1,1,"")</f>
        <v>2</v>
      </c>
      <c r="BB27" s="79" t="str">
        <f>REPLACE(INDEX(GroupVertices[Group],MATCH(Edges[[#This Row],[Vertex 2]],GroupVertices[Vertex],0)),1,1,"")</f>
        <v>2</v>
      </c>
    </row>
    <row r="28" spans="1:54" ht="15">
      <c r="A28" s="65" t="s">
        <v>275</v>
      </c>
      <c r="B28" s="65" t="s">
        <v>321</v>
      </c>
      <c r="C28" s="66"/>
      <c r="D28" s="67"/>
      <c r="E28" s="68"/>
      <c r="F28" s="69"/>
      <c r="G28" s="66"/>
      <c r="H28" s="70"/>
      <c r="I28" s="71"/>
      <c r="J28" s="71"/>
      <c r="K28" s="34" t="s">
        <v>65</v>
      </c>
      <c r="L28" s="78">
        <v>28</v>
      </c>
      <c r="M28" s="78"/>
      <c r="N28" s="73"/>
      <c r="O28" s="80" t="s">
        <v>334</v>
      </c>
      <c r="P28" s="82">
        <v>43530.02788194444</v>
      </c>
      <c r="Q28" s="80" t="s">
        <v>402</v>
      </c>
      <c r="R28" s="80"/>
      <c r="S28" s="80"/>
      <c r="T28" s="80" t="s">
        <v>925</v>
      </c>
      <c r="U28" s="80"/>
      <c r="V28" s="83" t="s">
        <v>1117</v>
      </c>
      <c r="W28" s="82">
        <v>43530.02788194444</v>
      </c>
      <c r="X28" s="83" t="s">
        <v>1248</v>
      </c>
      <c r="Y28" s="80"/>
      <c r="Z28" s="80"/>
      <c r="AA28" s="86" t="s">
        <v>1888</v>
      </c>
      <c r="AB28" s="86" t="s">
        <v>2431</v>
      </c>
      <c r="AC28" s="80" t="b">
        <v>0</v>
      </c>
      <c r="AD28" s="80">
        <v>2</v>
      </c>
      <c r="AE28" s="86" t="s">
        <v>2462</v>
      </c>
      <c r="AF28" s="80" t="b">
        <v>0</v>
      </c>
      <c r="AG28" s="80" t="s">
        <v>2484</v>
      </c>
      <c r="AH28" s="80"/>
      <c r="AI28" s="86" t="s">
        <v>2449</v>
      </c>
      <c r="AJ28" s="80" t="b">
        <v>0</v>
      </c>
      <c r="AK28" s="80">
        <v>0</v>
      </c>
      <c r="AL28" s="86" t="s">
        <v>2449</v>
      </c>
      <c r="AM28" s="80" t="s">
        <v>2506</v>
      </c>
      <c r="AN28" s="80" t="b">
        <v>0</v>
      </c>
      <c r="AO28" s="86" t="s">
        <v>2431</v>
      </c>
      <c r="AP28" s="80" t="s">
        <v>178</v>
      </c>
      <c r="AQ28" s="80">
        <v>0</v>
      </c>
      <c r="AR28" s="80">
        <v>0</v>
      </c>
      <c r="AS28" s="80"/>
      <c r="AT28" s="80"/>
      <c r="AU28" s="80"/>
      <c r="AV28" s="80"/>
      <c r="AW28" s="80"/>
      <c r="AX28" s="80"/>
      <c r="AY28" s="80"/>
      <c r="AZ28" s="80"/>
      <c r="BA28" s="79" t="str">
        <f>REPLACE(INDEX(GroupVertices[Group],MATCH(Edges[[#This Row],[Vertex 1]],GroupVertices[Vertex],0)),1,1,"")</f>
        <v>2</v>
      </c>
      <c r="BB28" s="79" t="str">
        <f>REPLACE(INDEX(GroupVertices[Group],MATCH(Edges[[#This Row],[Vertex 2]],GroupVertices[Vertex],0)),1,1,"")</f>
        <v>2</v>
      </c>
    </row>
    <row r="29" spans="1:54" ht="15">
      <c r="A29" s="65" t="s">
        <v>275</v>
      </c>
      <c r="B29" s="65" t="s">
        <v>265</v>
      </c>
      <c r="C29" s="66"/>
      <c r="D29" s="67"/>
      <c r="E29" s="68"/>
      <c r="F29" s="69"/>
      <c r="G29" s="66"/>
      <c r="H29" s="70"/>
      <c r="I29" s="71"/>
      <c r="J29" s="71"/>
      <c r="K29" s="34" t="s">
        <v>66</v>
      </c>
      <c r="L29" s="78">
        <v>29</v>
      </c>
      <c r="M29" s="78"/>
      <c r="N29" s="73"/>
      <c r="O29" s="80" t="s">
        <v>334</v>
      </c>
      <c r="P29" s="82">
        <v>43530.02788194444</v>
      </c>
      <c r="Q29" s="80" t="s">
        <v>402</v>
      </c>
      <c r="R29" s="80"/>
      <c r="S29" s="80"/>
      <c r="T29" s="80" t="s">
        <v>925</v>
      </c>
      <c r="U29" s="80"/>
      <c r="V29" s="83" t="s">
        <v>1117</v>
      </c>
      <c r="W29" s="82">
        <v>43530.02788194444</v>
      </c>
      <c r="X29" s="83" t="s">
        <v>1248</v>
      </c>
      <c r="Y29" s="80"/>
      <c r="Z29" s="80"/>
      <c r="AA29" s="86" t="s">
        <v>1888</v>
      </c>
      <c r="AB29" s="86" t="s">
        <v>2431</v>
      </c>
      <c r="AC29" s="80" t="b">
        <v>0</v>
      </c>
      <c r="AD29" s="80">
        <v>2</v>
      </c>
      <c r="AE29" s="86" t="s">
        <v>2462</v>
      </c>
      <c r="AF29" s="80" t="b">
        <v>0</v>
      </c>
      <c r="AG29" s="80" t="s">
        <v>2484</v>
      </c>
      <c r="AH29" s="80"/>
      <c r="AI29" s="86" t="s">
        <v>2449</v>
      </c>
      <c r="AJ29" s="80" t="b">
        <v>0</v>
      </c>
      <c r="AK29" s="80">
        <v>0</v>
      </c>
      <c r="AL29" s="86" t="s">
        <v>2449</v>
      </c>
      <c r="AM29" s="80" t="s">
        <v>2506</v>
      </c>
      <c r="AN29" s="80" t="b">
        <v>0</v>
      </c>
      <c r="AO29" s="86" t="s">
        <v>2431</v>
      </c>
      <c r="AP29" s="80" t="s">
        <v>178</v>
      </c>
      <c r="AQ29" s="80">
        <v>0</v>
      </c>
      <c r="AR29" s="80">
        <v>0</v>
      </c>
      <c r="AS29" s="80"/>
      <c r="AT29" s="80"/>
      <c r="AU29" s="80"/>
      <c r="AV29" s="80"/>
      <c r="AW29" s="80"/>
      <c r="AX29" s="80"/>
      <c r="AY29" s="80"/>
      <c r="AZ29" s="80"/>
      <c r="BA29" s="79" t="str">
        <f>REPLACE(INDEX(GroupVertices[Group],MATCH(Edges[[#This Row],[Vertex 1]],GroupVertices[Vertex],0)),1,1,"")</f>
        <v>2</v>
      </c>
      <c r="BB29" s="79" t="str">
        <f>REPLACE(INDEX(GroupVertices[Group],MATCH(Edges[[#This Row],[Vertex 2]],GroupVertices[Vertex],0)),1,1,"")</f>
        <v>2</v>
      </c>
    </row>
    <row r="30" spans="1:54" ht="15">
      <c r="A30" s="65" t="s">
        <v>270</v>
      </c>
      <c r="B30" s="65" t="s">
        <v>322</v>
      </c>
      <c r="C30" s="66"/>
      <c r="D30" s="67"/>
      <c r="E30" s="68"/>
      <c r="F30" s="69"/>
      <c r="G30" s="66"/>
      <c r="H30" s="70"/>
      <c r="I30" s="71"/>
      <c r="J30" s="71"/>
      <c r="K30" s="34" t="s">
        <v>65</v>
      </c>
      <c r="L30" s="78">
        <v>30</v>
      </c>
      <c r="M30" s="78"/>
      <c r="N30" s="73"/>
      <c r="O30" s="80" t="s">
        <v>334</v>
      </c>
      <c r="P30" s="82">
        <v>43530.03005787037</v>
      </c>
      <c r="Q30" s="80" t="s">
        <v>418</v>
      </c>
      <c r="R30" s="80"/>
      <c r="S30" s="80"/>
      <c r="T30" s="80" t="s">
        <v>925</v>
      </c>
      <c r="U30" s="80"/>
      <c r="V30" s="83" t="s">
        <v>1111</v>
      </c>
      <c r="W30" s="82">
        <v>43530.03005787037</v>
      </c>
      <c r="X30" s="83" t="s">
        <v>1266</v>
      </c>
      <c r="Y30" s="80"/>
      <c r="Z30" s="80"/>
      <c r="AA30" s="86" t="s">
        <v>1906</v>
      </c>
      <c r="AB30" s="86" t="s">
        <v>2432</v>
      </c>
      <c r="AC30" s="80" t="b">
        <v>0</v>
      </c>
      <c r="AD30" s="80">
        <v>3</v>
      </c>
      <c r="AE30" s="86" t="s">
        <v>2462</v>
      </c>
      <c r="AF30" s="80" t="b">
        <v>0</v>
      </c>
      <c r="AG30" s="80" t="s">
        <v>2484</v>
      </c>
      <c r="AH30" s="80"/>
      <c r="AI30" s="86" t="s">
        <v>2449</v>
      </c>
      <c r="AJ30" s="80" t="b">
        <v>0</v>
      </c>
      <c r="AK30" s="80">
        <v>0</v>
      </c>
      <c r="AL30" s="86" t="s">
        <v>2449</v>
      </c>
      <c r="AM30" s="80" t="s">
        <v>2506</v>
      </c>
      <c r="AN30" s="80" t="b">
        <v>0</v>
      </c>
      <c r="AO30" s="86" t="s">
        <v>2432</v>
      </c>
      <c r="AP30" s="80" t="s">
        <v>178</v>
      </c>
      <c r="AQ30" s="80">
        <v>0</v>
      </c>
      <c r="AR30" s="80">
        <v>0</v>
      </c>
      <c r="AS30" s="80"/>
      <c r="AT30" s="80"/>
      <c r="AU30" s="80"/>
      <c r="AV30" s="80"/>
      <c r="AW30" s="80"/>
      <c r="AX30" s="80"/>
      <c r="AY30" s="80"/>
      <c r="AZ30" s="80"/>
      <c r="BA30" s="79" t="str">
        <f>REPLACE(INDEX(GroupVertices[Group],MATCH(Edges[[#This Row],[Vertex 1]],GroupVertices[Vertex],0)),1,1,"")</f>
        <v>1</v>
      </c>
      <c r="BB30" s="79" t="str">
        <f>REPLACE(INDEX(GroupVertices[Group],MATCH(Edges[[#This Row],[Vertex 2]],GroupVertices[Vertex],0)),1,1,"")</f>
        <v>1</v>
      </c>
    </row>
    <row r="31" spans="1:54" ht="15">
      <c r="A31" s="65" t="s">
        <v>270</v>
      </c>
      <c r="B31" s="65" t="s">
        <v>277</v>
      </c>
      <c r="C31" s="66"/>
      <c r="D31" s="67"/>
      <c r="E31" s="68"/>
      <c r="F31" s="69"/>
      <c r="G31" s="66"/>
      <c r="H31" s="70"/>
      <c r="I31" s="71"/>
      <c r="J31" s="71"/>
      <c r="K31" s="34" t="s">
        <v>66</v>
      </c>
      <c r="L31" s="78">
        <v>31</v>
      </c>
      <c r="M31" s="78"/>
      <c r="N31" s="73"/>
      <c r="O31" s="80" t="s">
        <v>334</v>
      </c>
      <c r="P31" s="82">
        <v>43530.03005787037</v>
      </c>
      <c r="Q31" s="80" t="s">
        <v>418</v>
      </c>
      <c r="R31" s="80"/>
      <c r="S31" s="80"/>
      <c r="T31" s="80" t="s">
        <v>925</v>
      </c>
      <c r="U31" s="80"/>
      <c r="V31" s="83" t="s">
        <v>1111</v>
      </c>
      <c r="W31" s="82">
        <v>43530.03005787037</v>
      </c>
      <c r="X31" s="83" t="s">
        <v>1266</v>
      </c>
      <c r="Y31" s="80"/>
      <c r="Z31" s="80"/>
      <c r="AA31" s="86" t="s">
        <v>1906</v>
      </c>
      <c r="AB31" s="86" t="s">
        <v>2432</v>
      </c>
      <c r="AC31" s="80" t="b">
        <v>0</v>
      </c>
      <c r="AD31" s="80">
        <v>3</v>
      </c>
      <c r="AE31" s="86" t="s">
        <v>2462</v>
      </c>
      <c r="AF31" s="80" t="b">
        <v>0</v>
      </c>
      <c r="AG31" s="80" t="s">
        <v>2484</v>
      </c>
      <c r="AH31" s="80"/>
      <c r="AI31" s="86" t="s">
        <v>2449</v>
      </c>
      <c r="AJ31" s="80" t="b">
        <v>0</v>
      </c>
      <c r="AK31" s="80">
        <v>0</v>
      </c>
      <c r="AL31" s="86" t="s">
        <v>2449</v>
      </c>
      <c r="AM31" s="80" t="s">
        <v>2506</v>
      </c>
      <c r="AN31" s="80" t="b">
        <v>0</v>
      </c>
      <c r="AO31" s="86" t="s">
        <v>2432</v>
      </c>
      <c r="AP31" s="80" t="s">
        <v>178</v>
      </c>
      <c r="AQ31" s="80">
        <v>0</v>
      </c>
      <c r="AR31" s="80">
        <v>0</v>
      </c>
      <c r="AS31" s="80"/>
      <c r="AT31" s="80"/>
      <c r="AU31" s="80"/>
      <c r="AV31" s="80"/>
      <c r="AW31" s="80"/>
      <c r="AX31" s="80"/>
      <c r="AY31" s="80"/>
      <c r="AZ31" s="80"/>
      <c r="BA31" s="79" t="str">
        <f>REPLACE(INDEX(GroupVertices[Group],MATCH(Edges[[#This Row],[Vertex 1]],GroupVertices[Vertex],0)),1,1,"")</f>
        <v>1</v>
      </c>
      <c r="BB31" s="79" t="str">
        <f>REPLACE(INDEX(GroupVertices[Group],MATCH(Edges[[#This Row],[Vertex 2]],GroupVertices[Vertex],0)),1,1,"")</f>
        <v>4</v>
      </c>
    </row>
    <row r="32" spans="1:54" ht="15">
      <c r="A32" s="65" t="s">
        <v>248</v>
      </c>
      <c r="B32" s="65" t="s">
        <v>270</v>
      </c>
      <c r="C32" s="66"/>
      <c r="D32" s="67"/>
      <c r="E32" s="68"/>
      <c r="F32" s="69"/>
      <c r="G32" s="66"/>
      <c r="H32" s="70"/>
      <c r="I32" s="71"/>
      <c r="J32" s="71"/>
      <c r="K32" s="34" t="s">
        <v>66</v>
      </c>
      <c r="L32" s="78">
        <v>32</v>
      </c>
      <c r="M32" s="78"/>
      <c r="N32" s="73"/>
      <c r="O32" s="80" t="s">
        <v>334</v>
      </c>
      <c r="P32" s="82">
        <v>43523.03076388889</v>
      </c>
      <c r="Q32" s="80" t="s">
        <v>454</v>
      </c>
      <c r="R32" s="80"/>
      <c r="S32" s="80"/>
      <c r="T32" s="80" t="s">
        <v>925</v>
      </c>
      <c r="U32" s="80"/>
      <c r="V32" s="83" t="s">
        <v>1114</v>
      </c>
      <c r="W32" s="82">
        <v>43523.03076388889</v>
      </c>
      <c r="X32" s="83" t="s">
        <v>1303</v>
      </c>
      <c r="Y32" s="80"/>
      <c r="Z32" s="80"/>
      <c r="AA32" s="86" t="s">
        <v>1943</v>
      </c>
      <c r="AB32" s="86" t="s">
        <v>2435</v>
      </c>
      <c r="AC32" s="80" t="b">
        <v>0</v>
      </c>
      <c r="AD32" s="80">
        <v>3</v>
      </c>
      <c r="AE32" s="86" t="s">
        <v>2462</v>
      </c>
      <c r="AF32" s="80" t="b">
        <v>0</v>
      </c>
      <c r="AG32" s="80" t="s">
        <v>2484</v>
      </c>
      <c r="AH32" s="80"/>
      <c r="AI32" s="86" t="s">
        <v>2449</v>
      </c>
      <c r="AJ32" s="80" t="b">
        <v>0</v>
      </c>
      <c r="AK32" s="80">
        <v>0</v>
      </c>
      <c r="AL32" s="86" t="s">
        <v>2449</v>
      </c>
      <c r="AM32" s="80" t="s">
        <v>2506</v>
      </c>
      <c r="AN32" s="80" t="b">
        <v>0</v>
      </c>
      <c r="AO32" s="86" t="s">
        <v>2435</v>
      </c>
      <c r="AP32" s="80" t="s">
        <v>178</v>
      </c>
      <c r="AQ32" s="80">
        <v>0</v>
      </c>
      <c r="AR32" s="80">
        <v>0</v>
      </c>
      <c r="AS32" s="80"/>
      <c r="AT32" s="80"/>
      <c r="AU32" s="80"/>
      <c r="AV32" s="80"/>
      <c r="AW32" s="80"/>
      <c r="AX32" s="80"/>
      <c r="AY32" s="80"/>
      <c r="AZ32" s="80"/>
      <c r="BA32" s="79" t="str">
        <f>REPLACE(INDEX(GroupVertices[Group],MATCH(Edges[[#This Row],[Vertex 1]],GroupVertices[Vertex],0)),1,1,"")</f>
        <v>4</v>
      </c>
      <c r="BB32" s="79" t="str">
        <f>REPLACE(INDEX(GroupVertices[Group],MATCH(Edges[[#This Row],[Vertex 2]],GroupVertices[Vertex],0)),1,1,"")</f>
        <v>1</v>
      </c>
    </row>
    <row r="33" spans="1:54" ht="15">
      <c r="A33" s="65" t="s">
        <v>270</v>
      </c>
      <c r="B33" s="65" t="s">
        <v>273</v>
      </c>
      <c r="C33" s="66"/>
      <c r="D33" s="67"/>
      <c r="E33" s="68"/>
      <c r="F33" s="69"/>
      <c r="G33" s="66"/>
      <c r="H33" s="70"/>
      <c r="I33" s="71"/>
      <c r="J33" s="71"/>
      <c r="K33" s="34" t="s">
        <v>66</v>
      </c>
      <c r="L33" s="78">
        <v>33</v>
      </c>
      <c r="M33" s="78"/>
      <c r="N33" s="73"/>
      <c r="O33" s="80" t="s">
        <v>334</v>
      </c>
      <c r="P33" s="82">
        <v>43530.01667824074</v>
      </c>
      <c r="Q33" s="80" t="s">
        <v>584</v>
      </c>
      <c r="R33" s="80"/>
      <c r="S33" s="80"/>
      <c r="T33" s="80" t="s">
        <v>925</v>
      </c>
      <c r="U33" s="80"/>
      <c r="V33" s="83" t="s">
        <v>1111</v>
      </c>
      <c r="W33" s="82">
        <v>43530.01667824074</v>
      </c>
      <c r="X33" s="83" t="s">
        <v>1442</v>
      </c>
      <c r="Y33" s="80"/>
      <c r="Z33" s="80"/>
      <c r="AA33" s="86" t="s">
        <v>2082</v>
      </c>
      <c r="AB33" s="86" t="s">
        <v>2091</v>
      </c>
      <c r="AC33" s="80" t="b">
        <v>0</v>
      </c>
      <c r="AD33" s="80">
        <v>3</v>
      </c>
      <c r="AE33" s="86" t="s">
        <v>2478</v>
      </c>
      <c r="AF33" s="80" t="b">
        <v>0</v>
      </c>
      <c r="AG33" s="80" t="s">
        <v>2484</v>
      </c>
      <c r="AH33" s="80"/>
      <c r="AI33" s="86" t="s">
        <v>2449</v>
      </c>
      <c r="AJ33" s="80" t="b">
        <v>0</v>
      </c>
      <c r="AK33" s="80">
        <v>0</v>
      </c>
      <c r="AL33" s="86" t="s">
        <v>2449</v>
      </c>
      <c r="AM33" s="80" t="s">
        <v>2506</v>
      </c>
      <c r="AN33" s="80" t="b">
        <v>0</v>
      </c>
      <c r="AO33" s="86" t="s">
        <v>2091</v>
      </c>
      <c r="AP33" s="80" t="s">
        <v>178</v>
      </c>
      <c r="AQ33" s="80">
        <v>0</v>
      </c>
      <c r="AR33" s="80">
        <v>0</v>
      </c>
      <c r="AS33" s="80"/>
      <c r="AT33" s="80"/>
      <c r="AU33" s="80"/>
      <c r="AV33" s="80"/>
      <c r="AW33" s="80"/>
      <c r="AX33" s="80"/>
      <c r="AY33" s="80"/>
      <c r="AZ33" s="80"/>
      <c r="BA33" s="79" t="str">
        <f>REPLACE(INDEX(GroupVertices[Group],MATCH(Edges[[#This Row],[Vertex 1]],GroupVertices[Vertex],0)),1,1,"")</f>
        <v>1</v>
      </c>
      <c r="BB33" s="79" t="str">
        <f>REPLACE(INDEX(GroupVertices[Group],MATCH(Edges[[#This Row],[Vertex 2]],GroupVertices[Vertex],0)),1,1,"")</f>
        <v>4</v>
      </c>
    </row>
    <row r="34" spans="1:54" ht="15">
      <c r="A34" s="65" t="s">
        <v>270</v>
      </c>
      <c r="B34" s="65" t="s">
        <v>273</v>
      </c>
      <c r="C34" s="66"/>
      <c r="D34" s="67"/>
      <c r="E34" s="68"/>
      <c r="F34" s="69"/>
      <c r="G34" s="66"/>
      <c r="H34" s="70"/>
      <c r="I34" s="71"/>
      <c r="J34" s="71"/>
      <c r="K34" s="34" t="s">
        <v>66</v>
      </c>
      <c r="L34" s="78">
        <v>34</v>
      </c>
      <c r="M34" s="78"/>
      <c r="N34" s="73"/>
      <c r="O34" s="80" t="s">
        <v>334</v>
      </c>
      <c r="P34" s="82">
        <v>43530.01520833333</v>
      </c>
      <c r="Q34" s="80" t="s">
        <v>583</v>
      </c>
      <c r="R34" s="80"/>
      <c r="S34" s="80"/>
      <c r="T34" s="80" t="s">
        <v>925</v>
      </c>
      <c r="U34" s="80"/>
      <c r="V34" s="83" t="s">
        <v>1111</v>
      </c>
      <c r="W34" s="82">
        <v>43530.01520833333</v>
      </c>
      <c r="X34" s="83" t="s">
        <v>1441</v>
      </c>
      <c r="Y34" s="80"/>
      <c r="Z34" s="80"/>
      <c r="AA34" s="86" t="s">
        <v>2081</v>
      </c>
      <c r="AB34" s="86" t="s">
        <v>2090</v>
      </c>
      <c r="AC34" s="80" t="b">
        <v>0</v>
      </c>
      <c r="AD34" s="80">
        <v>3</v>
      </c>
      <c r="AE34" s="86" t="s">
        <v>2478</v>
      </c>
      <c r="AF34" s="80" t="b">
        <v>0</v>
      </c>
      <c r="AG34" s="80" t="s">
        <v>2484</v>
      </c>
      <c r="AH34" s="80"/>
      <c r="AI34" s="86" t="s">
        <v>2449</v>
      </c>
      <c r="AJ34" s="80" t="b">
        <v>0</v>
      </c>
      <c r="AK34" s="80">
        <v>0</v>
      </c>
      <c r="AL34" s="86" t="s">
        <v>2449</v>
      </c>
      <c r="AM34" s="80" t="s">
        <v>2506</v>
      </c>
      <c r="AN34" s="80" t="b">
        <v>0</v>
      </c>
      <c r="AO34" s="86" t="s">
        <v>2090</v>
      </c>
      <c r="AP34" s="80" t="s">
        <v>178</v>
      </c>
      <c r="AQ34" s="80">
        <v>0</v>
      </c>
      <c r="AR34" s="80">
        <v>0</v>
      </c>
      <c r="AS34" s="80"/>
      <c r="AT34" s="80"/>
      <c r="AU34" s="80"/>
      <c r="AV34" s="80"/>
      <c r="AW34" s="80"/>
      <c r="AX34" s="80"/>
      <c r="AY34" s="80"/>
      <c r="AZ34" s="80"/>
      <c r="BA34" s="79" t="str">
        <f>REPLACE(INDEX(GroupVertices[Group],MATCH(Edges[[#This Row],[Vertex 1]],GroupVertices[Vertex],0)),1,1,"")</f>
        <v>1</v>
      </c>
      <c r="BB34" s="79" t="str">
        <f>REPLACE(INDEX(GroupVertices[Group],MATCH(Edges[[#This Row],[Vertex 2]],GroupVertices[Vertex],0)),1,1,"")</f>
        <v>4</v>
      </c>
    </row>
    <row r="35" spans="1:54" ht="15">
      <c r="A35" s="65" t="s">
        <v>270</v>
      </c>
      <c r="B35" s="65" t="s">
        <v>273</v>
      </c>
      <c r="C35" s="66"/>
      <c r="D35" s="67"/>
      <c r="E35" s="68"/>
      <c r="F35" s="69"/>
      <c r="G35" s="66"/>
      <c r="H35" s="70"/>
      <c r="I35" s="71"/>
      <c r="J35" s="71"/>
      <c r="K35" s="34" t="s">
        <v>66</v>
      </c>
      <c r="L35" s="78">
        <v>35</v>
      </c>
      <c r="M35" s="78"/>
      <c r="N35" s="73"/>
      <c r="O35" s="80" t="s">
        <v>334</v>
      </c>
      <c r="P35" s="82">
        <v>43530.02009259259</v>
      </c>
      <c r="Q35" s="80" t="s">
        <v>585</v>
      </c>
      <c r="R35" s="80"/>
      <c r="S35" s="80"/>
      <c r="T35" s="80" t="s">
        <v>925</v>
      </c>
      <c r="U35" s="80"/>
      <c r="V35" s="83" t="s">
        <v>1111</v>
      </c>
      <c r="W35" s="82">
        <v>43530.02009259259</v>
      </c>
      <c r="X35" s="83" t="s">
        <v>1443</v>
      </c>
      <c r="Y35" s="80"/>
      <c r="Z35" s="80"/>
      <c r="AA35" s="86" t="s">
        <v>2083</v>
      </c>
      <c r="AB35" s="86" t="s">
        <v>2092</v>
      </c>
      <c r="AC35" s="80" t="b">
        <v>0</v>
      </c>
      <c r="AD35" s="80">
        <v>1</v>
      </c>
      <c r="AE35" s="86" t="s">
        <v>2478</v>
      </c>
      <c r="AF35" s="80" t="b">
        <v>0</v>
      </c>
      <c r="AG35" s="80" t="s">
        <v>2484</v>
      </c>
      <c r="AH35" s="80"/>
      <c r="AI35" s="86" t="s">
        <v>2449</v>
      </c>
      <c r="AJ35" s="80" t="b">
        <v>0</v>
      </c>
      <c r="AK35" s="80">
        <v>0</v>
      </c>
      <c r="AL35" s="86" t="s">
        <v>2449</v>
      </c>
      <c r="AM35" s="80" t="s">
        <v>2506</v>
      </c>
      <c r="AN35" s="80" t="b">
        <v>0</v>
      </c>
      <c r="AO35" s="86" t="s">
        <v>2092</v>
      </c>
      <c r="AP35" s="80" t="s">
        <v>178</v>
      </c>
      <c r="AQ35" s="80">
        <v>0</v>
      </c>
      <c r="AR35" s="80">
        <v>0</v>
      </c>
      <c r="AS35" s="80"/>
      <c r="AT35" s="80"/>
      <c r="AU35" s="80"/>
      <c r="AV35" s="80"/>
      <c r="AW35" s="80"/>
      <c r="AX35" s="80"/>
      <c r="AY35" s="80"/>
      <c r="AZ35" s="80"/>
      <c r="BA35" s="79" t="str">
        <f>REPLACE(INDEX(GroupVertices[Group],MATCH(Edges[[#This Row],[Vertex 1]],GroupVertices[Vertex],0)),1,1,"")</f>
        <v>1</v>
      </c>
      <c r="BB35" s="79" t="str">
        <f>REPLACE(INDEX(GroupVertices[Group],MATCH(Edges[[#This Row],[Vertex 2]],GroupVertices[Vertex],0)),1,1,"")</f>
        <v>4</v>
      </c>
    </row>
    <row r="36" spans="1:54" ht="15">
      <c r="A36" s="65" t="s">
        <v>283</v>
      </c>
      <c r="B36" s="65" t="s">
        <v>270</v>
      </c>
      <c r="C36" s="66"/>
      <c r="D36" s="67"/>
      <c r="E36" s="68"/>
      <c r="F36" s="69"/>
      <c r="G36" s="66"/>
      <c r="H36" s="70"/>
      <c r="I36" s="71"/>
      <c r="J36" s="71"/>
      <c r="K36" s="34" t="s">
        <v>66</v>
      </c>
      <c r="L36" s="78">
        <v>36</v>
      </c>
      <c r="M36" s="78"/>
      <c r="N36" s="73"/>
      <c r="O36" s="80" t="s">
        <v>334</v>
      </c>
      <c r="P36" s="82">
        <v>43523.034733796296</v>
      </c>
      <c r="Q36" s="80" t="s">
        <v>467</v>
      </c>
      <c r="R36" s="80"/>
      <c r="S36" s="80"/>
      <c r="T36" s="80" t="s">
        <v>925</v>
      </c>
      <c r="U36" s="80"/>
      <c r="V36" s="83" t="s">
        <v>1125</v>
      </c>
      <c r="W36" s="82">
        <v>43523.034733796296</v>
      </c>
      <c r="X36" s="83" t="s">
        <v>1316</v>
      </c>
      <c r="Y36" s="80"/>
      <c r="Z36" s="80"/>
      <c r="AA36" s="86" t="s">
        <v>1956</v>
      </c>
      <c r="AB36" s="86" t="s">
        <v>1945</v>
      </c>
      <c r="AC36" s="80" t="b">
        <v>0</v>
      </c>
      <c r="AD36" s="80">
        <v>2</v>
      </c>
      <c r="AE36" s="86" t="s">
        <v>2473</v>
      </c>
      <c r="AF36" s="80" t="b">
        <v>0</v>
      </c>
      <c r="AG36" s="80" t="s">
        <v>2484</v>
      </c>
      <c r="AH36" s="80"/>
      <c r="AI36" s="86" t="s">
        <v>2449</v>
      </c>
      <c r="AJ36" s="80" t="b">
        <v>0</v>
      </c>
      <c r="AK36" s="80">
        <v>0</v>
      </c>
      <c r="AL36" s="86" t="s">
        <v>2449</v>
      </c>
      <c r="AM36" s="80" t="s">
        <v>2502</v>
      </c>
      <c r="AN36" s="80" t="b">
        <v>0</v>
      </c>
      <c r="AO36" s="86" t="s">
        <v>1945</v>
      </c>
      <c r="AP36" s="80" t="s">
        <v>178</v>
      </c>
      <c r="AQ36" s="80">
        <v>0</v>
      </c>
      <c r="AR36" s="80">
        <v>0</v>
      </c>
      <c r="AS36" s="80"/>
      <c r="AT36" s="80"/>
      <c r="AU36" s="80"/>
      <c r="AV36" s="80"/>
      <c r="AW36" s="80"/>
      <c r="AX36" s="80"/>
      <c r="AY36" s="80"/>
      <c r="AZ36" s="80"/>
      <c r="BA36" s="79" t="str">
        <f>REPLACE(INDEX(GroupVertices[Group],MATCH(Edges[[#This Row],[Vertex 1]],GroupVertices[Vertex],0)),1,1,"")</f>
        <v>2</v>
      </c>
      <c r="BB36" s="79" t="str">
        <f>REPLACE(INDEX(GroupVertices[Group],MATCH(Edges[[#This Row],[Vertex 2]],GroupVertices[Vertex],0)),1,1,"")</f>
        <v>1</v>
      </c>
    </row>
    <row r="37" spans="1:54" ht="15">
      <c r="A37" s="65" t="s">
        <v>283</v>
      </c>
      <c r="B37" s="65" t="s">
        <v>270</v>
      </c>
      <c r="C37" s="66"/>
      <c r="D37" s="67"/>
      <c r="E37" s="68"/>
      <c r="F37" s="69"/>
      <c r="G37" s="66"/>
      <c r="H37" s="70"/>
      <c r="I37" s="71"/>
      <c r="J37" s="71"/>
      <c r="K37" s="34" t="s">
        <v>66</v>
      </c>
      <c r="L37" s="78">
        <v>37</v>
      </c>
      <c r="M37" s="78"/>
      <c r="N37" s="73"/>
      <c r="O37" s="80" t="s">
        <v>334</v>
      </c>
      <c r="P37" s="82">
        <v>43523.03184027778</v>
      </c>
      <c r="Q37" s="80" t="s">
        <v>466</v>
      </c>
      <c r="R37" s="80"/>
      <c r="S37" s="80"/>
      <c r="T37" s="80" t="s">
        <v>925</v>
      </c>
      <c r="U37" s="83" t="s">
        <v>990</v>
      </c>
      <c r="V37" s="83" t="s">
        <v>990</v>
      </c>
      <c r="W37" s="82">
        <v>43523.03184027778</v>
      </c>
      <c r="X37" s="83" t="s">
        <v>1315</v>
      </c>
      <c r="Y37" s="80"/>
      <c r="Z37" s="80"/>
      <c r="AA37" s="86" t="s">
        <v>1955</v>
      </c>
      <c r="AB37" s="86" t="s">
        <v>1939</v>
      </c>
      <c r="AC37" s="80" t="b">
        <v>0</v>
      </c>
      <c r="AD37" s="80">
        <v>6</v>
      </c>
      <c r="AE37" s="86" t="s">
        <v>2473</v>
      </c>
      <c r="AF37" s="80" t="b">
        <v>0</v>
      </c>
      <c r="AG37" s="80" t="s">
        <v>2484</v>
      </c>
      <c r="AH37" s="80"/>
      <c r="AI37" s="86" t="s">
        <v>2449</v>
      </c>
      <c r="AJ37" s="80" t="b">
        <v>0</v>
      </c>
      <c r="AK37" s="80">
        <v>0</v>
      </c>
      <c r="AL37" s="86" t="s">
        <v>2449</v>
      </c>
      <c r="AM37" s="80" t="s">
        <v>2502</v>
      </c>
      <c r="AN37" s="80" t="b">
        <v>0</v>
      </c>
      <c r="AO37" s="86" t="s">
        <v>1939</v>
      </c>
      <c r="AP37" s="80" t="s">
        <v>178</v>
      </c>
      <c r="AQ37" s="80">
        <v>0</v>
      </c>
      <c r="AR37" s="80">
        <v>0</v>
      </c>
      <c r="AS37" s="80"/>
      <c r="AT37" s="80"/>
      <c r="AU37" s="80"/>
      <c r="AV37" s="80"/>
      <c r="AW37" s="80"/>
      <c r="AX37" s="80"/>
      <c r="AY37" s="80"/>
      <c r="AZ37" s="80"/>
      <c r="BA37" s="79" t="str">
        <f>REPLACE(INDEX(GroupVertices[Group],MATCH(Edges[[#This Row],[Vertex 1]],GroupVertices[Vertex],0)),1,1,"")</f>
        <v>2</v>
      </c>
      <c r="BB37" s="79" t="str">
        <f>REPLACE(INDEX(GroupVertices[Group],MATCH(Edges[[#This Row],[Vertex 2]],GroupVertices[Vertex],0)),1,1,"")</f>
        <v>1</v>
      </c>
    </row>
    <row r="38" spans="1:54" ht="15">
      <c r="A38" s="65" t="s">
        <v>270</v>
      </c>
      <c r="B38" s="65" t="s">
        <v>268</v>
      </c>
      <c r="C38" s="66"/>
      <c r="D38" s="67"/>
      <c r="E38" s="68"/>
      <c r="F38" s="69"/>
      <c r="G38" s="66"/>
      <c r="H38" s="70"/>
      <c r="I38" s="71"/>
      <c r="J38" s="71"/>
      <c r="K38" s="34" t="s">
        <v>66</v>
      </c>
      <c r="L38" s="78">
        <v>38</v>
      </c>
      <c r="M38" s="78"/>
      <c r="N38" s="73"/>
      <c r="O38" s="80" t="s">
        <v>334</v>
      </c>
      <c r="P38" s="82">
        <v>43523.02869212963</v>
      </c>
      <c r="Q38" s="80" t="s">
        <v>463</v>
      </c>
      <c r="R38" s="80"/>
      <c r="S38" s="80"/>
      <c r="T38" s="80" t="s">
        <v>925</v>
      </c>
      <c r="U38" s="80"/>
      <c r="V38" s="83" t="s">
        <v>1111</v>
      </c>
      <c r="W38" s="82">
        <v>43523.02869212963</v>
      </c>
      <c r="X38" s="83" t="s">
        <v>1312</v>
      </c>
      <c r="Y38" s="80"/>
      <c r="Z38" s="80"/>
      <c r="AA38" s="86" t="s">
        <v>1952</v>
      </c>
      <c r="AB38" s="86" t="s">
        <v>1940</v>
      </c>
      <c r="AC38" s="80" t="b">
        <v>0</v>
      </c>
      <c r="AD38" s="80">
        <v>4</v>
      </c>
      <c r="AE38" s="86" t="s">
        <v>2473</v>
      </c>
      <c r="AF38" s="80" t="b">
        <v>0</v>
      </c>
      <c r="AG38" s="80" t="s">
        <v>2484</v>
      </c>
      <c r="AH38" s="80"/>
      <c r="AI38" s="86" t="s">
        <v>2449</v>
      </c>
      <c r="AJ38" s="80" t="b">
        <v>0</v>
      </c>
      <c r="AK38" s="80">
        <v>0</v>
      </c>
      <c r="AL38" s="86" t="s">
        <v>2449</v>
      </c>
      <c r="AM38" s="80" t="s">
        <v>2506</v>
      </c>
      <c r="AN38" s="80" t="b">
        <v>0</v>
      </c>
      <c r="AO38" s="86" t="s">
        <v>1940</v>
      </c>
      <c r="AP38" s="80" t="s">
        <v>178</v>
      </c>
      <c r="AQ38" s="80">
        <v>0</v>
      </c>
      <c r="AR38" s="80">
        <v>0</v>
      </c>
      <c r="AS38" s="80"/>
      <c r="AT38" s="80"/>
      <c r="AU38" s="80"/>
      <c r="AV38" s="80"/>
      <c r="AW38" s="80"/>
      <c r="AX38" s="80"/>
      <c r="AY38" s="80"/>
      <c r="AZ38" s="80"/>
      <c r="BA38" s="79" t="str">
        <f>REPLACE(INDEX(GroupVertices[Group],MATCH(Edges[[#This Row],[Vertex 1]],GroupVertices[Vertex],0)),1,1,"")</f>
        <v>1</v>
      </c>
      <c r="BB38" s="79" t="str">
        <f>REPLACE(INDEX(GroupVertices[Group],MATCH(Edges[[#This Row],[Vertex 2]],GroupVertices[Vertex],0)),1,1,"")</f>
        <v>2</v>
      </c>
    </row>
    <row r="39" spans="1:54" ht="15">
      <c r="A39" s="65" t="s">
        <v>270</v>
      </c>
      <c r="B39" s="65" t="s">
        <v>268</v>
      </c>
      <c r="C39" s="66"/>
      <c r="D39" s="67"/>
      <c r="E39" s="68"/>
      <c r="F39" s="69"/>
      <c r="G39" s="66"/>
      <c r="H39" s="70"/>
      <c r="I39" s="71"/>
      <c r="J39" s="71"/>
      <c r="K39" s="34" t="s">
        <v>66</v>
      </c>
      <c r="L39" s="78">
        <v>39</v>
      </c>
      <c r="M39" s="78"/>
      <c r="N39" s="73"/>
      <c r="O39" s="80" t="s">
        <v>334</v>
      </c>
      <c r="P39" s="82">
        <v>43523.033101851855</v>
      </c>
      <c r="Q39" s="80" t="s">
        <v>464</v>
      </c>
      <c r="R39" s="80"/>
      <c r="S39" s="80"/>
      <c r="T39" s="80" t="s">
        <v>925</v>
      </c>
      <c r="U39" s="80"/>
      <c r="V39" s="83" t="s">
        <v>1111</v>
      </c>
      <c r="W39" s="82">
        <v>43523.033101851855</v>
      </c>
      <c r="X39" s="83" t="s">
        <v>1313</v>
      </c>
      <c r="Y39" s="80"/>
      <c r="Z39" s="80"/>
      <c r="AA39" s="86" t="s">
        <v>1953</v>
      </c>
      <c r="AB39" s="86" t="s">
        <v>1944</v>
      </c>
      <c r="AC39" s="80" t="b">
        <v>0</v>
      </c>
      <c r="AD39" s="80">
        <v>3</v>
      </c>
      <c r="AE39" s="86" t="s">
        <v>2473</v>
      </c>
      <c r="AF39" s="80" t="b">
        <v>0</v>
      </c>
      <c r="AG39" s="80" t="s">
        <v>2484</v>
      </c>
      <c r="AH39" s="80"/>
      <c r="AI39" s="86" t="s">
        <v>2449</v>
      </c>
      <c r="AJ39" s="80" t="b">
        <v>0</v>
      </c>
      <c r="AK39" s="80">
        <v>0</v>
      </c>
      <c r="AL39" s="86" t="s">
        <v>2449</v>
      </c>
      <c r="AM39" s="80" t="s">
        <v>2506</v>
      </c>
      <c r="AN39" s="80" t="b">
        <v>0</v>
      </c>
      <c r="AO39" s="86" t="s">
        <v>1944</v>
      </c>
      <c r="AP39" s="80" t="s">
        <v>178</v>
      </c>
      <c r="AQ39" s="80">
        <v>0</v>
      </c>
      <c r="AR39" s="80">
        <v>0</v>
      </c>
      <c r="AS39" s="80"/>
      <c r="AT39" s="80"/>
      <c r="AU39" s="80"/>
      <c r="AV39" s="80"/>
      <c r="AW39" s="80"/>
      <c r="AX39" s="80"/>
      <c r="AY39" s="80"/>
      <c r="AZ39" s="80"/>
      <c r="BA39" s="79" t="str">
        <f>REPLACE(INDEX(GroupVertices[Group],MATCH(Edges[[#This Row],[Vertex 1]],GroupVertices[Vertex],0)),1,1,"")</f>
        <v>1</v>
      </c>
      <c r="BB39" s="79" t="str">
        <f>REPLACE(INDEX(GroupVertices[Group],MATCH(Edges[[#This Row],[Vertex 2]],GroupVertices[Vertex],0)),1,1,"")</f>
        <v>2</v>
      </c>
    </row>
    <row r="40" spans="1:54" ht="15">
      <c r="A40" s="65" t="s">
        <v>270</v>
      </c>
      <c r="B40" s="65" t="s">
        <v>265</v>
      </c>
      <c r="C40" s="66"/>
      <c r="D40" s="67"/>
      <c r="E40" s="68"/>
      <c r="F40" s="69"/>
      <c r="G40" s="66"/>
      <c r="H40" s="70"/>
      <c r="I40" s="71"/>
      <c r="J40" s="71"/>
      <c r="K40" s="34" t="s">
        <v>66</v>
      </c>
      <c r="L40" s="78">
        <v>40</v>
      </c>
      <c r="M40" s="78"/>
      <c r="N40" s="73"/>
      <c r="O40" s="80" t="s">
        <v>334</v>
      </c>
      <c r="P40" s="82">
        <v>43530.00373842593</v>
      </c>
      <c r="Q40" s="80" t="s">
        <v>533</v>
      </c>
      <c r="R40" s="80"/>
      <c r="S40" s="80"/>
      <c r="T40" s="80" t="s">
        <v>925</v>
      </c>
      <c r="U40" s="80"/>
      <c r="V40" s="83" t="s">
        <v>1111</v>
      </c>
      <c r="W40" s="82">
        <v>43530.00373842593</v>
      </c>
      <c r="X40" s="83" t="s">
        <v>1385</v>
      </c>
      <c r="Y40" s="80"/>
      <c r="Z40" s="80"/>
      <c r="AA40" s="86" t="s">
        <v>2025</v>
      </c>
      <c r="AB40" s="86" t="s">
        <v>2015</v>
      </c>
      <c r="AC40" s="80" t="b">
        <v>0</v>
      </c>
      <c r="AD40" s="80">
        <v>4</v>
      </c>
      <c r="AE40" s="86" t="s">
        <v>2475</v>
      </c>
      <c r="AF40" s="80" t="b">
        <v>0</v>
      </c>
      <c r="AG40" s="80" t="s">
        <v>2484</v>
      </c>
      <c r="AH40" s="80"/>
      <c r="AI40" s="86" t="s">
        <v>2449</v>
      </c>
      <c r="AJ40" s="80" t="b">
        <v>0</v>
      </c>
      <c r="AK40" s="80">
        <v>0</v>
      </c>
      <c r="AL40" s="86" t="s">
        <v>2449</v>
      </c>
      <c r="AM40" s="80" t="s">
        <v>2506</v>
      </c>
      <c r="AN40" s="80" t="b">
        <v>0</v>
      </c>
      <c r="AO40" s="86" t="s">
        <v>2015</v>
      </c>
      <c r="AP40" s="80" t="s">
        <v>178</v>
      </c>
      <c r="AQ40" s="80">
        <v>0</v>
      </c>
      <c r="AR40" s="80">
        <v>0</v>
      </c>
      <c r="AS40" s="80"/>
      <c r="AT40" s="80"/>
      <c r="AU40" s="80"/>
      <c r="AV40" s="80"/>
      <c r="AW40" s="80"/>
      <c r="AX40" s="80"/>
      <c r="AY40" s="80"/>
      <c r="AZ40" s="80"/>
      <c r="BA40" s="79" t="str">
        <f>REPLACE(INDEX(GroupVertices[Group],MATCH(Edges[[#This Row],[Vertex 1]],GroupVertices[Vertex],0)),1,1,"")</f>
        <v>1</v>
      </c>
      <c r="BB40" s="79" t="str">
        <f>REPLACE(INDEX(GroupVertices[Group],MATCH(Edges[[#This Row],[Vertex 2]],GroupVertices[Vertex],0)),1,1,"")</f>
        <v>2</v>
      </c>
    </row>
    <row r="41" spans="1:54" ht="15">
      <c r="A41" s="65" t="s">
        <v>270</v>
      </c>
      <c r="B41" s="65" t="s">
        <v>275</v>
      </c>
      <c r="C41" s="66"/>
      <c r="D41" s="67"/>
      <c r="E41" s="68"/>
      <c r="F41" s="69"/>
      <c r="G41" s="66"/>
      <c r="H41" s="70"/>
      <c r="I41" s="71"/>
      <c r="J41" s="71"/>
      <c r="K41" s="34" t="s">
        <v>66</v>
      </c>
      <c r="L41" s="78">
        <v>41</v>
      </c>
      <c r="M41" s="78"/>
      <c r="N41" s="73"/>
      <c r="O41" s="80" t="s">
        <v>334</v>
      </c>
      <c r="P41" s="82">
        <v>43530.01425925926</v>
      </c>
      <c r="Q41" s="80" t="s">
        <v>514</v>
      </c>
      <c r="R41" s="80"/>
      <c r="S41" s="80"/>
      <c r="T41" s="80" t="s">
        <v>925</v>
      </c>
      <c r="U41" s="80"/>
      <c r="V41" s="83" t="s">
        <v>1111</v>
      </c>
      <c r="W41" s="82">
        <v>43530.01425925926</v>
      </c>
      <c r="X41" s="83" t="s">
        <v>1366</v>
      </c>
      <c r="Y41" s="80"/>
      <c r="Z41" s="80"/>
      <c r="AA41" s="86" t="s">
        <v>2006</v>
      </c>
      <c r="AB41" s="86" t="s">
        <v>2001</v>
      </c>
      <c r="AC41" s="80" t="b">
        <v>0</v>
      </c>
      <c r="AD41" s="80">
        <v>4</v>
      </c>
      <c r="AE41" s="86" t="s">
        <v>2474</v>
      </c>
      <c r="AF41" s="80" t="b">
        <v>0</v>
      </c>
      <c r="AG41" s="80" t="s">
        <v>2484</v>
      </c>
      <c r="AH41" s="80"/>
      <c r="AI41" s="86" t="s">
        <v>2449</v>
      </c>
      <c r="AJ41" s="80" t="b">
        <v>0</v>
      </c>
      <c r="AK41" s="80">
        <v>0</v>
      </c>
      <c r="AL41" s="86" t="s">
        <v>2449</v>
      </c>
      <c r="AM41" s="80" t="s">
        <v>2506</v>
      </c>
      <c r="AN41" s="80" t="b">
        <v>0</v>
      </c>
      <c r="AO41" s="86" t="s">
        <v>2001</v>
      </c>
      <c r="AP41" s="80" t="s">
        <v>178</v>
      </c>
      <c r="AQ41" s="80">
        <v>0</v>
      </c>
      <c r="AR41" s="80">
        <v>0</v>
      </c>
      <c r="AS41" s="80"/>
      <c r="AT41" s="80"/>
      <c r="AU41" s="80"/>
      <c r="AV41" s="80"/>
      <c r="AW41" s="80"/>
      <c r="AX41" s="80"/>
      <c r="AY41" s="80"/>
      <c r="AZ41" s="80"/>
      <c r="BA41" s="79" t="str">
        <f>REPLACE(INDEX(GroupVertices[Group],MATCH(Edges[[#This Row],[Vertex 1]],GroupVertices[Vertex],0)),1,1,"")</f>
        <v>1</v>
      </c>
      <c r="BB41" s="79" t="str">
        <f>REPLACE(INDEX(GroupVertices[Group],MATCH(Edges[[#This Row],[Vertex 2]],GroupVertices[Vertex],0)),1,1,"")</f>
        <v>2</v>
      </c>
    </row>
    <row r="42" spans="1:54" ht="15">
      <c r="A42" s="65" t="s">
        <v>287</v>
      </c>
      <c r="B42" s="65" t="s">
        <v>275</v>
      </c>
      <c r="C42" s="66"/>
      <c r="D42" s="67"/>
      <c r="E42" s="68"/>
      <c r="F42" s="69"/>
      <c r="G42" s="66"/>
      <c r="H42" s="70"/>
      <c r="I42" s="71"/>
      <c r="J42" s="71"/>
      <c r="K42" s="34" t="s">
        <v>65</v>
      </c>
      <c r="L42" s="78">
        <v>42</v>
      </c>
      <c r="M42" s="78"/>
      <c r="N42" s="73"/>
      <c r="O42" s="80" t="s">
        <v>334</v>
      </c>
      <c r="P42" s="82">
        <v>43530.012337962966</v>
      </c>
      <c r="Q42" s="80" t="s">
        <v>517</v>
      </c>
      <c r="R42" s="80"/>
      <c r="S42" s="80"/>
      <c r="T42" s="80" t="s">
        <v>925</v>
      </c>
      <c r="U42" s="80"/>
      <c r="V42" s="83" t="s">
        <v>1129</v>
      </c>
      <c r="W42" s="82">
        <v>43530.012337962966</v>
      </c>
      <c r="X42" s="83" t="s">
        <v>1369</v>
      </c>
      <c r="Y42" s="80"/>
      <c r="Z42" s="80"/>
      <c r="AA42" s="86" t="s">
        <v>2009</v>
      </c>
      <c r="AB42" s="86" t="s">
        <v>2001</v>
      </c>
      <c r="AC42" s="80" t="b">
        <v>0</v>
      </c>
      <c r="AD42" s="80">
        <v>2</v>
      </c>
      <c r="AE42" s="86" t="s">
        <v>2474</v>
      </c>
      <c r="AF42" s="80" t="b">
        <v>0</v>
      </c>
      <c r="AG42" s="80" t="s">
        <v>2484</v>
      </c>
      <c r="AH42" s="80"/>
      <c r="AI42" s="86" t="s">
        <v>2449</v>
      </c>
      <c r="AJ42" s="80" t="b">
        <v>0</v>
      </c>
      <c r="AK42" s="80">
        <v>0</v>
      </c>
      <c r="AL42" s="86" t="s">
        <v>2449</v>
      </c>
      <c r="AM42" s="80" t="s">
        <v>2504</v>
      </c>
      <c r="AN42" s="80" t="b">
        <v>0</v>
      </c>
      <c r="AO42" s="86" t="s">
        <v>2001</v>
      </c>
      <c r="AP42" s="80" t="s">
        <v>178</v>
      </c>
      <c r="AQ42" s="80">
        <v>0</v>
      </c>
      <c r="AR42" s="80">
        <v>0</v>
      </c>
      <c r="AS42" s="80"/>
      <c r="AT42" s="80"/>
      <c r="AU42" s="80"/>
      <c r="AV42" s="80"/>
      <c r="AW42" s="80"/>
      <c r="AX42" s="80"/>
      <c r="AY42" s="80"/>
      <c r="AZ42" s="80"/>
      <c r="BA42" s="79" t="str">
        <f>REPLACE(INDEX(GroupVertices[Group],MATCH(Edges[[#This Row],[Vertex 1]],GroupVertices[Vertex],0)),1,1,"")</f>
        <v>2</v>
      </c>
      <c r="BB42" s="79" t="str">
        <f>REPLACE(INDEX(GroupVertices[Group],MATCH(Edges[[#This Row],[Vertex 2]],GroupVertices[Vertex],0)),1,1,"")</f>
        <v>2</v>
      </c>
    </row>
    <row r="43" spans="1:54" ht="15">
      <c r="A43" s="65" t="s">
        <v>275</v>
      </c>
      <c r="B43" s="65" t="s">
        <v>329</v>
      </c>
      <c r="C43" s="66"/>
      <c r="D43" s="67"/>
      <c r="E43" s="68"/>
      <c r="F43" s="69"/>
      <c r="G43" s="66"/>
      <c r="H43" s="70"/>
      <c r="I43" s="71"/>
      <c r="J43" s="71"/>
      <c r="K43" s="34" t="s">
        <v>65</v>
      </c>
      <c r="L43" s="78">
        <v>43</v>
      </c>
      <c r="M43" s="78"/>
      <c r="N43" s="73"/>
      <c r="O43" s="80" t="s">
        <v>334</v>
      </c>
      <c r="P43" s="82">
        <v>43530.020520833335</v>
      </c>
      <c r="Q43" s="80" t="s">
        <v>694</v>
      </c>
      <c r="R43" s="80"/>
      <c r="S43" s="80"/>
      <c r="T43" s="80" t="s">
        <v>925</v>
      </c>
      <c r="U43" s="80"/>
      <c r="V43" s="83" t="s">
        <v>1117</v>
      </c>
      <c r="W43" s="82">
        <v>43530.020520833335</v>
      </c>
      <c r="X43" s="83" t="s">
        <v>1559</v>
      </c>
      <c r="Y43" s="80"/>
      <c r="Z43" s="80"/>
      <c r="AA43" s="86" t="s">
        <v>2200</v>
      </c>
      <c r="AB43" s="86" t="s">
        <v>2202</v>
      </c>
      <c r="AC43" s="80" t="b">
        <v>0</v>
      </c>
      <c r="AD43" s="80">
        <v>4</v>
      </c>
      <c r="AE43" s="86" t="s">
        <v>2461</v>
      </c>
      <c r="AF43" s="80" t="b">
        <v>0</v>
      </c>
      <c r="AG43" s="80" t="s">
        <v>2484</v>
      </c>
      <c r="AH43" s="80"/>
      <c r="AI43" s="86" t="s">
        <v>2449</v>
      </c>
      <c r="AJ43" s="80" t="b">
        <v>0</v>
      </c>
      <c r="AK43" s="80">
        <v>0</v>
      </c>
      <c r="AL43" s="86" t="s">
        <v>2449</v>
      </c>
      <c r="AM43" s="80" t="s">
        <v>2504</v>
      </c>
      <c r="AN43" s="80" t="b">
        <v>0</v>
      </c>
      <c r="AO43" s="86" t="s">
        <v>2202</v>
      </c>
      <c r="AP43" s="80" t="s">
        <v>178</v>
      </c>
      <c r="AQ43" s="80">
        <v>0</v>
      </c>
      <c r="AR43" s="80">
        <v>0</v>
      </c>
      <c r="AS43" s="80" t="s">
        <v>2515</v>
      </c>
      <c r="AT43" s="80" t="s">
        <v>2518</v>
      </c>
      <c r="AU43" s="80" t="s">
        <v>2520</v>
      </c>
      <c r="AV43" s="80" t="s">
        <v>2527</v>
      </c>
      <c r="AW43" s="80" t="s">
        <v>2535</v>
      </c>
      <c r="AX43" s="80" t="s">
        <v>2543</v>
      </c>
      <c r="AY43" s="80" t="s">
        <v>2547</v>
      </c>
      <c r="AZ43" s="83" t="s">
        <v>2553</v>
      </c>
      <c r="BA43" s="79" t="str">
        <f>REPLACE(INDEX(GroupVertices[Group],MATCH(Edges[[#This Row],[Vertex 1]],GroupVertices[Vertex],0)),1,1,"")</f>
        <v>2</v>
      </c>
      <c r="BB43" s="79" t="str">
        <f>REPLACE(INDEX(GroupVertices[Group],MATCH(Edges[[#This Row],[Vertex 2]],GroupVertices[Vertex],0)),1,1,"")</f>
        <v>2</v>
      </c>
    </row>
    <row r="44" spans="1:54" ht="15">
      <c r="A44" s="65" t="s">
        <v>275</v>
      </c>
      <c r="B44" s="65" t="s">
        <v>283</v>
      </c>
      <c r="C44" s="66"/>
      <c r="D44" s="67"/>
      <c r="E44" s="68"/>
      <c r="F44" s="69"/>
      <c r="G44" s="66"/>
      <c r="H44" s="70"/>
      <c r="I44" s="71"/>
      <c r="J44" s="71"/>
      <c r="K44" s="34" t="s">
        <v>65</v>
      </c>
      <c r="L44" s="78">
        <v>44</v>
      </c>
      <c r="M44" s="78"/>
      <c r="N44" s="73"/>
      <c r="O44" s="80" t="s">
        <v>334</v>
      </c>
      <c r="P44" s="82">
        <v>43530.020520833335</v>
      </c>
      <c r="Q44" s="80" t="s">
        <v>694</v>
      </c>
      <c r="R44" s="80"/>
      <c r="S44" s="80"/>
      <c r="T44" s="80" t="s">
        <v>925</v>
      </c>
      <c r="U44" s="80"/>
      <c r="V44" s="83" t="s">
        <v>1117</v>
      </c>
      <c r="W44" s="82">
        <v>43530.020520833335</v>
      </c>
      <c r="X44" s="83" t="s">
        <v>1559</v>
      </c>
      <c r="Y44" s="80"/>
      <c r="Z44" s="80"/>
      <c r="AA44" s="86" t="s">
        <v>2200</v>
      </c>
      <c r="AB44" s="86" t="s">
        <v>2202</v>
      </c>
      <c r="AC44" s="80" t="b">
        <v>0</v>
      </c>
      <c r="AD44" s="80">
        <v>4</v>
      </c>
      <c r="AE44" s="86" t="s">
        <v>2461</v>
      </c>
      <c r="AF44" s="80" t="b">
        <v>0</v>
      </c>
      <c r="AG44" s="80" t="s">
        <v>2484</v>
      </c>
      <c r="AH44" s="80"/>
      <c r="AI44" s="86" t="s">
        <v>2449</v>
      </c>
      <c r="AJ44" s="80" t="b">
        <v>0</v>
      </c>
      <c r="AK44" s="80">
        <v>0</v>
      </c>
      <c r="AL44" s="86" t="s">
        <v>2449</v>
      </c>
      <c r="AM44" s="80" t="s">
        <v>2504</v>
      </c>
      <c r="AN44" s="80" t="b">
        <v>0</v>
      </c>
      <c r="AO44" s="86" t="s">
        <v>2202</v>
      </c>
      <c r="AP44" s="80" t="s">
        <v>178</v>
      </c>
      <c r="AQ44" s="80">
        <v>0</v>
      </c>
      <c r="AR44" s="80">
        <v>0</v>
      </c>
      <c r="AS44" s="80" t="s">
        <v>2515</v>
      </c>
      <c r="AT44" s="80" t="s">
        <v>2518</v>
      </c>
      <c r="AU44" s="80" t="s">
        <v>2520</v>
      </c>
      <c r="AV44" s="80" t="s">
        <v>2527</v>
      </c>
      <c r="AW44" s="80" t="s">
        <v>2535</v>
      </c>
      <c r="AX44" s="80" t="s">
        <v>2543</v>
      </c>
      <c r="AY44" s="80" t="s">
        <v>2547</v>
      </c>
      <c r="AZ44" s="83" t="s">
        <v>2553</v>
      </c>
      <c r="BA44" s="79" t="str">
        <f>REPLACE(INDEX(GroupVertices[Group],MATCH(Edges[[#This Row],[Vertex 1]],GroupVertices[Vertex],0)),1,1,"")</f>
        <v>2</v>
      </c>
      <c r="BB44" s="79" t="str">
        <f>REPLACE(INDEX(GroupVertices[Group],MATCH(Edges[[#This Row],[Vertex 2]],GroupVertices[Vertex],0)),1,1,"")</f>
        <v>2</v>
      </c>
    </row>
    <row r="45" spans="1:54" ht="15">
      <c r="A45" s="65" t="s">
        <v>275</v>
      </c>
      <c r="B45" s="65" t="s">
        <v>321</v>
      </c>
      <c r="C45" s="66"/>
      <c r="D45" s="67"/>
      <c r="E45" s="68"/>
      <c r="F45" s="69"/>
      <c r="G45" s="66"/>
      <c r="H45" s="70"/>
      <c r="I45" s="71"/>
      <c r="J45" s="71"/>
      <c r="K45" s="34" t="s">
        <v>65</v>
      </c>
      <c r="L45" s="78">
        <v>45</v>
      </c>
      <c r="M45" s="78"/>
      <c r="N45" s="73"/>
      <c r="O45" s="80" t="s">
        <v>334</v>
      </c>
      <c r="P45" s="82">
        <v>43530.02454861111</v>
      </c>
      <c r="Q45" s="80" t="s">
        <v>400</v>
      </c>
      <c r="R45" s="83" t="s">
        <v>888</v>
      </c>
      <c r="S45" s="80" t="s">
        <v>920</v>
      </c>
      <c r="T45" s="80" t="s">
        <v>925</v>
      </c>
      <c r="U45" s="80"/>
      <c r="V45" s="83" t="s">
        <v>1117</v>
      </c>
      <c r="W45" s="82">
        <v>43530.02454861111</v>
      </c>
      <c r="X45" s="83" t="s">
        <v>1246</v>
      </c>
      <c r="Y45" s="80"/>
      <c r="Z45" s="80"/>
      <c r="AA45" s="86" t="s">
        <v>1886</v>
      </c>
      <c r="AB45" s="86" t="s">
        <v>2219</v>
      </c>
      <c r="AC45" s="80" t="b">
        <v>0</v>
      </c>
      <c r="AD45" s="80">
        <v>7</v>
      </c>
      <c r="AE45" s="86" t="s">
        <v>2461</v>
      </c>
      <c r="AF45" s="80" t="b">
        <v>0</v>
      </c>
      <c r="AG45" s="80" t="s">
        <v>2484</v>
      </c>
      <c r="AH45" s="80"/>
      <c r="AI45" s="86" t="s">
        <v>2449</v>
      </c>
      <c r="AJ45" s="80" t="b">
        <v>0</v>
      </c>
      <c r="AK45" s="80">
        <v>0</v>
      </c>
      <c r="AL45" s="86" t="s">
        <v>2449</v>
      </c>
      <c r="AM45" s="80" t="s">
        <v>2506</v>
      </c>
      <c r="AN45" s="80" t="b">
        <v>0</v>
      </c>
      <c r="AO45" s="86" t="s">
        <v>2219</v>
      </c>
      <c r="AP45" s="80" t="s">
        <v>178</v>
      </c>
      <c r="AQ45" s="80">
        <v>0</v>
      </c>
      <c r="AR45" s="80">
        <v>0</v>
      </c>
      <c r="AS45" s="80"/>
      <c r="AT45" s="80"/>
      <c r="AU45" s="80"/>
      <c r="AV45" s="80"/>
      <c r="AW45" s="80"/>
      <c r="AX45" s="80"/>
      <c r="AY45" s="80"/>
      <c r="AZ45" s="80"/>
      <c r="BA45" s="79" t="str">
        <f>REPLACE(INDEX(GroupVertices[Group],MATCH(Edges[[#This Row],[Vertex 1]],GroupVertices[Vertex],0)),1,1,"")</f>
        <v>2</v>
      </c>
      <c r="BB45" s="79" t="str">
        <f>REPLACE(INDEX(GroupVertices[Group],MATCH(Edges[[#This Row],[Vertex 2]],GroupVertices[Vertex],0)),1,1,"")</f>
        <v>2</v>
      </c>
    </row>
    <row r="46" spans="1:54" ht="15">
      <c r="A46" s="65" t="s">
        <v>283</v>
      </c>
      <c r="B46" s="65" t="s">
        <v>329</v>
      </c>
      <c r="C46" s="66"/>
      <c r="D46" s="67"/>
      <c r="E46" s="68"/>
      <c r="F46" s="69"/>
      <c r="G46" s="66"/>
      <c r="H46" s="70"/>
      <c r="I46" s="71"/>
      <c r="J46" s="71"/>
      <c r="K46" s="34" t="s">
        <v>65</v>
      </c>
      <c r="L46" s="78">
        <v>46</v>
      </c>
      <c r="M46" s="78"/>
      <c r="N46" s="73"/>
      <c r="O46" s="80" t="s">
        <v>334</v>
      </c>
      <c r="P46" s="82">
        <v>43530.01702546296</v>
      </c>
      <c r="Q46" s="80" t="s">
        <v>697</v>
      </c>
      <c r="R46" s="80"/>
      <c r="S46" s="80"/>
      <c r="T46" s="80" t="s">
        <v>925</v>
      </c>
      <c r="U46" s="80"/>
      <c r="V46" s="83" t="s">
        <v>1125</v>
      </c>
      <c r="W46" s="82">
        <v>43530.01702546296</v>
      </c>
      <c r="X46" s="83" t="s">
        <v>1562</v>
      </c>
      <c r="Y46" s="80"/>
      <c r="Z46" s="80"/>
      <c r="AA46" s="86" t="s">
        <v>2203</v>
      </c>
      <c r="AB46" s="86" t="s">
        <v>2215</v>
      </c>
      <c r="AC46" s="80" t="b">
        <v>0</v>
      </c>
      <c r="AD46" s="80">
        <v>6</v>
      </c>
      <c r="AE46" s="86" t="s">
        <v>2461</v>
      </c>
      <c r="AF46" s="80" t="b">
        <v>0</v>
      </c>
      <c r="AG46" s="80" t="s">
        <v>2484</v>
      </c>
      <c r="AH46" s="80"/>
      <c r="AI46" s="86" t="s">
        <v>2449</v>
      </c>
      <c r="AJ46" s="80" t="b">
        <v>0</v>
      </c>
      <c r="AK46" s="80">
        <v>0</v>
      </c>
      <c r="AL46" s="86" t="s">
        <v>2449</v>
      </c>
      <c r="AM46" s="80" t="s">
        <v>2504</v>
      </c>
      <c r="AN46" s="80" t="b">
        <v>0</v>
      </c>
      <c r="AO46" s="86" t="s">
        <v>2215</v>
      </c>
      <c r="AP46" s="80" t="s">
        <v>178</v>
      </c>
      <c r="AQ46" s="80">
        <v>0</v>
      </c>
      <c r="AR46" s="80">
        <v>0</v>
      </c>
      <c r="AS46" s="80" t="s">
        <v>2513</v>
      </c>
      <c r="AT46" s="80" t="s">
        <v>2518</v>
      </c>
      <c r="AU46" s="80" t="s">
        <v>2520</v>
      </c>
      <c r="AV46" s="80" t="s">
        <v>2525</v>
      </c>
      <c r="AW46" s="80" t="s">
        <v>2533</v>
      </c>
      <c r="AX46" s="80" t="s">
        <v>2541</v>
      </c>
      <c r="AY46" s="80" t="s">
        <v>2546</v>
      </c>
      <c r="AZ46" s="83" t="s">
        <v>2551</v>
      </c>
      <c r="BA46" s="79" t="str">
        <f>REPLACE(INDEX(GroupVertices[Group],MATCH(Edges[[#This Row],[Vertex 1]],GroupVertices[Vertex],0)),1,1,"")</f>
        <v>2</v>
      </c>
      <c r="BB46" s="79" t="str">
        <f>REPLACE(INDEX(GroupVertices[Group],MATCH(Edges[[#This Row],[Vertex 2]],GroupVertices[Vertex],0)),1,1,"")</f>
        <v>2</v>
      </c>
    </row>
    <row r="47" spans="1:54" ht="15">
      <c r="A47" s="65" t="s">
        <v>283</v>
      </c>
      <c r="B47" s="65" t="s">
        <v>325</v>
      </c>
      <c r="C47" s="66"/>
      <c r="D47" s="67"/>
      <c r="E47" s="68"/>
      <c r="F47" s="69"/>
      <c r="G47" s="66"/>
      <c r="H47" s="70"/>
      <c r="I47" s="71"/>
      <c r="J47" s="71"/>
      <c r="K47" s="34" t="s">
        <v>65</v>
      </c>
      <c r="L47" s="78">
        <v>47</v>
      </c>
      <c r="M47" s="78"/>
      <c r="N47" s="73"/>
      <c r="O47" s="80" t="s">
        <v>334</v>
      </c>
      <c r="P47" s="82">
        <v>43526.737974537034</v>
      </c>
      <c r="Q47" s="80" t="s">
        <v>475</v>
      </c>
      <c r="R47" s="80"/>
      <c r="S47" s="80"/>
      <c r="T47" s="80" t="s">
        <v>925</v>
      </c>
      <c r="U47" s="80"/>
      <c r="V47" s="83" t="s">
        <v>1125</v>
      </c>
      <c r="W47" s="82">
        <v>43526.737974537034</v>
      </c>
      <c r="X47" s="83" t="s">
        <v>1324</v>
      </c>
      <c r="Y47" s="80"/>
      <c r="Z47" s="80"/>
      <c r="AA47" s="86" t="s">
        <v>1964</v>
      </c>
      <c r="AB47" s="86" t="s">
        <v>2436</v>
      </c>
      <c r="AC47" s="80" t="b">
        <v>0</v>
      </c>
      <c r="AD47" s="80">
        <v>3</v>
      </c>
      <c r="AE47" s="86" t="s">
        <v>2465</v>
      </c>
      <c r="AF47" s="80" t="b">
        <v>0</v>
      </c>
      <c r="AG47" s="80" t="s">
        <v>2484</v>
      </c>
      <c r="AH47" s="80"/>
      <c r="AI47" s="86" t="s">
        <v>2449</v>
      </c>
      <c r="AJ47" s="80" t="b">
        <v>0</v>
      </c>
      <c r="AK47" s="80">
        <v>0</v>
      </c>
      <c r="AL47" s="86" t="s">
        <v>2449</v>
      </c>
      <c r="AM47" s="80" t="s">
        <v>2504</v>
      </c>
      <c r="AN47" s="80" t="b">
        <v>0</v>
      </c>
      <c r="AO47" s="86" t="s">
        <v>2436</v>
      </c>
      <c r="AP47" s="80" t="s">
        <v>178</v>
      </c>
      <c r="AQ47" s="80">
        <v>0</v>
      </c>
      <c r="AR47" s="80">
        <v>0</v>
      </c>
      <c r="AS47" s="80" t="s">
        <v>2512</v>
      </c>
      <c r="AT47" s="80" t="s">
        <v>2518</v>
      </c>
      <c r="AU47" s="80" t="s">
        <v>2520</v>
      </c>
      <c r="AV47" s="80" t="s">
        <v>2524</v>
      </c>
      <c r="AW47" s="80" t="s">
        <v>2532</v>
      </c>
      <c r="AX47" s="80" t="s">
        <v>2540</v>
      </c>
      <c r="AY47" s="80" t="s">
        <v>2546</v>
      </c>
      <c r="AZ47" s="83" t="s">
        <v>2550</v>
      </c>
      <c r="BA47" s="79" t="str">
        <f>REPLACE(INDEX(GroupVertices[Group],MATCH(Edges[[#This Row],[Vertex 1]],GroupVertices[Vertex],0)),1,1,"")</f>
        <v>2</v>
      </c>
      <c r="BB47" s="79" t="str">
        <f>REPLACE(INDEX(GroupVertices[Group],MATCH(Edges[[#This Row],[Vertex 2]],GroupVertices[Vertex],0)),1,1,"")</f>
        <v>2</v>
      </c>
    </row>
    <row r="48" spans="1:54" ht="15">
      <c r="A48" s="65" t="s">
        <v>270</v>
      </c>
      <c r="B48" s="65" t="s">
        <v>322</v>
      </c>
      <c r="C48" s="66"/>
      <c r="D48" s="67"/>
      <c r="E48" s="68"/>
      <c r="F48" s="69"/>
      <c r="G48" s="66"/>
      <c r="H48" s="70"/>
      <c r="I48" s="71"/>
      <c r="J48" s="71"/>
      <c r="K48" s="34" t="s">
        <v>65</v>
      </c>
      <c r="L48" s="78">
        <v>48</v>
      </c>
      <c r="M48" s="78"/>
      <c r="N48" s="73"/>
      <c r="O48" s="80" t="s">
        <v>334</v>
      </c>
      <c r="P48" s="82">
        <v>43530.028865740744</v>
      </c>
      <c r="Q48" s="80" t="s">
        <v>417</v>
      </c>
      <c r="R48" s="80"/>
      <c r="S48" s="80"/>
      <c r="T48" s="80" t="s">
        <v>925</v>
      </c>
      <c r="U48" s="80"/>
      <c r="V48" s="83" t="s">
        <v>1111</v>
      </c>
      <c r="W48" s="82">
        <v>43530.028865740744</v>
      </c>
      <c r="X48" s="83" t="s">
        <v>1265</v>
      </c>
      <c r="Y48" s="80"/>
      <c r="Z48" s="80"/>
      <c r="AA48" s="86" t="s">
        <v>1905</v>
      </c>
      <c r="AB48" s="86" t="s">
        <v>1985</v>
      </c>
      <c r="AC48" s="80" t="b">
        <v>0</v>
      </c>
      <c r="AD48" s="80">
        <v>5</v>
      </c>
      <c r="AE48" s="86" t="s">
        <v>2465</v>
      </c>
      <c r="AF48" s="80" t="b">
        <v>0</v>
      </c>
      <c r="AG48" s="80" t="s">
        <v>2484</v>
      </c>
      <c r="AH48" s="80"/>
      <c r="AI48" s="86" t="s">
        <v>2449</v>
      </c>
      <c r="AJ48" s="80" t="b">
        <v>0</v>
      </c>
      <c r="AK48" s="80">
        <v>0</v>
      </c>
      <c r="AL48" s="86" t="s">
        <v>2449</v>
      </c>
      <c r="AM48" s="80" t="s">
        <v>2506</v>
      </c>
      <c r="AN48" s="80" t="b">
        <v>0</v>
      </c>
      <c r="AO48" s="86" t="s">
        <v>1985</v>
      </c>
      <c r="AP48" s="80" t="s">
        <v>178</v>
      </c>
      <c r="AQ48" s="80">
        <v>0</v>
      </c>
      <c r="AR48" s="80">
        <v>0</v>
      </c>
      <c r="AS48" s="80"/>
      <c r="AT48" s="80"/>
      <c r="AU48" s="80"/>
      <c r="AV48" s="80"/>
      <c r="AW48" s="80"/>
      <c r="AX48" s="80"/>
      <c r="AY48" s="80"/>
      <c r="AZ48" s="80"/>
      <c r="BA48" s="79" t="str">
        <f>REPLACE(INDEX(GroupVertices[Group],MATCH(Edges[[#This Row],[Vertex 1]],GroupVertices[Vertex],0)),1,1,"")</f>
        <v>1</v>
      </c>
      <c r="BB48" s="79" t="str">
        <f>REPLACE(INDEX(GroupVertices[Group],MATCH(Edges[[#This Row],[Vertex 2]],GroupVertices[Vertex],0)),1,1,"")</f>
        <v>1</v>
      </c>
    </row>
    <row r="49" spans="1:54" ht="15">
      <c r="A49" s="65" t="s">
        <v>283</v>
      </c>
      <c r="B49" s="65" t="s">
        <v>323</v>
      </c>
      <c r="C49" s="66"/>
      <c r="D49" s="67"/>
      <c r="E49" s="68"/>
      <c r="F49" s="69"/>
      <c r="G49" s="66"/>
      <c r="H49" s="70"/>
      <c r="I49" s="71"/>
      <c r="J49" s="71"/>
      <c r="K49" s="34" t="s">
        <v>65</v>
      </c>
      <c r="L49" s="78">
        <v>49</v>
      </c>
      <c r="M49" s="78"/>
      <c r="N49" s="73"/>
      <c r="O49" s="80" t="s">
        <v>334</v>
      </c>
      <c r="P49" s="82">
        <v>43522.52914351852</v>
      </c>
      <c r="Q49" s="80" t="s">
        <v>437</v>
      </c>
      <c r="R49" s="80"/>
      <c r="S49" s="80"/>
      <c r="T49" s="80" t="s">
        <v>940</v>
      </c>
      <c r="U49" s="80"/>
      <c r="V49" s="83" t="s">
        <v>1125</v>
      </c>
      <c r="W49" s="82">
        <v>43522.52914351852</v>
      </c>
      <c r="X49" s="83" t="s">
        <v>1285</v>
      </c>
      <c r="Y49" s="80"/>
      <c r="Z49" s="80"/>
      <c r="AA49" s="86" t="s">
        <v>1925</v>
      </c>
      <c r="AB49" s="86" t="s">
        <v>2434</v>
      </c>
      <c r="AC49" s="80" t="b">
        <v>0</v>
      </c>
      <c r="AD49" s="80">
        <v>3</v>
      </c>
      <c r="AE49" s="86" t="s">
        <v>2469</v>
      </c>
      <c r="AF49" s="80" t="b">
        <v>0</v>
      </c>
      <c r="AG49" s="80" t="s">
        <v>2484</v>
      </c>
      <c r="AH49" s="80"/>
      <c r="AI49" s="86" t="s">
        <v>2449</v>
      </c>
      <c r="AJ49" s="80" t="b">
        <v>0</v>
      </c>
      <c r="AK49" s="80">
        <v>0</v>
      </c>
      <c r="AL49" s="86" t="s">
        <v>2449</v>
      </c>
      <c r="AM49" s="80" t="s">
        <v>2502</v>
      </c>
      <c r="AN49" s="80" t="b">
        <v>0</v>
      </c>
      <c r="AO49" s="86" t="s">
        <v>2434</v>
      </c>
      <c r="AP49" s="80" t="s">
        <v>178</v>
      </c>
      <c r="AQ49" s="80">
        <v>0</v>
      </c>
      <c r="AR49" s="80">
        <v>0</v>
      </c>
      <c r="AS49" s="80"/>
      <c r="AT49" s="80"/>
      <c r="AU49" s="80"/>
      <c r="AV49" s="80"/>
      <c r="AW49" s="80"/>
      <c r="AX49" s="80"/>
      <c r="AY49" s="80"/>
      <c r="AZ49" s="80"/>
      <c r="BA49" s="79" t="str">
        <f>REPLACE(INDEX(GroupVertices[Group],MATCH(Edges[[#This Row],[Vertex 1]],GroupVertices[Vertex],0)),1,1,"")</f>
        <v>2</v>
      </c>
      <c r="BB49" s="79" t="str">
        <f>REPLACE(INDEX(GroupVertices[Group],MATCH(Edges[[#This Row],[Vertex 2]],GroupVertices[Vertex],0)),1,1,"")</f>
        <v>2</v>
      </c>
    </row>
    <row r="50" spans="1:54" ht="15">
      <c r="A50" s="65" t="s">
        <v>270</v>
      </c>
      <c r="B50" s="65" t="s">
        <v>287</v>
      </c>
      <c r="C50" s="66"/>
      <c r="D50" s="67"/>
      <c r="E50" s="68"/>
      <c r="F50" s="69"/>
      <c r="G50" s="66"/>
      <c r="H50" s="70"/>
      <c r="I50" s="71"/>
      <c r="J50" s="71"/>
      <c r="K50" s="34" t="s">
        <v>66</v>
      </c>
      <c r="L50" s="78">
        <v>50</v>
      </c>
      <c r="M50" s="78"/>
      <c r="N50" s="73"/>
      <c r="O50" s="80" t="s">
        <v>334</v>
      </c>
      <c r="P50" s="82">
        <v>43530.00576388889</v>
      </c>
      <c r="Q50" s="80" t="s">
        <v>628</v>
      </c>
      <c r="R50" s="80"/>
      <c r="S50" s="80"/>
      <c r="T50" s="80" t="s">
        <v>925</v>
      </c>
      <c r="U50" s="80"/>
      <c r="V50" s="83" t="s">
        <v>1111</v>
      </c>
      <c r="W50" s="82">
        <v>43530.00576388889</v>
      </c>
      <c r="X50" s="83" t="s">
        <v>1488</v>
      </c>
      <c r="Y50" s="80"/>
      <c r="Z50" s="80"/>
      <c r="AA50" s="86" t="s">
        <v>2128</v>
      </c>
      <c r="AB50" s="86" t="s">
        <v>2150</v>
      </c>
      <c r="AC50" s="80" t="b">
        <v>0</v>
      </c>
      <c r="AD50" s="80">
        <v>3</v>
      </c>
      <c r="AE50" s="86" t="s">
        <v>2480</v>
      </c>
      <c r="AF50" s="80" t="b">
        <v>0</v>
      </c>
      <c r="AG50" s="80" t="s">
        <v>2484</v>
      </c>
      <c r="AH50" s="80"/>
      <c r="AI50" s="86" t="s">
        <v>2449</v>
      </c>
      <c r="AJ50" s="80" t="b">
        <v>0</v>
      </c>
      <c r="AK50" s="80">
        <v>0</v>
      </c>
      <c r="AL50" s="86" t="s">
        <v>2449</v>
      </c>
      <c r="AM50" s="80" t="s">
        <v>2506</v>
      </c>
      <c r="AN50" s="80" t="b">
        <v>0</v>
      </c>
      <c r="AO50" s="86" t="s">
        <v>2150</v>
      </c>
      <c r="AP50" s="80" t="s">
        <v>178</v>
      </c>
      <c r="AQ50" s="80">
        <v>0</v>
      </c>
      <c r="AR50" s="80">
        <v>0</v>
      </c>
      <c r="AS50" s="80"/>
      <c r="AT50" s="80"/>
      <c r="AU50" s="80"/>
      <c r="AV50" s="80"/>
      <c r="AW50" s="80"/>
      <c r="AX50" s="80"/>
      <c r="AY50" s="80"/>
      <c r="AZ50" s="80"/>
      <c r="BA50" s="79" t="str">
        <f>REPLACE(INDEX(GroupVertices[Group],MATCH(Edges[[#This Row],[Vertex 1]],GroupVertices[Vertex],0)),1,1,"")</f>
        <v>1</v>
      </c>
      <c r="BB50" s="79" t="str">
        <f>REPLACE(INDEX(GroupVertices[Group],MATCH(Edges[[#This Row],[Vertex 2]],GroupVertices[Vertex],0)),1,1,"")</f>
        <v>2</v>
      </c>
    </row>
    <row r="51" spans="1:54" ht="15">
      <c r="A51" s="65" t="s">
        <v>273</v>
      </c>
      <c r="B51" s="65" t="s">
        <v>270</v>
      </c>
      <c r="C51" s="66"/>
      <c r="D51" s="67"/>
      <c r="E51" s="68"/>
      <c r="F51" s="69"/>
      <c r="G51" s="66"/>
      <c r="H51" s="70"/>
      <c r="I51" s="71"/>
      <c r="J51" s="71"/>
      <c r="K51" s="34" t="s">
        <v>66</v>
      </c>
      <c r="L51" s="78">
        <v>51</v>
      </c>
      <c r="M51" s="78"/>
      <c r="N51" s="73"/>
      <c r="O51" s="80" t="s">
        <v>334</v>
      </c>
      <c r="P51" s="82">
        <v>43523.01179398148</v>
      </c>
      <c r="Q51" s="80" t="s">
        <v>407</v>
      </c>
      <c r="R51" s="80"/>
      <c r="S51" s="80"/>
      <c r="T51" s="80" t="s">
        <v>925</v>
      </c>
      <c r="U51" s="80"/>
      <c r="V51" s="83" t="s">
        <v>1115</v>
      </c>
      <c r="W51" s="82">
        <v>43523.01179398148</v>
      </c>
      <c r="X51" s="83" t="s">
        <v>1253</v>
      </c>
      <c r="Y51" s="80"/>
      <c r="Z51" s="80"/>
      <c r="AA51" s="86" t="s">
        <v>1893</v>
      </c>
      <c r="AB51" s="86" t="s">
        <v>1896</v>
      </c>
      <c r="AC51" s="80" t="b">
        <v>0</v>
      </c>
      <c r="AD51" s="80">
        <v>4</v>
      </c>
      <c r="AE51" s="86" t="s">
        <v>2464</v>
      </c>
      <c r="AF51" s="80" t="b">
        <v>0</v>
      </c>
      <c r="AG51" s="80" t="s">
        <v>2484</v>
      </c>
      <c r="AH51" s="80"/>
      <c r="AI51" s="86" t="s">
        <v>2449</v>
      </c>
      <c r="AJ51" s="80" t="b">
        <v>0</v>
      </c>
      <c r="AK51" s="80">
        <v>0</v>
      </c>
      <c r="AL51" s="86" t="s">
        <v>2449</v>
      </c>
      <c r="AM51" s="80" t="s">
        <v>2506</v>
      </c>
      <c r="AN51" s="80" t="b">
        <v>0</v>
      </c>
      <c r="AO51" s="86" t="s">
        <v>1896</v>
      </c>
      <c r="AP51" s="80" t="s">
        <v>178</v>
      </c>
      <c r="AQ51" s="80">
        <v>0</v>
      </c>
      <c r="AR51" s="80">
        <v>0</v>
      </c>
      <c r="AS51" s="80"/>
      <c r="AT51" s="80"/>
      <c r="AU51" s="80"/>
      <c r="AV51" s="80"/>
      <c r="AW51" s="80"/>
      <c r="AX51" s="80"/>
      <c r="AY51" s="80"/>
      <c r="AZ51" s="80"/>
      <c r="BA51" s="79" t="str">
        <f>REPLACE(INDEX(GroupVertices[Group],MATCH(Edges[[#This Row],[Vertex 1]],GroupVertices[Vertex],0)),1,1,"")</f>
        <v>4</v>
      </c>
      <c r="BB51" s="79" t="str">
        <f>REPLACE(INDEX(GroupVertices[Group],MATCH(Edges[[#This Row],[Vertex 2]],GroupVertices[Vertex],0)),1,1,"")</f>
        <v>1</v>
      </c>
    </row>
    <row r="52" spans="1:54" ht="15">
      <c r="A52" s="65" t="s">
        <v>293</v>
      </c>
      <c r="B52" s="65" t="s">
        <v>287</v>
      </c>
      <c r="C52" s="66"/>
      <c r="D52" s="67"/>
      <c r="E52" s="68"/>
      <c r="F52" s="69"/>
      <c r="G52" s="66"/>
      <c r="H52" s="70"/>
      <c r="I52" s="71"/>
      <c r="J52" s="71"/>
      <c r="K52" s="34" t="s">
        <v>65</v>
      </c>
      <c r="L52" s="78">
        <v>52</v>
      </c>
      <c r="M52" s="78"/>
      <c r="N52" s="73"/>
      <c r="O52" s="80" t="s">
        <v>334</v>
      </c>
      <c r="P52" s="82">
        <v>43530.00672453704</v>
      </c>
      <c r="Q52" s="80" t="s">
        <v>650</v>
      </c>
      <c r="R52" s="80"/>
      <c r="S52" s="80"/>
      <c r="T52" s="80" t="s">
        <v>925</v>
      </c>
      <c r="U52" s="80"/>
      <c r="V52" s="83" t="s">
        <v>1135</v>
      </c>
      <c r="W52" s="82">
        <v>43530.00672453704</v>
      </c>
      <c r="X52" s="83" t="s">
        <v>1512</v>
      </c>
      <c r="Y52" s="80"/>
      <c r="Z52" s="80"/>
      <c r="AA52" s="86" t="s">
        <v>2152</v>
      </c>
      <c r="AB52" s="86" t="s">
        <v>2128</v>
      </c>
      <c r="AC52" s="80" t="b">
        <v>0</v>
      </c>
      <c r="AD52" s="80">
        <v>3</v>
      </c>
      <c r="AE52" s="86" t="s">
        <v>2457</v>
      </c>
      <c r="AF52" s="80" t="b">
        <v>0</v>
      </c>
      <c r="AG52" s="80" t="s">
        <v>2484</v>
      </c>
      <c r="AH52" s="80"/>
      <c r="AI52" s="86" t="s">
        <v>2449</v>
      </c>
      <c r="AJ52" s="80" t="b">
        <v>0</v>
      </c>
      <c r="AK52" s="80">
        <v>0</v>
      </c>
      <c r="AL52" s="86" t="s">
        <v>2449</v>
      </c>
      <c r="AM52" s="80" t="s">
        <v>2502</v>
      </c>
      <c r="AN52" s="80" t="b">
        <v>0</v>
      </c>
      <c r="AO52" s="86" t="s">
        <v>2128</v>
      </c>
      <c r="AP52" s="80" t="s">
        <v>178</v>
      </c>
      <c r="AQ52" s="80">
        <v>0</v>
      </c>
      <c r="AR52" s="80">
        <v>0</v>
      </c>
      <c r="AS52" s="80"/>
      <c r="AT52" s="80"/>
      <c r="AU52" s="80"/>
      <c r="AV52" s="80"/>
      <c r="AW52" s="80"/>
      <c r="AX52" s="80"/>
      <c r="AY52" s="80"/>
      <c r="AZ52" s="80"/>
      <c r="BA52" s="79" t="str">
        <f>REPLACE(INDEX(GroupVertices[Group],MATCH(Edges[[#This Row],[Vertex 1]],GroupVertices[Vertex],0)),1,1,"")</f>
        <v>2</v>
      </c>
      <c r="BB52" s="79" t="str">
        <f>REPLACE(INDEX(GroupVertices[Group],MATCH(Edges[[#This Row],[Vertex 2]],GroupVertices[Vertex],0)),1,1,"")</f>
        <v>2</v>
      </c>
    </row>
    <row r="53" spans="1:54" ht="15">
      <c r="A53" s="65" t="s">
        <v>279</v>
      </c>
      <c r="B53" s="65" t="s">
        <v>287</v>
      </c>
      <c r="C53" s="66"/>
      <c r="D53" s="67"/>
      <c r="E53" s="68"/>
      <c r="F53" s="69"/>
      <c r="G53" s="66"/>
      <c r="H53" s="70"/>
      <c r="I53" s="71"/>
      <c r="J53" s="71"/>
      <c r="K53" s="34" t="s">
        <v>65</v>
      </c>
      <c r="L53" s="78">
        <v>53</v>
      </c>
      <c r="M53" s="78"/>
      <c r="N53" s="73"/>
      <c r="O53" s="80" t="s">
        <v>334</v>
      </c>
      <c r="P53" s="82">
        <v>43530.00759259259</v>
      </c>
      <c r="Q53" s="80" t="s">
        <v>621</v>
      </c>
      <c r="R53" s="80"/>
      <c r="S53" s="80"/>
      <c r="T53" s="80" t="s">
        <v>925</v>
      </c>
      <c r="U53" s="80"/>
      <c r="V53" s="83" t="s">
        <v>1121</v>
      </c>
      <c r="W53" s="82">
        <v>43530.00759259259</v>
      </c>
      <c r="X53" s="83" t="s">
        <v>1481</v>
      </c>
      <c r="Y53" s="80"/>
      <c r="Z53" s="80"/>
      <c r="AA53" s="86" t="s">
        <v>2121</v>
      </c>
      <c r="AB53" s="86" t="s">
        <v>2126</v>
      </c>
      <c r="AC53" s="80" t="b">
        <v>0</v>
      </c>
      <c r="AD53" s="80">
        <v>3</v>
      </c>
      <c r="AE53" s="86" t="s">
        <v>2457</v>
      </c>
      <c r="AF53" s="80" t="b">
        <v>0</v>
      </c>
      <c r="AG53" s="80" t="s">
        <v>2484</v>
      </c>
      <c r="AH53" s="80"/>
      <c r="AI53" s="86" t="s">
        <v>2449</v>
      </c>
      <c r="AJ53" s="80" t="b">
        <v>0</v>
      </c>
      <c r="AK53" s="80">
        <v>0</v>
      </c>
      <c r="AL53" s="86" t="s">
        <v>2449</v>
      </c>
      <c r="AM53" s="80" t="s">
        <v>2502</v>
      </c>
      <c r="AN53" s="80" t="b">
        <v>0</v>
      </c>
      <c r="AO53" s="86" t="s">
        <v>2126</v>
      </c>
      <c r="AP53" s="80" t="s">
        <v>178</v>
      </c>
      <c r="AQ53" s="80">
        <v>0</v>
      </c>
      <c r="AR53" s="80">
        <v>0</v>
      </c>
      <c r="AS53" s="80"/>
      <c r="AT53" s="80"/>
      <c r="AU53" s="80"/>
      <c r="AV53" s="80"/>
      <c r="AW53" s="80"/>
      <c r="AX53" s="80"/>
      <c r="AY53" s="80"/>
      <c r="AZ53" s="80"/>
      <c r="BA53" s="79" t="str">
        <f>REPLACE(INDEX(GroupVertices[Group],MATCH(Edges[[#This Row],[Vertex 1]],GroupVertices[Vertex],0)),1,1,"")</f>
        <v>6</v>
      </c>
      <c r="BB53" s="79" t="str">
        <f>REPLACE(INDEX(GroupVertices[Group],MATCH(Edges[[#This Row],[Vertex 2]],GroupVertices[Vertex],0)),1,1,"")</f>
        <v>2</v>
      </c>
    </row>
    <row r="54" spans="1:54" ht="15">
      <c r="A54" s="65" t="s">
        <v>279</v>
      </c>
      <c r="B54" s="65" t="s">
        <v>287</v>
      </c>
      <c r="C54" s="66"/>
      <c r="D54" s="67"/>
      <c r="E54" s="68"/>
      <c r="F54" s="69"/>
      <c r="G54" s="66"/>
      <c r="H54" s="70"/>
      <c r="I54" s="71"/>
      <c r="J54" s="71"/>
      <c r="K54" s="34" t="s">
        <v>65</v>
      </c>
      <c r="L54" s="78">
        <v>54</v>
      </c>
      <c r="M54" s="78"/>
      <c r="N54" s="73"/>
      <c r="O54" s="80" t="s">
        <v>334</v>
      </c>
      <c r="P54" s="82">
        <v>43530.01116898148</v>
      </c>
      <c r="Q54" s="80" t="s">
        <v>622</v>
      </c>
      <c r="R54" s="80"/>
      <c r="S54" s="80"/>
      <c r="T54" s="80" t="s">
        <v>925</v>
      </c>
      <c r="U54" s="80"/>
      <c r="V54" s="83" t="s">
        <v>1121</v>
      </c>
      <c r="W54" s="82">
        <v>43530.01116898148</v>
      </c>
      <c r="X54" s="83" t="s">
        <v>1482</v>
      </c>
      <c r="Y54" s="80"/>
      <c r="Z54" s="80"/>
      <c r="AA54" s="86" t="s">
        <v>2122</v>
      </c>
      <c r="AB54" s="86" t="s">
        <v>2129</v>
      </c>
      <c r="AC54" s="80" t="b">
        <v>0</v>
      </c>
      <c r="AD54" s="80">
        <v>4</v>
      </c>
      <c r="AE54" s="86" t="s">
        <v>2457</v>
      </c>
      <c r="AF54" s="80" t="b">
        <v>0</v>
      </c>
      <c r="AG54" s="80" t="s">
        <v>2484</v>
      </c>
      <c r="AH54" s="80"/>
      <c r="AI54" s="86" t="s">
        <v>2449</v>
      </c>
      <c r="AJ54" s="80" t="b">
        <v>0</v>
      </c>
      <c r="AK54" s="80">
        <v>0</v>
      </c>
      <c r="AL54" s="86" t="s">
        <v>2449</v>
      </c>
      <c r="AM54" s="80" t="s">
        <v>2506</v>
      </c>
      <c r="AN54" s="80" t="b">
        <v>0</v>
      </c>
      <c r="AO54" s="86" t="s">
        <v>2129</v>
      </c>
      <c r="AP54" s="80" t="s">
        <v>178</v>
      </c>
      <c r="AQ54" s="80">
        <v>0</v>
      </c>
      <c r="AR54" s="80">
        <v>0</v>
      </c>
      <c r="AS54" s="80"/>
      <c r="AT54" s="80"/>
      <c r="AU54" s="80"/>
      <c r="AV54" s="80"/>
      <c r="AW54" s="80"/>
      <c r="AX54" s="80"/>
      <c r="AY54" s="80"/>
      <c r="AZ54" s="80"/>
      <c r="BA54" s="79" t="str">
        <f>REPLACE(INDEX(GroupVertices[Group],MATCH(Edges[[#This Row],[Vertex 1]],GroupVertices[Vertex],0)),1,1,"")</f>
        <v>6</v>
      </c>
      <c r="BB54" s="79" t="str">
        <f>REPLACE(INDEX(GroupVertices[Group],MATCH(Edges[[#This Row],[Vertex 2]],GroupVertices[Vertex],0)),1,1,"")</f>
        <v>2</v>
      </c>
    </row>
    <row r="55" spans="1:54" ht="15">
      <c r="A55" s="65" t="s">
        <v>283</v>
      </c>
      <c r="B55" s="65" t="s">
        <v>286</v>
      </c>
      <c r="C55" s="66"/>
      <c r="D55" s="67"/>
      <c r="E55" s="68"/>
      <c r="F55" s="69"/>
      <c r="G55" s="66"/>
      <c r="H55" s="70"/>
      <c r="I55" s="71"/>
      <c r="J55" s="71"/>
      <c r="K55" s="34" t="s">
        <v>65</v>
      </c>
      <c r="L55" s="78">
        <v>55</v>
      </c>
      <c r="M55" s="78"/>
      <c r="N55" s="73"/>
      <c r="O55" s="80" t="s">
        <v>334</v>
      </c>
      <c r="P55" s="82">
        <v>43530.01556712963</v>
      </c>
      <c r="Q55" s="80" t="s">
        <v>516</v>
      </c>
      <c r="R55" s="80"/>
      <c r="S55" s="80"/>
      <c r="T55" s="80" t="s">
        <v>925</v>
      </c>
      <c r="U55" s="80"/>
      <c r="V55" s="83" t="s">
        <v>1125</v>
      </c>
      <c r="W55" s="82">
        <v>43530.01556712963</v>
      </c>
      <c r="X55" s="83" t="s">
        <v>1368</v>
      </c>
      <c r="Y55" s="80"/>
      <c r="Z55" s="80"/>
      <c r="AA55" s="86" t="s">
        <v>2008</v>
      </c>
      <c r="AB55" s="86" t="s">
        <v>2005</v>
      </c>
      <c r="AC55" s="80" t="b">
        <v>0</v>
      </c>
      <c r="AD55" s="80">
        <v>2</v>
      </c>
      <c r="AE55" s="86" t="s">
        <v>2457</v>
      </c>
      <c r="AF55" s="80" t="b">
        <v>0</v>
      </c>
      <c r="AG55" s="80" t="s">
        <v>2484</v>
      </c>
      <c r="AH55" s="80"/>
      <c r="AI55" s="86" t="s">
        <v>2449</v>
      </c>
      <c r="AJ55" s="80" t="b">
        <v>0</v>
      </c>
      <c r="AK55" s="80">
        <v>0</v>
      </c>
      <c r="AL55" s="86" t="s">
        <v>2449</v>
      </c>
      <c r="AM55" s="80" t="s">
        <v>2504</v>
      </c>
      <c r="AN55" s="80" t="b">
        <v>0</v>
      </c>
      <c r="AO55" s="86" t="s">
        <v>2005</v>
      </c>
      <c r="AP55" s="80" t="s">
        <v>178</v>
      </c>
      <c r="AQ55" s="80">
        <v>0</v>
      </c>
      <c r="AR55" s="80">
        <v>0</v>
      </c>
      <c r="AS55" s="80" t="s">
        <v>2513</v>
      </c>
      <c r="AT55" s="80" t="s">
        <v>2518</v>
      </c>
      <c r="AU55" s="80" t="s">
        <v>2520</v>
      </c>
      <c r="AV55" s="80" t="s">
        <v>2525</v>
      </c>
      <c r="AW55" s="80" t="s">
        <v>2533</v>
      </c>
      <c r="AX55" s="80" t="s">
        <v>2541</v>
      </c>
      <c r="AY55" s="80" t="s">
        <v>2546</v>
      </c>
      <c r="AZ55" s="83" t="s">
        <v>2551</v>
      </c>
      <c r="BA55" s="79" t="str">
        <f>REPLACE(INDEX(GroupVertices[Group],MATCH(Edges[[#This Row],[Vertex 1]],GroupVertices[Vertex],0)),1,1,"")</f>
        <v>2</v>
      </c>
      <c r="BB55" s="79" t="str">
        <f>REPLACE(INDEX(GroupVertices[Group],MATCH(Edges[[#This Row],[Vertex 2]],GroupVertices[Vertex],0)),1,1,"")</f>
        <v>2</v>
      </c>
    </row>
    <row r="56" spans="1:54" ht="15">
      <c r="A56" s="65" t="s">
        <v>275</v>
      </c>
      <c r="B56" s="65" t="s">
        <v>321</v>
      </c>
      <c r="C56" s="66"/>
      <c r="D56" s="67"/>
      <c r="E56" s="68"/>
      <c r="F56" s="69"/>
      <c r="G56" s="66"/>
      <c r="H56" s="70"/>
      <c r="I56" s="71"/>
      <c r="J56" s="71"/>
      <c r="K56" s="34" t="s">
        <v>65</v>
      </c>
      <c r="L56" s="78">
        <v>56</v>
      </c>
      <c r="M56" s="78"/>
      <c r="N56" s="73"/>
      <c r="O56" s="80" t="s">
        <v>334</v>
      </c>
      <c r="P56" s="82">
        <v>43530.02724537037</v>
      </c>
      <c r="Q56" s="80" t="s">
        <v>401</v>
      </c>
      <c r="R56" s="80"/>
      <c r="S56" s="80"/>
      <c r="T56" s="80" t="s">
        <v>925</v>
      </c>
      <c r="U56" s="80"/>
      <c r="V56" s="83" t="s">
        <v>1117</v>
      </c>
      <c r="W56" s="82">
        <v>43530.02724537037</v>
      </c>
      <c r="X56" s="83" t="s">
        <v>1247</v>
      </c>
      <c r="Y56" s="80"/>
      <c r="Z56" s="80"/>
      <c r="AA56" s="86" t="s">
        <v>1887</v>
      </c>
      <c r="AB56" s="86" t="s">
        <v>1890</v>
      </c>
      <c r="AC56" s="80" t="b">
        <v>0</v>
      </c>
      <c r="AD56" s="80">
        <v>4</v>
      </c>
      <c r="AE56" s="86" t="s">
        <v>2457</v>
      </c>
      <c r="AF56" s="80" t="b">
        <v>0</v>
      </c>
      <c r="AG56" s="80" t="s">
        <v>2484</v>
      </c>
      <c r="AH56" s="80"/>
      <c r="AI56" s="86" t="s">
        <v>2449</v>
      </c>
      <c r="AJ56" s="80" t="b">
        <v>0</v>
      </c>
      <c r="AK56" s="80">
        <v>0</v>
      </c>
      <c r="AL56" s="86" t="s">
        <v>2449</v>
      </c>
      <c r="AM56" s="80" t="s">
        <v>2506</v>
      </c>
      <c r="AN56" s="80" t="b">
        <v>0</v>
      </c>
      <c r="AO56" s="86" t="s">
        <v>1890</v>
      </c>
      <c r="AP56" s="80" t="s">
        <v>178</v>
      </c>
      <c r="AQ56" s="80">
        <v>0</v>
      </c>
      <c r="AR56" s="80">
        <v>0</v>
      </c>
      <c r="AS56" s="80"/>
      <c r="AT56" s="80"/>
      <c r="AU56" s="80"/>
      <c r="AV56" s="80"/>
      <c r="AW56" s="80"/>
      <c r="AX56" s="80"/>
      <c r="AY56" s="80"/>
      <c r="AZ56" s="80"/>
      <c r="BA56" s="79" t="str">
        <f>REPLACE(INDEX(GroupVertices[Group],MATCH(Edges[[#This Row],[Vertex 1]],GroupVertices[Vertex],0)),1,1,"")</f>
        <v>2</v>
      </c>
      <c r="BB56" s="79" t="str">
        <f>REPLACE(INDEX(GroupVertices[Group],MATCH(Edges[[#This Row],[Vertex 2]],GroupVertices[Vertex],0)),1,1,"")</f>
        <v>2</v>
      </c>
    </row>
    <row r="57" spans="1:54" ht="15">
      <c r="A57" s="65" t="s">
        <v>275</v>
      </c>
      <c r="B57" s="65" t="s">
        <v>265</v>
      </c>
      <c r="C57" s="66"/>
      <c r="D57" s="67"/>
      <c r="E57" s="68"/>
      <c r="F57" s="69"/>
      <c r="G57" s="66"/>
      <c r="H57" s="70"/>
      <c r="I57" s="71"/>
      <c r="J57" s="71"/>
      <c r="K57" s="34" t="s">
        <v>66</v>
      </c>
      <c r="L57" s="78">
        <v>57</v>
      </c>
      <c r="M57" s="78"/>
      <c r="N57" s="73"/>
      <c r="O57" s="80" t="s">
        <v>334</v>
      </c>
      <c r="P57" s="82">
        <v>43530.02724537037</v>
      </c>
      <c r="Q57" s="80" t="s">
        <v>401</v>
      </c>
      <c r="R57" s="80"/>
      <c r="S57" s="80"/>
      <c r="T57" s="80" t="s">
        <v>925</v>
      </c>
      <c r="U57" s="80"/>
      <c r="V57" s="83" t="s">
        <v>1117</v>
      </c>
      <c r="W57" s="82">
        <v>43530.02724537037</v>
      </c>
      <c r="X57" s="83" t="s">
        <v>1247</v>
      </c>
      <c r="Y57" s="80"/>
      <c r="Z57" s="80"/>
      <c r="AA57" s="86" t="s">
        <v>1887</v>
      </c>
      <c r="AB57" s="86" t="s">
        <v>1890</v>
      </c>
      <c r="AC57" s="80" t="b">
        <v>0</v>
      </c>
      <c r="AD57" s="80">
        <v>4</v>
      </c>
      <c r="AE57" s="86" t="s">
        <v>2457</v>
      </c>
      <c r="AF57" s="80" t="b">
        <v>0</v>
      </c>
      <c r="AG57" s="80" t="s">
        <v>2484</v>
      </c>
      <c r="AH57" s="80"/>
      <c r="AI57" s="86" t="s">
        <v>2449</v>
      </c>
      <c r="AJ57" s="80" t="b">
        <v>0</v>
      </c>
      <c r="AK57" s="80">
        <v>0</v>
      </c>
      <c r="AL57" s="86" t="s">
        <v>2449</v>
      </c>
      <c r="AM57" s="80" t="s">
        <v>2506</v>
      </c>
      <c r="AN57" s="80" t="b">
        <v>0</v>
      </c>
      <c r="AO57" s="86" t="s">
        <v>1890</v>
      </c>
      <c r="AP57" s="80" t="s">
        <v>178</v>
      </c>
      <c r="AQ57" s="80">
        <v>0</v>
      </c>
      <c r="AR57" s="80">
        <v>0</v>
      </c>
      <c r="AS57" s="80"/>
      <c r="AT57" s="80"/>
      <c r="AU57" s="80"/>
      <c r="AV57" s="80"/>
      <c r="AW57" s="80"/>
      <c r="AX57" s="80"/>
      <c r="AY57" s="80"/>
      <c r="AZ57" s="80"/>
      <c r="BA57" s="79" t="str">
        <f>REPLACE(INDEX(GroupVertices[Group],MATCH(Edges[[#This Row],[Vertex 1]],GroupVertices[Vertex],0)),1,1,"")</f>
        <v>2</v>
      </c>
      <c r="BB57" s="79" t="str">
        <f>REPLACE(INDEX(GroupVertices[Group],MATCH(Edges[[#This Row],[Vertex 2]],GroupVertices[Vertex],0)),1,1,"")</f>
        <v>2</v>
      </c>
    </row>
    <row r="58" spans="1:54" ht="15">
      <c r="A58" s="65" t="s">
        <v>275</v>
      </c>
      <c r="B58" s="65" t="s">
        <v>321</v>
      </c>
      <c r="C58" s="66"/>
      <c r="D58" s="67"/>
      <c r="E58" s="68"/>
      <c r="F58" s="69"/>
      <c r="G58" s="66"/>
      <c r="H58" s="70"/>
      <c r="I58" s="71"/>
      <c r="J58" s="71"/>
      <c r="K58" s="34" t="s">
        <v>65</v>
      </c>
      <c r="L58" s="78">
        <v>58</v>
      </c>
      <c r="M58" s="78"/>
      <c r="N58" s="73"/>
      <c r="O58" s="80" t="s">
        <v>334</v>
      </c>
      <c r="P58" s="82">
        <v>43530.02988425926</v>
      </c>
      <c r="Q58" s="80" t="s">
        <v>403</v>
      </c>
      <c r="R58" s="80"/>
      <c r="S58" s="80"/>
      <c r="T58" s="80" t="s">
        <v>925</v>
      </c>
      <c r="U58" s="80"/>
      <c r="V58" s="83" t="s">
        <v>1117</v>
      </c>
      <c r="W58" s="82">
        <v>43530.02988425926</v>
      </c>
      <c r="X58" s="83" t="s">
        <v>1249</v>
      </c>
      <c r="Y58" s="80"/>
      <c r="Z58" s="80"/>
      <c r="AA58" s="86" t="s">
        <v>1889</v>
      </c>
      <c r="AB58" s="86" t="s">
        <v>1891</v>
      </c>
      <c r="AC58" s="80" t="b">
        <v>0</v>
      </c>
      <c r="AD58" s="80">
        <v>4</v>
      </c>
      <c r="AE58" s="86" t="s">
        <v>2457</v>
      </c>
      <c r="AF58" s="80" t="b">
        <v>0</v>
      </c>
      <c r="AG58" s="80" t="s">
        <v>2484</v>
      </c>
      <c r="AH58" s="80"/>
      <c r="AI58" s="86" t="s">
        <v>2449</v>
      </c>
      <c r="AJ58" s="80" t="b">
        <v>0</v>
      </c>
      <c r="AK58" s="80">
        <v>0</v>
      </c>
      <c r="AL58" s="86" t="s">
        <v>2449</v>
      </c>
      <c r="AM58" s="80" t="s">
        <v>2506</v>
      </c>
      <c r="AN58" s="80" t="b">
        <v>0</v>
      </c>
      <c r="AO58" s="86" t="s">
        <v>1891</v>
      </c>
      <c r="AP58" s="80" t="s">
        <v>178</v>
      </c>
      <c r="AQ58" s="80">
        <v>0</v>
      </c>
      <c r="AR58" s="80">
        <v>0</v>
      </c>
      <c r="AS58" s="80"/>
      <c r="AT58" s="80"/>
      <c r="AU58" s="80"/>
      <c r="AV58" s="80"/>
      <c r="AW58" s="80"/>
      <c r="AX58" s="80"/>
      <c r="AY58" s="80"/>
      <c r="AZ58" s="80"/>
      <c r="BA58" s="79" t="str">
        <f>REPLACE(INDEX(GroupVertices[Group],MATCH(Edges[[#This Row],[Vertex 1]],GroupVertices[Vertex],0)),1,1,"")</f>
        <v>2</v>
      </c>
      <c r="BB58" s="79" t="str">
        <f>REPLACE(INDEX(GroupVertices[Group],MATCH(Edges[[#This Row],[Vertex 2]],GroupVertices[Vertex],0)),1,1,"")</f>
        <v>2</v>
      </c>
    </row>
    <row r="59" spans="1:54" ht="15">
      <c r="A59" s="65" t="s">
        <v>275</v>
      </c>
      <c r="B59" s="65" t="s">
        <v>265</v>
      </c>
      <c r="C59" s="66"/>
      <c r="D59" s="67"/>
      <c r="E59" s="68"/>
      <c r="F59" s="69"/>
      <c r="G59" s="66"/>
      <c r="H59" s="70"/>
      <c r="I59" s="71"/>
      <c r="J59" s="71"/>
      <c r="K59" s="34" t="s">
        <v>66</v>
      </c>
      <c r="L59" s="78">
        <v>59</v>
      </c>
      <c r="M59" s="78"/>
      <c r="N59" s="73"/>
      <c r="O59" s="80" t="s">
        <v>334</v>
      </c>
      <c r="P59" s="82">
        <v>43530.02988425926</v>
      </c>
      <c r="Q59" s="80" t="s">
        <v>403</v>
      </c>
      <c r="R59" s="80"/>
      <c r="S59" s="80"/>
      <c r="T59" s="80" t="s">
        <v>925</v>
      </c>
      <c r="U59" s="80"/>
      <c r="V59" s="83" t="s">
        <v>1117</v>
      </c>
      <c r="W59" s="82">
        <v>43530.02988425926</v>
      </c>
      <c r="X59" s="83" t="s">
        <v>1249</v>
      </c>
      <c r="Y59" s="80"/>
      <c r="Z59" s="80"/>
      <c r="AA59" s="86" t="s">
        <v>1889</v>
      </c>
      <c r="AB59" s="86" t="s">
        <v>1891</v>
      </c>
      <c r="AC59" s="80" t="b">
        <v>0</v>
      </c>
      <c r="AD59" s="80">
        <v>4</v>
      </c>
      <c r="AE59" s="86" t="s">
        <v>2457</v>
      </c>
      <c r="AF59" s="80" t="b">
        <v>0</v>
      </c>
      <c r="AG59" s="80" t="s">
        <v>2484</v>
      </c>
      <c r="AH59" s="80"/>
      <c r="AI59" s="86" t="s">
        <v>2449</v>
      </c>
      <c r="AJ59" s="80" t="b">
        <v>0</v>
      </c>
      <c r="AK59" s="80">
        <v>0</v>
      </c>
      <c r="AL59" s="86" t="s">
        <v>2449</v>
      </c>
      <c r="AM59" s="80" t="s">
        <v>2506</v>
      </c>
      <c r="AN59" s="80" t="b">
        <v>0</v>
      </c>
      <c r="AO59" s="86" t="s">
        <v>1891</v>
      </c>
      <c r="AP59" s="80" t="s">
        <v>178</v>
      </c>
      <c r="AQ59" s="80">
        <v>0</v>
      </c>
      <c r="AR59" s="80">
        <v>0</v>
      </c>
      <c r="AS59" s="80"/>
      <c r="AT59" s="80"/>
      <c r="AU59" s="80"/>
      <c r="AV59" s="80"/>
      <c r="AW59" s="80"/>
      <c r="AX59" s="80"/>
      <c r="AY59" s="80"/>
      <c r="AZ59" s="80"/>
      <c r="BA59" s="79" t="str">
        <f>REPLACE(INDEX(GroupVertices[Group],MATCH(Edges[[#This Row],[Vertex 1]],GroupVertices[Vertex],0)),1,1,"")</f>
        <v>2</v>
      </c>
      <c r="BB59" s="79" t="str">
        <f>REPLACE(INDEX(GroupVertices[Group],MATCH(Edges[[#This Row],[Vertex 2]],GroupVertices[Vertex],0)),1,1,"")</f>
        <v>2</v>
      </c>
    </row>
    <row r="60" spans="1:54" ht="15">
      <c r="A60" s="65" t="s">
        <v>275</v>
      </c>
      <c r="B60" s="65" t="s">
        <v>265</v>
      </c>
      <c r="C60" s="66"/>
      <c r="D60" s="67"/>
      <c r="E60" s="68"/>
      <c r="F60" s="69"/>
      <c r="G60" s="66"/>
      <c r="H60" s="70"/>
      <c r="I60" s="71"/>
      <c r="J60" s="71"/>
      <c r="K60" s="34" t="s">
        <v>66</v>
      </c>
      <c r="L60" s="78">
        <v>60</v>
      </c>
      <c r="M60" s="78"/>
      <c r="N60" s="73"/>
      <c r="O60" s="80" t="s">
        <v>334</v>
      </c>
      <c r="P60" s="82">
        <v>43530.01142361111</v>
      </c>
      <c r="Q60" s="80" t="s">
        <v>699</v>
      </c>
      <c r="R60" s="80"/>
      <c r="S60" s="80"/>
      <c r="T60" s="80" t="s">
        <v>925</v>
      </c>
      <c r="U60" s="80"/>
      <c r="V60" s="83" t="s">
        <v>1117</v>
      </c>
      <c r="W60" s="82">
        <v>43530.01142361111</v>
      </c>
      <c r="X60" s="83" t="s">
        <v>1564</v>
      </c>
      <c r="Y60" s="80"/>
      <c r="Z60" s="80"/>
      <c r="AA60" s="86" t="s">
        <v>2205</v>
      </c>
      <c r="AB60" s="86" t="s">
        <v>2225</v>
      </c>
      <c r="AC60" s="80" t="b">
        <v>0</v>
      </c>
      <c r="AD60" s="80">
        <v>6</v>
      </c>
      <c r="AE60" s="86" t="s">
        <v>2457</v>
      </c>
      <c r="AF60" s="80" t="b">
        <v>0</v>
      </c>
      <c r="AG60" s="80" t="s">
        <v>2484</v>
      </c>
      <c r="AH60" s="80"/>
      <c r="AI60" s="86" t="s">
        <v>2449</v>
      </c>
      <c r="AJ60" s="80" t="b">
        <v>0</v>
      </c>
      <c r="AK60" s="80">
        <v>0</v>
      </c>
      <c r="AL60" s="86" t="s">
        <v>2449</v>
      </c>
      <c r="AM60" s="80" t="s">
        <v>2506</v>
      </c>
      <c r="AN60" s="80" t="b">
        <v>0</v>
      </c>
      <c r="AO60" s="86" t="s">
        <v>2225</v>
      </c>
      <c r="AP60" s="80" t="s">
        <v>178</v>
      </c>
      <c r="AQ60" s="80">
        <v>0</v>
      </c>
      <c r="AR60" s="80">
        <v>0</v>
      </c>
      <c r="AS60" s="80"/>
      <c r="AT60" s="80"/>
      <c r="AU60" s="80"/>
      <c r="AV60" s="80"/>
      <c r="AW60" s="80"/>
      <c r="AX60" s="80"/>
      <c r="AY60" s="80"/>
      <c r="AZ60" s="80"/>
      <c r="BA60" s="79" t="str">
        <f>REPLACE(INDEX(GroupVertices[Group],MATCH(Edges[[#This Row],[Vertex 1]],GroupVertices[Vertex],0)),1,1,"")</f>
        <v>2</v>
      </c>
      <c r="BB60" s="79" t="str">
        <f>REPLACE(INDEX(GroupVertices[Group],MATCH(Edges[[#This Row],[Vertex 2]],GroupVertices[Vertex],0)),1,1,"")</f>
        <v>2</v>
      </c>
    </row>
    <row r="61" spans="1:54" ht="15">
      <c r="A61" s="65" t="s">
        <v>273</v>
      </c>
      <c r="B61" s="65" t="s">
        <v>276</v>
      </c>
      <c r="C61" s="66"/>
      <c r="D61" s="67"/>
      <c r="E61" s="68"/>
      <c r="F61" s="69"/>
      <c r="G61" s="66"/>
      <c r="H61" s="70"/>
      <c r="I61" s="71"/>
      <c r="J61" s="71"/>
      <c r="K61" s="34" t="s">
        <v>66</v>
      </c>
      <c r="L61" s="78">
        <v>61</v>
      </c>
      <c r="M61" s="78"/>
      <c r="N61" s="73"/>
      <c r="O61" s="80" t="s">
        <v>334</v>
      </c>
      <c r="P61" s="82">
        <v>43523.0096412037</v>
      </c>
      <c r="Q61" s="80" t="s">
        <v>406</v>
      </c>
      <c r="R61" s="80"/>
      <c r="S61" s="80"/>
      <c r="T61" s="80" t="s">
        <v>925</v>
      </c>
      <c r="U61" s="80"/>
      <c r="V61" s="83" t="s">
        <v>1115</v>
      </c>
      <c r="W61" s="82">
        <v>43523.0096412037</v>
      </c>
      <c r="X61" s="83" t="s">
        <v>1252</v>
      </c>
      <c r="Y61" s="80"/>
      <c r="Z61" s="80"/>
      <c r="AA61" s="86" t="s">
        <v>1892</v>
      </c>
      <c r="AB61" s="86" t="s">
        <v>1902</v>
      </c>
      <c r="AC61" s="80" t="b">
        <v>0</v>
      </c>
      <c r="AD61" s="80">
        <v>4</v>
      </c>
      <c r="AE61" s="86" t="s">
        <v>2457</v>
      </c>
      <c r="AF61" s="80" t="b">
        <v>0</v>
      </c>
      <c r="AG61" s="80" t="s">
        <v>2484</v>
      </c>
      <c r="AH61" s="80"/>
      <c r="AI61" s="86" t="s">
        <v>2449</v>
      </c>
      <c r="AJ61" s="80" t="b">
        <v>0</v>
      </c>
      <c r="AK61" s="80">
        <v>1</v>
      </c>
      <c r="AL61" s="86" t="s">
        <v>2449</v>
      </c>
      <c r="AM61" s="80" t="s">
        <v>2506</v>
      </c>
      <c r="AN61" s="80" t="b">
        <v>0</v>
      </c>
      <c r="AO61" s="86" t="s">
        <v>1902</v>
      </c>
      <c r="AP61" s="80" t="s">
        <v>178</v>
      </c>
      <c r="AQ61" s="80">
        <v>0</v>
      </c>
      <c r="AR61" s="80">
        <v>0</v>
      </c>
      <c r="AS61" s="80"/>
      <c r="AT61" s="80"/>
      <c r="AU61" s="80"/>
      <c r="AV61" s="80"/>
      <c r="AW61" s="80"/>
      <c r="AX61" s="80"/>
      <c r="AY61" s="80"/>
      <c r="AZ61" s="80"/>
      <c r="BA61" s="79" t="str">
        <f>REPLACE(INDEX(GroupVertices[Group],MATCH(Edges[[#This Row],[Vertex 1]],GroupVertices[Vertex],0)),1,1,"")</f>
        <v>4</v>
      </c>
      <c r="BB61" s="79" t="str">
        <f>REPLACE(INDEX(GroupVertices[Group],MATCH(Edges[[#This Row],[Vertex 2]],GroupVertices[Vertex],0)),1,1,"")</f>
        <v>4</v>
      </c>
    </row>
    <row r="62" spans="1:54" ht="15">
      <c r="A62" s="65" t="s">
        <v>277</v>
      </c>
      <c r="B62" s="65" t="s">
        <v>276</v>
      </c>
      <c r="C62" s="66"/>
      <c r="D62" s="67"/>
      <c r="E62" s="68"/>
      <c r="F62" s="69"/>
      <c r="G62" s="66"/>
      <c r="H62" s="70"/>
      <c r="I62" s="71"/>
      <c r="J62" s="71"/>
      <c r="K62" s="34" t="s">
        <v>65</v>
      </c>
      <c r="L62" s="78">
        <v>62</v>
      </c>
      <c r="M62" s="78"/>
      <c r="N62" s="73"/>
      <c r="O62" s="80" t="s">
        <v>334</v>
      </c>
      <c r="P62" s="82">
        <v>43523.01075231482</v>
      </c>
      <c r="Q62" s="80" t="s">
        <v>406</v>
      </c>
      <c r="R62" s="80"/>
      <c r="S62" s="80"/>
      <c r="T62" s="80"/>
      <c r="U62" s="80"/>
      <c r="V62" s="83" t="s">
        <v>1119</v>
      </c>
      <c r="W62" s="82">
        <v>43523.01075231482</v>
      </c>
      <c r="X62" s="83" t="s">
        <v>1260</v>
      </c>
      <c r="Y62" s="80"/>
      <c r="Z62" s="80"/>
      <c r="AA62" s="86" t="s">
        <v>1900</v>
      </c>
      <c r="AB62" s="80"/>
      <c r="AC62" s="80" t="b">
        <v>0</v>
      </c>
      <c r="AD62" s="80">
        <v>0</v>
      </c>
      <c r="AE62" s="86" t="s">
        <v>2449</v>
      </c>
      <c r="AF62" s="80" t="b">
        <v>0</v>
      </c>
      <c r="AG62" s="80" t="s">
        <v>2484</v>
      </c>
      <c r="AH62" s="80"/>
      <c r="AI62" s="86" t="s">
        <v>2449</v>
      </c>
      <c r="AJ62" s="80" t="b">
        <v>0</v>
      </c>
      <c r="AK62" s="80">
        <v>1</v>
      </c>
      <c r="AL62" s="86" t="s">
        <v>1892</v>
      </c>
      <c r="AM62" s="80" t="s">
        <v>2502</v>
      </c>
      <c r="AN62" s="80" t="b">
        <v>0</v>
      </c>
      <c r="AO62" s="86" t="s">
        <v>1892</v>
      </c>
      <c r="AP62" s="80" t="s">
        <v>178</v>
      </c>
      <c r="AQ62" s="80">
        <v>0</v>
      </c>
      <c r="AR62" s="80">
        <v>0</v>
      </c>
      <c r="AS62" s="80"/>
      <c r="AT62" s="80"/>
      <c r="AU62" s="80"/>
      <c r="AV62" s="80"/>
      <c r="AW62" s="80"/>
      <c r="AX62" s="80"/>
      <c r="AY62" s="80"/>
      <c r="AZ62" s="80"/>
      <c r="BA62" s="79" t="str">
        <f>REPLACE(INDEX(GroupVertices[Group],MATCH(Edges[[#This Row],[Vertex 1]],GroupVertices[Vertex],0)),1,1,"")</f>
        <v>4</v>
      </c>
      <c r="BB62" s="79" t="str">
        <f>REPLACE(INDEX(GroupVertices[Group],MATCH(Edges[[#This Row],[Vertex 2]],GroupVertices[Vertex],0)),1,1,"")</f>
        <v>4</v>
      </c>
    </row>
    <row r="63" spans="1:54" ht="15">
      <c r="A63" s="65" t="s">
        <v>287</v>
      </c>
      <c r="B63" s="65" t="s">
        <v>273</v>
      </c>
      <c r="C63" s="66"/>
      <c r="D63" s="67"/>
      <c r="E63" s="68"/>
      <c r="F63" s="69"/>
      <c r="G63" s="66"/>
      <c r="H63" s="70"/>
      <c r="I63" s="71"/>
      <c r="J63" s="71"/>
      <c r="K63" s="34" t="s">
        <v>65</v>
      </c>
      <c r="L63" s="78">
        <v>63</v>
      </c>
      <c r="M63" s="78"/>
      <c r="N63" s="73"/>
      <c r="O63" s="80" t="s">
        <v>334</v>
      </c>
      <c r="P63" s="82">
        <v>43530.011608796296</v>
      </c>
      <c r="Q63" s="80" t="s">
        <v>592</v>
      </c>
      <c r="R63" s="80"/>
      <c r="S63" s="80"/>
      <c r="T63" s="80" t="s">
        <v>925</v>
      </c>
      <c r="U63" s="80"/>
      <c r="V63" s="83" t="s">
        <v>1129</v>
      </c>
      <c r="W63" s="82">
        <v>43530.011608796296</v>
      </c>
      <c r="X63" s="83" t="s">
        <v>1450</v>
      </c>
      <c r="Y63" s="80"/>
      <c r="Z63" s="80"/>
      <c r="AA63" s="86" t="s">
        <v>2090</v>
      </c>
      <c r="AB63" s="86" t="s">
        <v>2080</v>
      </c>
      <c r="AC63" s="80" t="b">
        <v>0</v>
      </c>
      <c r="AD63" s="80">
        <v>7</v>
      </c>
      <c r="AE63" s="86" t="s">
        <v>2457</v>
      </c>
      <c r="AF63" s="80" t="b">
        <v>0</v>
      </c>
      <c r="AG63" s="80" t="s">
        <v>2484</v>
      </c>
      <c r="AH63" s="80"/>
      <c r="AI63" s="86" t="s">
        <v>2449</v>
      </c>
      <c r="AJ63" s="80" t="b">
        <v>0</v>
      </c>
      <c r="AK63" s="80">
        <v>0</v>
      </c>
      <c r="AL63" s="86" t="s">
        <v>2449</v>
      </c>
      <c r="AM63" s="80" t="s">
        <v>2504</v>
      </c>
      <c r="AN63" s="80" t="b">
        <v>0</v>
      </c>
      <c r="AO63" s="86" t="s">
        <v>2080</v>
      </c>
      <c r="AP63" s="80" t="s">
        <v>178</v>
      </c>
      <c r="AQ63" s="80">
        <v>0</v>
      </c>
      <c r="AR63" s="80">
        <v>0</v>
      </c>
      <c r="AS63" s="80"/>
      <c r="AT63" s="80"/>
      <c r="AU63" s="80"/>
      <c r="AV63" s="80"/>
      <c r="AW63" s="80"/>
      <c r="AX63" s="80"/>
      <c r="AY63" s="80"/>
      <c r="AZ63" s="80"/>
      <c r="BA63" s="79" t="str">
        <f>REPLACE(INDEX(GroupVertices[Group],MATCH(Edges[[#This Row],[Vertex 1]],GroupVertices[Vertex],0)),1,1,"")</f>
        <v>2</v>
      </c>
      <c r="BB63" s="79" t="str">
        <f>REPLACE(INDEX(GroupVertices[Group],MATCH(Edges[[#This Row],[Vertex 2]],GroupVertices[Vertex],0)),1,1,"")</f>
        <v>4</v>
      </c>
    </row>
    <row r="64" spans="1:54" ht="15">
      <c r="A64" s="65" t="s">
        <v>287</v>
      </c>
      <c r="B64" s="65" t="s">
        <v>273</v>
      </c>
      <c r="C64" s="66"/>
      <c r="D64" s="67"/>
      <c r="E64" s="68"/>
      <c r="F64" s="69"/>
      <c r="G64" s="66"/>
      <c r="H64" s="70"/>
      <c r="I64" s="71"/>
      <c r="J64" s="71"/>
      <c r="K64" s="34" t="s">
        <v>65</v>
      </c>
      <c r="L64" s="78">
        <v>64</v>
      </c>
      <c r="M64" s="78"/>
      <c r="N64" s="73"/>
      <c r="O64" s="80" t="s">
        <v>334</v>
      </c>
      <c r="P64" s="82">
        <v>43530.01629629629</v>
      </c>
      <c r="Q64" s="80" t="s">
        <v>593</v>
      </c>
      <c r="R64" s="80"/>
      <c r="S64" s="80"/>
      <c r="T64" s="80" t="s">
        <v>925</v>
      </c>
      <c r="U64" s="80"/>
      <c r="V64" s="83" t="s">
        <v>1129</v>
      </c>
      <c r="W64" s="82">
        <v>43530.01629629629</v>
      </c>
      <c r="X64" s="83" t="s">
        <v>1451</v>
      </c>
      <c r="Y64" s="80"/>
      <c r="Z64" s="80"/>
      <c r="AA64" s="86" t="s">
        <v>2091</v>
      </c>
      <c r="AB64" s="86" t="s">
        <v>2081</v>
      </c>
      <c r="AC64" s="80" t="b">
        <v>0</v>
      </c>
      <c r="AD64" s="80">
        <v>3</v>
      </c>
      <c r="AE64" s="86" t="s">
        <v>2457</v>
      </c>
      <c r="AF64" s="80" t="b">
        <v>0</v>
      </c>
      <c r="AG64" s="80" t="s">
        <v>2484</v>
      </c>
      <c r="AH64" s="80"/>
      <c r="AI64" s="86" t="s">
        <v>2449</v>
      </c>
      <c r="AJ64" s="80" t="b">
        <v>0</v>
      </c>
      <c r="AK64" s="80">
        <v>0</v>
      </c>
      <c r="AL64" s="86" t="s">
        <v>2449</v>
      </c>
      <c r="AM64" s="80" t="s">
        <v>2504</v>
      </c>
      <c r="AN64" s="80" t="b">
        <v>0</v>
      </c>
      <c r="AO64" s="86" t="s">
        <v>2081</v>
      </c>
      <c r="AP64" s="80" t="s">
        <v>178</v>
      </c>
      <c r="AQ64" s="80">
        <v>0</v>
      </c>
      <c r="AR64" s="80">
        <v>0</v>
      </c>
      <c r="AS64" s="80"/>
      <c r="AT64" s="80"/>
      <c r="AU64" s="80"/>
      <c r="AV64" s="80"/>
      <c r="AW64" s="80"/>
      <c r="AX64" s="80"/>
      <c r="AY64" s="80"/>
      <c r="AZ64" s="80"/>
      <c r="BA64" s="79" t="str">
        <f>REPLACE(INDEX(GroupVertices[Group],MATCH(Edges[[#This Row],[Vertex 1]],GroupVertices[Vertex],0)),1,1,"")</f>
        <v>2</v>
      </c>
      <c r="BB64" s="79" t="str">
        <f>REPLACE(INDEX(GroupVertices[Group],MATCH(Edges[[#This Row],[Vertex 2]],GroupVertices[Vertex],0)),1,1,"")</f>
        <v>4</v>
      </c>
    </row>
    <row r="65" spans="1:54" ht="15">
      <c r="A65" s="65" t="s">
        <v>287</v>
      </c>
      <c r="B65" s="65" t="s">
        <v>273</v>
      </c>
      <c r="C65" s="66"/>
      <c r="D65" s="67"/>
      <c r="E65" s="68"/>
      <c r="F65" s="69"/>
      <c r="G65" s="66"/>
      <c r="H65" s="70"/>
      <c r="I65" s="71"/>
      <c r="J65" s="71"/>
      <c r="K65" s="34" t="s">
        <v>65</v>
      </c>
      <c r="L65" s="78">
        <v>65</v>
      </c>
      <c r="M65" s="78"/>
      <c r="N65" s="73"/>
      <c r="O65" s="80" t="s">
        <v>334</v>
      </c>
      <c r="P65" s="82">
        <v>43530.017546296294</v>
      </c>
      <c r="Q65" s="80" t="s">
        <v>594</v>
      </c>
      <c r="R65" s="80"/>
      <c r="S65" s="80"/>
      <c r="T65" s="80" t="s">
        <v>925</v>
      </c>
      <c r="U65" s="80"/>
      <c r="V65" s="83" t="s">
        <v>1129</v>
      </c>
      <c r="W65" s="82">
        <v>43530.017546296294</v>
      </c>
      <c r="X65" s="83" t="s">
        <v>1452</v>
      </c>
      <c r="Y65" s="80"/>
      <c r="Z65" s="80"/>
      <c r="AA65" s="86" t="s">
        <v>2092</v>
      </c>
      <c r="AB65" s="86" t="s">
        <v>2082</v>
      </c>
      <c r="AC65" s="80" t="b">
        <v>0</v>
      </c>
      <c r="AD65" s="80">
        <v>2</v>
      </c>
      <c r="AE65" s="86" t="s">
        <v>2457</v>
      </c>
      <c r="AF65" s="80" t="b">
        <v>0</v>
      </c>
      <c r="AG65" s="80" t="s">
        <v>2484</v>
      </c>
      <c r="AH65" s="80"/>
      <c r="AI65" s="86" t="s">
        <v>2449</v>
      </c>
      <c r="AJ65" s="80" t="b">
        <v>0</v>
      </c>
      <c r="AK65" s="80">
        <v>0</v>
      </c>
      <c r="AL65" s="86" t="s">
        <v>2449</v>
      </c>
      <c r="AM65" s="80" t="s">
        <v>2504</v>
      </c>
      <c r="AN65" s="80" t="b">
        <v>0</v>
      </c>
      <c r="AO65" s="86" t="s">
        <v>2082</v>
      </c>
      <c r="AP65" s="80" t="s">
        <v>178</v>
      </c>
      <c r="AQ65" s="80">
        <v>0</v>
      </c>
      <c r="AR65" s="80">
        <v>0</v>
      </c>
      <c r="AS65" s="80"/>
      <c r="AT65" s="80"/>
      <c r="AU65" s="80"/>
      <c r="AV65" s="80"/>
      <c r="AW65" s="80"/>
      <c r="AX65" s="80"/>
      <c r="AY65" s="80"/>
      <c r="AZ65" s="80"/>
      <c r="BA65" s="79" t="str">
        <f>REPLACE(INDEX(GroupVertices[Group],MATCH(Edges[[#This Row],[Vertex 1]],GroupVertices[Vertex],0)),1,1,"")</f>
        <v>2</v>
      </c>
      <c r="BB65" s="79" t="str">
        <f>REPLACE(INDEX(GroupVertices[Group],MATCH(Edges[[#This Row],[Vertex 2]],GroupVertices[Vertex],0)),1,1,"")</f>
        <v>4</v>
      </c>
    </row>
    <row r="66" spans="1:54" ht="15">
      <c r="A66" s="65" t="s">
        <v>273</v>
      </c>
      <c r="B66" s="65" t="s">
        <v>283</v>
      </c>
      <c r="C66" s="66"/>
      <c r="D66" s="67"/>
      <c r="E66" s="68"/>
      <c r="F66" s="69"/>
      <c r="G66" s="66"/>
      <c r="H66" s="70"/>
      <c r="I66" s="71"/>
      <c r="J66" s="71"/>
      <c r="K66" s="34" t="s">
        <v>66</v>
      </c>
      <c r="L66" s="78">
        <v>66</v>
      </c>
      <c r="M66" s="78"/>
      <c r="N66" s="73"/>
      <c r="O66" s="80" t="s">
        <v>334</v>
      </c>
      <c r="P66" s="82">
        <v>43523.00662037037</v>
      </c>
      <c r="Q66" s="80" t="s">
        <v>561</v>
      </c>
      <c r="R66" s="80"/>
      <c r="S66" s="80"/>
      <c r="T66" s="80" t="s">
        <v>925</v>
      </c>
      <c r="U66" s="80"/>
      <c r="V66" s="83" t="s">
        <v>1115</v>
      </c>
      <c r="W66" s="82">
        <v>43523.00662037037</v>
      </c>
      <c r="X66" s="83" t="s">
        <v>1417</v>
      </c>
      <c r="Y66" s="80"/>
      <c r="Z66" s="80"/>
      <c r="AA66" s="86" t="s">
        <v>2057</v>
      </c>
      <c r="AB66" s="86" t="s">
        <v>2071</v>
      </c>
      <c r="AC66" s="80" t="b">
        <v>0</v>
      </c>
      <c r="AD66" s="80">
        <v>2</v>
      </c>
      <c r="AE66" s="86" t="s">
        <v>2457</v>
      </c>
      <c r="AF66" s="80" t="b">
        <v>0</v>
      </c>
      <c r="AG66" s="80" t="s">
        <v>2484</v>
      </c>
      <c r="AH66" s="80"/>
      <c r="AI66" s="86" t="s">
        <v>2449</v>
      </c>
      <c r="AJ66" s="80" t="b">
        <v>0</v>
      </c>
      <c r="AK66" s="80">
        <v>0</v>
      </c>
      <c r="AL66" s="86" t="s">
        <v>2449</v>
      </c>
      <c r="AM66" s="80" t="s">
        <v>2506</v>
      </c>
      <c r="AN66" s="80" t="b">
        <v>0</v>
      </c>
      <c r="AO66" s="86" t="s">
        <v>2071</v>
      </c>
      <c r="AP66" s="80" t="s">
        <v>178</v>
      </c>
      <c r="AQ66" s="80">
        <v>0</v>
      </c>
      <c r="AR66" s="80">
        <v>0</v>
      </c>
      <c r="AS66" s="80"/>
      <c r="AT66" s="80"/>
      <c r="AU66" s="80"/>
      <c r="AV66" s="80"/>
      <c r="AW66" s="80"/>
      <c r="AX66" s="80"/>
      <c r="AY66" s="80"/>
      <c r="AZ66" s="80"/>
      <c r="BA66" s="79" t="str">
        <f>REPLACE(INDEX(GroupVertices[Group],MATCH(Edges[[#This Row],[Vertex 1]],GroupVertices[Vertex],0)),1,1,"")</f>
        <v>4</v>
      </c>
      <c r="BB66" s="79" t="str">
        <f>REPLACE(INDEX(GroupVertices[Group],MATCH(Edges[[#This Row],[Vertex 2]],GroupVertices[Vertex],0)),1,1,"")</f>
        <v>2</v>
      </c>
    </row>
    <row r="67" spans="1:54" ht="15">
      <c r="A67" s="65" t="s">
        <v>273</v>
      </c>
      <c r="B67" s="65" t="s">
        <v>283</v>
      </c>
      <c r="C67" s="66"/>
      <c r="D67" s="67"/>
      <c r="E67" s="68"/>
      <c r="F67" s="69"/>
      <c r="G67" s="66"/>
      <c r="H67" s="70"/>
      <c r="I67" s="71"/>
      <c r="J67" s="71"/>
      <c r="K67" s="34" t="s">
        <v>66</v>
      </c>
      <c r="L67" s="78">
        <v>67</v>
      </c>
      <c r="M67" s="78"/>
      <c r="N67" s="73"/>
      <c r="O67" s="80" t="s">
        <v>334</v>
      </c>
      <c r="P67" s="82">
        <v>43523.008368055554</v>
      </c>
      <c r="Q67" s="80" t="s">
        <v>563</v>
      </c>
      <c r="R67" s="80"/>
      <c r="S67" s="80"/>
      <c r="T67" s="80" t="s">
        <v>925</v>
      </c>
      <c r="U67" s="80"/>
      <c r="V67" s="83" t="s">
        <v>1115</v>
      </c>
      <c r="W67" s="82">
        <v>43523.008368055554</v>
      </c>
      <c r="X67" s="83" t="s">
        <v>1419</v>
      </c>
      <c r="Y67" s="80"/>
      <c r="Z67" s="80"/>
      <c r="AA67" s="86" t="s">
        <v>2059</v>
      </c>
      <c r="AB67" s="86" t="s">
        <v>2072</v>
      </c>
      <c r="AC67" s="80" t="b">
        <v>0</v>
      </c>
      <c r="AD67" s="80">
        <v>2</v>
      </c>
      <c r="AE67" s="86" t="s">
        <v>2457</v>
      </c>
      <c r="AF67" s="80" t="b">
        <v>0</v>
      </c>
      <c r="AG67" s="80" t="s">
        <v>2484</v>
      </c>
      <c r="AH67" s="80"/>
      <c r="AI67" s="86" t="s">
        <v>2449</v>
      </c>
      <c r="AJ67" s="80" t="b">
        <v>0</v>
      </c>
      <c r="AK67" s="80">
        <v>0</v>
      </c>
      <c r="AL67" s="86" t="s">
        <v>2449</v>
      </c>
      <c r="AM67" s="80" t="s">
        <v>2506</v>
      </c>
      <c r="AN67" s="80" t="b">
        <v>0</v>
      </c>
      <c r="AO67" s="86" t="s">
        <v>2072</v>
      </c>
      <c r="AP67" s="80" t="s">
        <v>178</v>
      </c>
      <c r="AQ67" s="80">
        <v>0</v>
      </c>
      <c r="AR67" s="80">
        <v>0</v>
      </c>
      <c r="AS67" s="80"/>
      <c r="AT67" s="80"/>
      <c r="AU67" s="80"/>
      <c r="AV67" s="80"/>
      <c r="AW67" s="80"/>
      <c r="AX67" s="80"/>
      <c r="AY67" s="80"/>
      <c r="AZ67" s="80"/>
      <c r="BA67" s="79" t="str">
        <f>REPLACE(INDEX(GroupVertices[Group],MATCH(Edges[[#This Row],[Vertex 1]],GroupVertices[Vertex],0)),1,1,"")</f>
        <v>4</v>
      </c>
      <c r="BB67" s="79" t="str">
        <f>REPLACE(INDEX(GroupVertices[Group],MATCH(Edges[[#This Row],[Vertex 2]],GroupVertices[Vertex],0)),1,1,"")</f>
        <v>2</v>
      </c>
    </row>
    <row r="68" spans="1:54" ht="15">
      <c r="A68" s="65" t="s">
        <v>248</v>
      </c>
      <c r="B68" s="65" t="s">
        <v>268</v>
      </c>
      <c r="C68" s="66"/>
      <c r="D68" s="67"/>
      <c r="E68" s="68"/>
      <c r="F68" s="69"/>
      <c r="G68" s="66"/>
      <c r="H68" s="70"/>
      <c r="I68" s="71"/>
      <c r="J68" s="71"/>
      <c r="K68" s="34" t="s">
        <v>65</v>
      </c>
      <c r="L68" s="78">
        <v>68</v>
      </c>
      <c r="M68" s="78"/>
      <c r="N68" s="73"/>
      <c r="O68" s="80" t="s">
        <v>334</v>
      </c>
      <c r="P68" s="82">
        <v>43523.0327662037</v>
      </c>
      <c r="Q68" s="80" t="s">
        <v>455</v>
      </c>
      <c r="R68" s="83" t="s">
        <v>892</v>
      </c>
      <c r="S68" s="80" t="s">
        <v>919</v>
      </c>
      <c r="T68" s="80" t="s">
        <v>941</v>
      </c>
      <c r="U68" s="80"/>
      <c r="V68" s="83" t="s">
        <v>1114</v>
      </c>
      <c r="W68" s="82">
        <v>43523.0327662037</v>
      </c>
      <c r="X68" s="83" t="s">
        <v>1304</v>
      </c>
      <c r="Y68" s="80"/>
      <c r="Z68" s="80"/>
      <c r="AA68" s="86" t="s">
        <v>1944</v>
      </c>
      <c r="AB68" s="86" t="s">
        <v>1952</v>
      </c>
      <c r="AC68" s="80" t="b">
        <v>0</v>
      </c>
      <c r="AD68" s="80">
        <v>1</v>
      </c>
      <c r="AE68" s="86" t="s">
        <v>2457</v>
      </c>
      <c r="AF68" s="80" t="b">
        <v>0</v>
      </c>
      <c r="AG68" s="80" t="s">
        <v>2484</v>
      </c>
      <c r="AH68" s="80"/>
      <c r="AI68" s="86" t="s">
        <v>2449</v>
      </c>
      <c r="AJ68" s="80" t="b">
        <v>0</v>
      </c>
      <c r="AK68" s="80">
        <v>0</v>
      </c>
      <c r="AL68" s="86" t="s">
        <v>2449</v>
      </c>
      <c r="AM68" s="80" t="s">
        <v>2506</v>
      </c>
      <c r="AN68" s="80" t="b">
        <v>0</v>
      </c>
      <c r="AO68" s="86" t="s">
        <v>1952</v>
      </c>
      <c r="AP68" s="80" t="s">
        <v>178</v>
      </c>
      <c r="AQ68" s="80">
        <v>0</v>
      </c>
      <c r="AR68" s="80">
        <v>0</v>
      </c>
      <c r="AS68" s="80"/>
      <c r="AT68" s="80"/>
      <c r="AU68" s="80"/>
      <c r="AV68" s="80"/>
      <c r="AW68" s="80"/>
      <c r="AX68" s="80"/>
      <c r="AY68" s="80"/>
      <c r="AZ68" s="80"/>
      <c r="BA68" s="79" t="str">
        <f>REPLACE(INDEX(GroupVertices[Group],MATCH(Edges[[#This Row],[Vertex 1]],GroupVertices[Vertex],0)),1,1,"")</f>
        <v>4</v>
      </c>
      <c r="BB68" s="79" t="str">
        <f>REPLACE(INDEX(GroupVertices[Group],MATCH(Edges[[#This Row],[Vertex 2]],GroupVertices[Vertex],0)),1,1,"")</f>
        <v>2</v>
      </c>
    </row>
    <row r="69" spans="1:54" ht="15">
      <c r="A69" s="65" t="s">
        <v>230</v>
      </c>
      <c r="B69" s="65" t="s">
        <v>312</v>
      </c>
      <c r="C69" s="66"/>
      <c r="D69" s="67"/>
      <c r="E69" s="68"/>
      <c r="F69" s="69"/>
      <c r="G69" s="66"/>
      <c r="H69" s="70"/>
      <c r="I69" s="71"/>
      <c r="J69" s="71"/>
      <c r="K69" s="34" t="s">
        <v>65</v>
      </c>
      <c r="L69" s="78">
        <v>69</v>
      </c>
      <c r="M69" s="78"/>
      <c r="N69" s="73"/>
      <c r="O69" s="80" t="s">
        <v>334</v>
      </c>
      <c r="P69" s="82">
        <v>43523.04047453704</v>
      </c>
      <c r="Q69" s="80" t="s">
        <v>345</v>
      </c>
      <c r="R69" s="80"/>
      <c r="S69" s="80"/>
      <c r="T69" s="80" t="s">
        <v>925</v>
      </c>
      <c r="U69" s="80"/>
      <c r="V69" s="83" t="s">
        <v>1080</v>
      </c>
      <c r="W69" s="82">
        <v>43523.04047453704</v>
      </c>
      <c r="X69" s="83" t="s">
        <v>1163</v>
      </c>
      <c r="Y69" s="80"/>
      <c r="Z69" s="80"/>
      <c r="AA69" s="86" t="s">
        <v>1803</v>
      </c>
      <c r="AB69" s="86" t="s">
        <v>1958</v>
      </c>
      <c r="AC69" s="80" t="b">
        <v>0</v>
      </c>
      <c r="AD69" s="80">
        <v>3</v>
      </c>
      <c r="AE69" s="86" t="s">
        <v>2451</v>
      </c>
      <c r="AF69" s="80" t="b">
        <v>0</v>
      </c>
      <c r="AG69" s="80" t="s">
        <v>2484</v>
      </c>
      <c r="AH69" s="80"/>
      <c r="AI69" s="86" t="s">
        <v>2449</v>
      </c>
      <c r="AJ69" s="80" t="b">
        <v>0</v>
      </c>
      <c r="AK69" s="80">
        <v>0</v>
      </c>
      <c r="AL69" s="86" t="s">
        <v>2449</v>
      </c>
      <c r="AM69" s="80" t="s">
        <v>2502</v>
      </c>
      <c r="AN69" s="80" t="b">
        <v>0</v>
      </c>
      <c r="AO69" s="86" t="s">
        <v>1958</v>
      </c>
      <c r="AP69" s="80" t="s">
        <v>178</v>
      </c>
      <c r="AQ69" s="80">
        <v>0</v>
      </c>
      <c r="AR69" s="80">
        <v>0</v>
      </c>
      <c r="AS69" s="80"/>
      <c r="AT69" s="80"/>
      <c r="AU69" s="80"/>
      <c r="AV69" s="80"/>
      <c r="AW69" s="80"/>
      <c r="AX69" s="80"/>
      <c r="AY69" s="80"/>
      <c r="AZ69" s="80"/>
      <c r="BA69" s="79" t="str">
        <f>REPLACE(INDEX(GroupVertices[Group],MATCH(Edges[[#This Row],[Vertex 1]],GroupVertices[Vertex],0)),1,1,"")</f>
        <v>6</v>
      </c>
      <c r="BB69" s="79" t="str">
        <f>REPLACE(INDEX(GroupVertices[Group],MATCH(Edges[[#This Row],[Vertex 2]],GroupVertices[Vertex],0)),1,1,"")</f>
        <v>6</v>
      </c>
    </row>
    <row r="70" spans="1:54" ht="15">
      <c r="A70" s="65" t="s">
        <v>283</v>
      </c>
      <c r="B70" s="65" t="s">
        <v>284</v>
      </c>
      <c r="C70" s="66"/>
      <c r="D70" s="67"/>
      <c r="E70" s="68"/>
      <c r="F70" s="69"/>
      <c r="G70" s="66"/>
      <c r="H70" s="70"/>
      <c r="I70" s="71"/>
      <c r="J70" s="71"/>
      <c r="K70" s="34" t="s">
        <v>65</v>
      </c>
      <c r="L70" s="78">
        <v>70</v>
      </c>
      <c r="M70" s="78"/>
      <c r="N70" s="73"/>
      <c r="O70" s="80" t="s">
        <v>334</v>
      </c>
      <c r="P70" s="82">
        <v>43523.02033564815</v>
      </c>
      <c r="Q70" s="80" t="s">
        <v>449</v>
      </c>
      <c r="R70" s="80"/>
      <c r="S70" s="80"/>
      <c r="T70" s="80" t="s">
        <v>925</v>
      </c>
      <c r="U70" s="80"/>
      <c r="V70" s="83" t="s">
        <v>1125</v>
      </c>
      <c r="W70" s="82">
        <v>43523.02033564815</v>
      </c>
      <c r="X70" s="83" t="s">
        <v>1298</v>
      </c>
      <c r="Y70" s="80"/>
      <c r="Z70" s="80"/>
      <c r="AA70" s="86" t="s">
        <v>1938</v>
      </c>
      <c r="AB70" s="86" t="s">
        <v>1932</v>
      </c>
      <c r="AC70" s="80" t="b">
        <v>0</v>
      </c>
      <c r="AD70" s="80">
        <v>3</v>
      </c>
      <c r="AE70" s="86" t="s">
        <v>2455</v>
      </c>
      <c r="AF70" s="80" t="b">
        <v>0</v>
      </c>
      <c r="AG70" s="80" t="s">
        <v>2484</v>
      </c>
      <c r="AH70" s="80"/>
      <c r="AI70" s="86" t="s">
        <v>2449</v>
      </c>
      <c r="AJ70" s="80" t="b">
        <v>0</v>
      </c>
      <c r="AK70" s="80">
        <v>0</v>
      </c>
      <c r="AL70" s="86" t="s">
        <v>2449</v>
      </c>
      <c r="AM70" s="80" t="s">
        <v>2504</v>
      </c>
      <c r="AN70" s="80" t="b">
        <v>0</v>
      </c>
      <c r="AO70" s="86" t="s">
        <v>1932</v>
      </c>
      <c r="AP70" s="80" t="s">
        <v>178</v>
      </c>
      <c r="AQ70" s="80">
        <v>0</v>
      </c>
      <c r="AR70" s="80">
        <v>0</v>
      </c>
      <c r="AS70" s="80"/>
      <c r="AT70" s="80"/>
      <c r="AU70" s="80"/>
      <c r="AV70" s="80"/>
      <c r="AW70" s="80"/>
      <c r="AX70" s="80"/>
      <c r="AY70" s="80"/>
      <c r="AZ70" s="80"/>
      <c r="BA70" s="79" t="str">
        <f>REPLACE(INDEX(GroupVertices[Group],MATCH(Edges[[#This Row],[Vertex 1]],GroupVertices[Vertex],0)),1,1,"")</f>
        <v>2</v>
      </c>
      <c r="BB70" s="79" t="str">
        <f>REPLACE(INDEX(GroupVertices[Group],MATCH(Edges[[#This Row],[Vertex 2]],GroupVertices[Vertex],0)),1,1,"")</f>
        <v>6</v>
      </c>
    </row>
    <row r="71" spans="1:54" ht="15">
      <c r="A71" s="65" t="s">
        <v>269</v>
      </c>
      <c r="B71" s="65" t="s">
        <v>270</v>
      </c>
      <c r="C71" s="66"/>
      <c r="D71" s="67"/>
      <c r="E71" s="68"/>
      <c r="F71" s="69"/>
      <c r="G71" s="66"/>
      <c r="H71" s="70"/>
      <c r="I71" s="71"/>
      <c r="J71" s="71"/>
      <c r="K71" s="34" t="s">
        <v>66</v>
      </c>
      <c r="L71" s="78">
        <v>71</v>
      </c>
      <c r="M71" s="78"/>
      <c r="N71" s="73"/>
      <c r="O71" s="80" t="s">
        <v>334</v>
      </c>
      <c r="P71" s="82">
        <v>43523.01453703704</v>
      </c>
      <c r="Q71" s="80" t="s">
        <v>372</v>
      </c>
      <c r="R71" s="80"/>
      <c r="S71" s="80"/>
      <c r="T71" s="80" t="s">
        <v>925</v>
      </c>
      <c r="U71" s="80"/>
      <c r="V71" s="83" t="s">
        <v>1110</v>
      </c>
      <c r="W71" s="82">
        <v>43523.01453703704</v>
      </c>
      <c r="X71" s="83" t="s">
        <v>1215</v>
      </c>
      <c r="Y71" s="80"/>
      <c r="Z71" s="80"/>
      <c r="AA71" s="86" t="s">
        <v>1855</v>
      </c>
      <c r="AB71" s="86" t="s">
        <v>2060</v>
      </c>
      <c r="AC71" s="80" t="b">
        <v>0</v>
      </c>
      <c r="AD71" s="80">
        <v>2</v>
      </c>
      <c r="AE71" s="86" t="s">
        <v>2455</v>
      </c>
      <c r="AF71" s="80" t="b">
        <v>0</v>
      </c>
      <c r="AG71" s="80" t="s">
        <v>2484</v>
      </c>
      <c r="AH71" s="80"/>
      <c r="AI71" s="86" t="s">
        <v>2449</v>
      </c>
      <c r="AJ71" s="80" t="b">
        <v>0</v>
      </c>
      <c r="AK71" s="80">
        <v>0</v>
      </c>
      <c r="AL71" s="86" t="s">
        <v>2449</v>
      </c>
      <c r="AM71" s="80" t="s">
        <v>2506</v>
      </c>
      <c r="AN71" s="80" t="b">
        <v>0</v>
      </c>
      <c r="AO71" s="86" t="s">
        <v>2060</v>
      </c>
      <c r="AP71" s="80" t="s">
        <v>178</v>
      </c>
      <c r="AQ71" s="80">
        <v>0</v>
      </c>
      <c r="AR71" s="80">
        <v>0</v>
      </c>
      <c r="AS71" s="80"/>
      <c r="AT71" s="80"/>
      <c r="AU71" s="80"/>
      <c r="AV71" s="80"/>
      <c r="AW71" s="80"/>
      <c r="AX71" s="80"/>
      <c r="AY71" s="80"/>
      <c r="AZ71" s="80"/>
      <c r="BA71" s="79" t="str">
        <f>REPLACE(INDEX(GroupVertices[Group],MATCH(Edges[[#This Row],[Vertex 1]],GroupVertices[Vertex],0)),1,1,"")</f>
        <v>4</v>
      </c>
      <c r="BB71" s="79" t="str">
        <f>REPLACE(INDEX(GroupVertices[Group],MATCH(Edges[[#This Row],[Vertex 2]],GroupVertices[Vertex],0)),1,1,"")</f>
        <v>1</v>
      </c>
    </row>
    <row r="72" spans="1:54" ht="15">
      <c r="A72" s="65" t="s">
        <v>276</v>
      </c>
      <c r="B72" s="65" t="s">
        <v>270</v>
      </c>
      <c r="C72" s="66"/>
      <c r="D72" s="67"/>
      <c r="E72" s="68"/>
      <c r="F72" s="69"/>
      <c r="G72" s="66"/>
      <c r="H72" s="70"/>
      <c r="I72" s="71"/>
      <c r="J72" s="71"/>
      <c r="K72" s="34" t="s">
        <v>66</v>
      </c>
      <c r="L72" s="78">
        <v>72</v>
      </c>
      <c r="M72" s="78"/>
      <c r="N72" s="73"/>
      <c r="O72" s="80" t="s">
        <v>334</v>
      </c>
      <c r="P72" s="82">
        <v>43523.01053240741</v>
      </c>
      <c r="Q72" s="80" t="s">
        <v>410</v>
      </c>
      <c r="R72" s="80"/>
      <c r="S72" s="80"/>
      <c r="T72" s="80" t="s">
        <v>925</v>
      </c>
      <c r="U72" s="80"/>
      <c r="V72" s="83" t="s">
        <v>1118</v>
      </c>
      <c r="W72" s="82">
        <v>43523.01053240741</v>
      </c>
      <c r="X72" s="83" t="s">
        <v>1256</v>
      </c>
      <c r="Y72" s="80"/>
      <c r="Z72" s="80"/>
      <c r="AA72" s="86" t="s">
        <v>1896</v>
      </c>
      <c r="AB72" s="86" t="s">
        <v>1892</v>
      </c>
      <c r="AC72" s="80" t="b">
        <v>0</v>
      </c>
      <c r="AD72" s="80">
        <v>3</v>
      </c>
      <c r="AE72" s="86" t="s">
        <v>2455</v>
      </c>
      <c r="AF72" s="80" t="b">
        <v>0</v>
      </c>
      <c r="AG72" s="80" t="s">
        <v>2484</v>
      </c>
      <c r="AH72" s="80"/>
      <c r="AI72" s="86" t="s">
        <v>2449</v>
      </c>
      <c r="AJ72" s="80" t="b">
        <v>0</v>
      </c>
      <c r="AK72" s="80">
        <v>0</v>
      </c>
      <c r="AL72" s="86" t="s">
        <v>2449</v>
      </c>
      <c r="AM72" s="80" t="s">
        <v>2502</v>
      </c>
      <c r="AN72" s="80" t="b">
        <v>0</v>
      </c>
      <c r="AO72" s="86" t="s">
        <v>1892</v>
      </c>
      <c r="AP72" s="80" t="s">
        <v>178</v>
      </c>
      <c r="AQ72" s="80">
        <v>0</v>
      </c>
      <c r="AR72" s="80">
        <v>0</v>
      </c>
      <c r="AS72" s="80"/>
      <c r="AT72" s="80"/>
      <c r="AU72" s="80"/>
      <c r="AV72" s="80"/>
      <c r="AW72" s="80"/>
      <c r="AX72" s="80"/>
      <c r="AY72" s="80"/>
      <c r="AZ72" s="80"/>
      <c r="BA72" s="79" t="str">
        <f>REPLACE(INDEX(GroupVertices[Group],MATCH(Edges[[#This Row],[Vertex 1]],GroupVertices[Vertex],0)),1,1,"")</f>
        <v>4</v>
      </c>
      <c r="BB72" s="79" t="str">
        <f>REPLACE(INDEX(GroupVertices[Group],MATCH(Edges[[#This Row],[Vertex 2]],GroupVertices[Vertex],0)),1,1,"")</f>
        <v>1</v>
      </c>
    </row>
    <row r="73" spans="1:54" ht="15">
      <c r="A73" s="65" t="s">
        <v>270</v>
      </c>
      <c r="B73" s="65" t="s">
        <v>283</v>
      </c>
      <c r="C73" s="66"/>
      <c r="D73" s="67"/>
      <c r="E73" s="68"/>
      <c r="F73" s="69"/>
      <c r="G73" s="66"/>
      <c r="H73" s="70"/>
      <c r="I73" s="71"/>
      <c r="J73" s="71"/>
      <c r="K73" s="34" t="s">
        <v>66</v>
      </c>
      <c r="L73" s="78">
        <v>73</v>
      </c>
      <c r="M73" s="78"/>
      <c r="N73" s="73"/>
      <c r="O73" s="80" t="s">
        <v>334</v>
      </c>
      <c r="P73" s="82">
        <v>43523.0044212963</v>
      </c>
      <c r="Q73" s="80" t="s">
        <v>573</v>
      </c>
      <c r="R73" s="80"/>
      <c r="S73" s="80"/>
      <c r="T73" s="80" t="s">
        <v>925</v>
      </c>
      <c r="U73" s="80"/>
      <c r="V73" s="83" t="s">
        <v>1111</v>
      </c>
      <c r="W73" s="82">
        <v>43523.0044212963</v>
      </c>
      <c r="X73" s="83" t="s">
        <v>1431</v>
      </c>
      <c r="Y73" s="80"/>
      <c r="Z73" s="80"/>
      <c r="AA73" s="86" t="s">
        <v>2071</v>
      </c>
      <c r="AB73" s="86" t="s">
        <v>2055</v>
      </c>
      <c r="AC73" s="80" t="b">
        <v>0</v>
      </c>
      <c r="AD73" s="80">
        <v>3</v>
      </c>
      <c r="AE73" s="86" t="s">
        <v>2455</v>
      </c>
      <c r="AF73" s="80" t="b">
        <v>0</v>
      </c>
      <c r="AG73" s="80" t="s">
        <v>2484</v>
      </c>
      <c r="AH73" s="80"/>
      <c r="AI73" s="86" t="s">
        <v>2449</v>
      </c>
      <c r="AJ73" s="80" t="b">
        <v>0</v>
      </c>
      <c r="AK73" s="80">
        <v>0</v>
      </c>
      <c r="AL73" s="86" t="s">
        <v>2449</v>
      </c>
      <c r="AM73" s="80" t="s">
        <v>2506</v>
      </c>
      <c r="AN73" s="80" t="b">
        <v>0</v>
      </c>
      <c r="AO73" s="86" t="s">
        <v>2055</v>
      </c>
      <c r="AP73" s="80" t="s">
        <v>178</v>
      </c>
      <c r="AQ73" s="80">
        <v>0</v>
      </c>
      <c r="AR73" s="80">
        <v>0</v>
      </c>
      <c r="AS73" s="80"/>
      <c r="AT73" s="80"/>
      <c r="AU73" s="80"/>
      <c r="AV73" s="80"/>
      <c r="AW73" s="80"/>
      <c r="AX73" s="80"/>
      <c r="AY73" s="80"/>
      <c r="AZ73" s="80"/>
      <c r="BA73" s="79" t="str">
        <f>REPLACE(INDEX(GroupVertices[Group],MATCH(Edges[[#This Row],[Vertex 1]],GroupVertices[Vertex],0)),1,1,"")</f>
        <v>1</v>
      </c>
      <c r="BB73" s="79" t="str">
        <f>REPLACE(INDEX(GroupVertices[Group],MATCH(Edges[[#This Row],[Vertex 2]],GroupVertices[Vertex],0)),1,1,"")</f>
        <v>2</v>
      </c>
    </row>
    <row r="74" spans="1:54" ht="15">
      <c r="A74" s="65" t="s">
        <v>270</v>
      </c>
      <c r="B74" s="65" t="s">
        <v>283</v>
      </c>
      <c r="C74" s="66"/>
      <c r="D74" s="67"/>
      <c r="E74" s="68"/>
      <c r="F74" s="69"/>
      <c r="G74" s="66"/>
      <c r="H74" s="70"/>
      <c r="I74" s="71"/>
      <c r="J74" s="71"/>
      <c r="K74" s="34" t="s">
        <v>66</v>
      </c>
      <c r="L74" s="78">
        <v>74</v>
      </c>
      <c r="M74" s="78"/>
      <c r="N74" s="73"/>
      <c r="O74" s="80" t="s">
        <v>334</v>
      </c>
      <c r="P74" s="82">
        <v>43523.007939814815</v>
      </c>
      <c r="Q74" s="80" t="s">
        <v>574</v>
      </c>
      <c r="R74" s="80"/>
      <c r="S74" s="80"/>
      <c r="T74" s="80" t="s">
        <v>925</v>
      </c>
      <c r="U74" s="80"/>
      <c r="V74" s="83" t="s">
        <v>1111</v>
      </c>
      <c r="W74" s="82">
        <v>43523.007939814815</v>
      </c>
      <c r="X74" s="83" t="s">
        <v>1432</v>
      </c>
      <c r="Y74" s="80"/>
      <c r="Z74" s="80"/>
      <c r="AA74" s="86" t="s">
        <v>2072</v>
      </c>
      <c r="AB74" s="86" t="s">
        <v>2057</v>
      </c>
      <c r="AC74" s="80" t="b">
        <v>0</v>
      </c>
      <c r="AD74" s="80">
        <v>1</v>
      </c>
      <c r="AE74" s="86" t="s">
        <v>2455</v>
      </c>
      <c r="AF74" s="80" t="b">
        <v>0</v>
      </c>
      <c r="AG74" s="80" t="s">
        <v>2484</v>
      </c>
      <c r="AH74" s="80"/>
      <c r="AI74" s="86" t="s">
        <v>2449</v>
      </c>
      <c r="AJ74" s="80" t="b">
        <v>0</v>
      </c>
      <c r="AK74" s="80">
        <v>0</v>
      </c>
      <c r="AL74" s="86" t="s">
        <v>2449</v>
      </c>
      <c r="AM74" s="80" t="s">
        <v>2506</v>
      </c>
      <c r="AN74" s="80" t="b">
        <v>0</v>
      </c>
      <c r="AO74" s="86" t="s">
        <v>2057</v>
      </c>
      <c r="AP74" s="80" t="s">
        <v>178</v>
      </c>
      <c r="AQ74" s="80">
        <v>0</v>
      </c>
      <c r="AR74" s="80">
        <v>0</v>
      </c>
      <c r="AS74" s="80"/>
      <c r="AT74" s="80"/>
      <c r="AU74" s="80"/>
      <c r="AV74" s="80"/>
      <c r="AW74" s="80"/>
      <c r="AX74" s="80"/>
      <c r="AY74" s="80"/>
      <c r="AZ74" s="80"/>
      <c r="BA74" s="79" t="str">
        <f>REPLACE(INDEX(GroupVertices[Group],MATCH(Edges[[#This Row],[Vertex 1]],GroupVertices[Vertex],0)),1,1,"")</f>
        <v>1</v>
      </c>
      <c r="BB74" s="79" t="str">
        <f>REPLACE(INDEX(GroupVertices[Group],MATCH(Edges[[#This Row],[Vertex 2]],GroupVertices[Vertex],0)),1,1,"")</f>
        <v>2</v>
      </c>
    </row>
    <row r="75" spans="1:54" ht="15">
      <c r="A75" s="65" t="s">
        <v>270</v>
      </c>
      <c r="B75" s="65" t="s">
        <v>286</v>
      </c>
      <c r="C75" s="66"/>
      <c r="D75" s="67"/>
      <c r="E75" s="68"/>
      <c r="F75" s="69"/>
      <c r="G75" s="66"/>
      <c r="H75" s="70"/>
      <c r="I75" s="71"/>
      <c r="J75" s="71"/>
      <c r="K75" s="34" t="s">
        <v>65</v>
      </c>
      <c r="L75" s="78">
        <v>75</v>
      </c>
      <c r="M75" s="78"/>
      <c r="N75" s="73"/>
      <c r="O75" s="80" t="s">
        <v>334</v>
      </c>
      <c r="P75" s="82">
        <v>43530.016122685185</v>
      </c>
      <c r="Q75" s="80" t="s">
        <v>515</v>
      </c>
      <c r="R75" s="80"/>
      <c r="S75" s="80"/>
      <c r="T75" s="80" t="s">
        <v>925</v>
      </c>
      <c r="U75" s="80"/>
      <c r="V75" s="83" t="s">
        <v>1111</v>
      </c>
      <c r="W75" s="82">
        <v>43530.016122685185</v>
      </c>
      <c r="X75" s="83" t="s">
        <v>1367</v>
      </c>
      <c r="Y75" s="80"/>
      <c r="Z75" s="80"/>
      <c r="AA75" s="86" t="s">
        <v>2007</v>
      </c>
      <c r="AB75" s="86" t="s">
        <v>2008</v>
      </c>
      <c r="AC75" s="80" t="b">
        <v>0</v>
      </c>
      <c r="AD75" s="80">
        <v>1</v>
      </c>
      <c r="AE75" s="86" t="s">
        <v>2450</v>
      </c>
      <c r="AF75" s="80" t="b">
        <v>0</v>
      </c>
      <c r="AG75" s="80" t="s">
        <v>2486</v>
      </c>
      <c r="AH75" s="80"/>
      <c r="AI75" s="86" t="s">
        <v>2449</v>
      </c>
      <c r="AJ75" s="80" t="b">
        <v>0</v>
      </c>
      <c r="AK75" s="80">
        <v>0</v>
      </c>
      <c r="AL75" s="86" t="s">
        <v>2449</v>
      </c>
      <c r="AM75" s="80" t="s">
        <v>2506</v>
      </c>
      <c r="AN75" s="80" t="b">
        <v>0</v>
      </c>
      <c r="AO75" s="86" t="s">
        <v>2008</v>
      </c>
      <c r="AP75" s="80" t="s">
        <v>178</v>
      </c>
      <c r="AQ75" s="80">
        <v>0</v>
      </c>
      <c r="AR75" s="80">
        <v>0</v>
      </c>
      <c r="AS75" s="80"/>
      <c r="AT75" s="80"/>
      <c r="AU75" s="80"/>
      <c r="AV75" s="80"/>
      <c r="AW75" s="80"/>
      <c r="AX75" s="80"/>
      <c r="AY75" s="80"/>
      <c r="AZ75" s="80"/>
      <c r="BA75" s="79" t="str">
        <f>REPLACE(INDEX(GroupVertices[Group],MATCH(Edges[[#This Row],[Vertex 1]],GroupVertices[Vertex],0)),1,1,"")</f>
        <v>1</v>
      </c>
      <c r="BB75" s="79" t="str">
        <f>REPLACE(INDEX(GroupVertices[Group],MATCH(Edges[[#This Row],[Vertex 2]],GroupVertices[Vertex],0)),1,1,"")</f>
        <v>2</v>
      </c>
    </row>
    <row r="76" spans="1:54" ht="15">
      <c r="A76" s="65" t="s">
        <v>273</v>
      </c>
      <c r="B76" s="65" t="s">
        <v>284</v>
      </c>
      <c r="C76" s="66"/>
      <c r="D76" s="67"/>
      <c r="E76" s="68"/>
      <c r="F76" s="69"/>
      <c r="G76" s="66"/>
      <c r="H76" s="70"/>
      <c r="I76" s="71"/>
      <c r="J76" s="71"/>
      <c r="K76" s="34" t="s">
        <v>65</v>
      </c>
      <c r="L76" s="78">
        <v>76</v>
      </c>
      <c r="M76" s="78"/>
      <c r="N76" s="73"/>
      <c r="O76" s="80" t="s">
        <v>334</v>
      </c>
      <c r="P76" s="82">
        <v>43523.019421296296</v>
      </c>
      <c r="Q76" s="80" t="s">
        <v>444</v>
      </c>
      <c r="R76" s="80"/>
      <c r="S76" s="80"/>
      <c r="T76" s="80" t="s">
        <v>925</v>
      </c>
      <c r="U76" s="80"/>
      <c r="V76" s="83" t="s">
        <v>1115</v>
      </c>
      <c r="W76" s="82">
        <v>43523.019421296296</v>
      </c>
      <c r="X76" s="83" t="s">
        <v>1292</v>
      </c>
      <c r="Y76" s="80"/>
      <c r="Z76" s="80"/>
      <c r="AA76" s="86" t="s">
        <v>1932</v>
      </c>
      <c r="AB76" s="86" t="s">
        <v>1937</v>
      </c>
      <c r="AC76" s="80" t="b">
        <v>0</v>
      </c>
      <c r="AD76" s="80">
        <v>3</v>
      </c>
      <c r="AE76" s="86" t="s">
        <v>2450</v>
      </c>
      <c r="AF76" s="80" t="b">
        <v>0</v>
      </c>
      <c r="AG76" s="80" t="s">
        <v>2484</v>
      </c>
      <c r="AH76" s="80"/>
      <c r="AI76" s="86" t="s">
        <v>2449</v>
      </c>
      <c r="AJ76" s="80" t="b">
        <v>0</v>
      </c>
      <c r="AK76" s="80">
        <v>0</v>
      </c>
      <c r="AL76" s="86" t="s">
        <v>2449</v>
      </c>
      <c r="AM76" s="80" t="s">
        <v>2506</v>
      </c>
      <c r="AN76" s="80" t="b">
        <v>0</v>
      </c>
      <c r="AO76" s="86" t="s">
        <v>1937</v>
      </c>
      <c r="AP76" s="80" t="s">
        <v>178</v>
      </c>
      <c r="AQ76" s="80">
        <v>0</v>
      </c>
      <c r="AR76" s="80">
        <v>0</v>
      </c>
      <c r="AS76" s="80"/>
      <c r="AT76" s="80"/>
      <c r="AU76" s="80"/>
      <c r="AV76" s="80"/>
      <c r="AW76" s="80"/>
      <c r="AX76" s="80"/>
      <c r="AY76" s="80"/>
      <c r="AZ76" s="80"/>
      <c r="BA76" s="79" t="str">
        <f>REPLACE(INDEX(GroupVertices[Group],MATCH(Edges[[#This Row],[Vertex 1]],GroupVertices[Vertex],0)),1,1,"")</f>
        <v>4</v>
      </c>
      <c r="BB76" s="79" t="str">
        <f>REPLACE(INDEX(GroupVertices[Group],MATCH(Edges[[#This Row],[Vertex 2]],GroupVertices[Vertex],0)),1,1,"")</f>
        <v>6</v>
      </c>
    </row>
    <row r="77" spans="1:54" ht="15">
      <c r="A77" s="65" t="s">
        <v>275</v>
      </c>
      <c r="B77" s="65" t="s">
        <v>329</v>
      </c>
      <c r="C77" s="66"/>
      <c r="D77" s="67"/>
      <c r="E77" s="68"/>
      <c r="F77" s="69"/>
      <c r="G77" s="66"/>
      <c r="H77" s="70"/>
      <c r="I77" s="71"/>
      <c r="J77" s="71"/>
      <c r="K77" s="34" t="s">
        <v>65</v>
      </c>
      <c r="L77" s="78">
        <v>77</v>
      </c>
      <c r="M77" s="78"/>
      <c r="N77" s="73"/>
      <c r="O77" s="80" t="s">
        <v>334</v>
      </c>
      <c r="P77" s="82">
        <v>43530.01818287037</v>
      </c>
      <c r="Q77" s="80" t="s">
        <v>693</v>
      </c>
      <c r="R77" s="80"/>
      <c r="S77" s="80"/>
      <c r="T77" s="80" t="s">
        <v>925</v>
      </c>
      <c r="U77" s="80"/>
      <c r="V77" s="83" t="s">
        <v>1117</v>
      </c>
      <c r="W77" s="82">
        <v>43530.01818287037</v>
      </c>
      <c r="X77" s="83" t="s">
        <v>1558</v>
      </c>
      <c r="Y77" s="80"/>
      <c r="Z77" s="80"/>
      <c r="AA77" s="86" t="s">
        <v>2199</v>
      </c>
      <c r="AB77" s="86" t="s">
        <v>2203</v>
      </c>
      <c r="AC77" s="80" t="b">
        <v>0</v>
      </c>
      <c r="AD77" s="80">
        <v>7</v>
      </c>
      <c r="AE77" s="86" t="s">
        <v>2450</v>
      </c>
      <c r="AF77" s="80" t="b">
        <v>0</v>
      </c>
      <c r="AG77" s="80" t="s">
        <v>2484</v>
      </c>
      <c r="AH77" s="80"/>
      <c r="AI77" s="86" t="s">
        <v>2449</v>
      </c>
      <c r="AJ77" s="80" t="b">
        <v>0</v>
      </c>
      <c r="AK77" s="80">
        <v>0</v>
      </c>
      <c r="AL77" s="86" t="s">
        <v>2449</v>
      </c>
      <c r="AM77" s="80" t="s">
        <v>2506</v>
      </c>
      <c r="AN77" s="80" t="b">
        <v>0</v>
      </c>
      <c r="AO77" s="86" t="s">
        <v>2203</v>
      </c>
      <c r="AP77" s="80" t="s">
        <v>178</v>
      </c>
      <c r="AQ77" s="80">
        <v>0</v>
      </c>
      <c r="AR77" s="80">
        <v>0</v>
      </c>
      <c r="AS77" s="80"/>
      <c r="AT77" s="80"/>
      <c r="AU77" s="80"/>
      <c r="AV77" s="80"/>
      <c r="AW77" s="80"/>
      <c r="AX77" s="80"/>
      <c r="AY77" s="80"/>
      <c r="AZ77" s="80"/>
      <c r="BA77" s="79" t="str">
        <f>REPLACE(INDEX(GroupVertices[Group],MATCH(Edges[[#This Row],[Vertex 1]],GroupVertices[Vertex],0)),1,1,"")</f>
        <v>2</v>
      </c>
      <c r="BB77" s="79" t="str">
        <f>REPLACE(INDEX(GroupVertices[Group],MATCH(Edges[[#This Row],[Vertex 2]],GroupVertices[Vertex],0)),1,1,"")</f>
        <v>2</v>
      </c>
    </row>
    <row r="78" spans="1:54" ht="15">
      <c r="A78" s="65" t="s">
        <v>275</v>
      </c>
      <c r="B78" s="65" t="s">
        <v>265</v>
      </c>
      <c r="C78" s="66"/>
      <c r="D78" s="67"/>
      <c r="E78" s="68"/>
      <c r="F78" s="69"/>
      <c r="G78" s="66"/>
      <c r="H78" s="70"/>
      <c r="I78" s="71"/>
      <c r="J78" s="71"/>
      <c r="K78" s="34" t="s">
        <v>66</v>
      </c>
      <c r="L78" s="78">
        <v>78</v>
      </c>
      <c r="M78" s="78"/>
      <c r="N78" s="73"/>
      <c r="O78" s="80" t="s">
        <v>334</v>
      </c>
      <c r="P78" s="82">
        <v>43530.01818287037</v>
      </c>
      <c r="Q78" s="80" t="s">
        <v>693</v>
      </c>
      <c r="R78" s="80"/>
      <c r="S78" s="80"/>
      <c r="T78" s="80" t="s">
        <v>925</v>
      </c>
      <c r="U78" s="80"/>
      <c r="V78" s="83" t="s">
        <v>1117</v>
      </c>
      <c r="W78" s="82">
        <v>43530.01818287037</v>
      </c>
      <c r="X78" s="83" t="s">
        <v>1558</v>
      </c>
      <c r="Y78" s="80"/>
      <c r="Z78" s="80"/>
      <c r="AA78" s="86" t="s">
        <v>2199</v>
      </c>
      <c r="AB78" s="86" t="s">
        <v>2203</v>
      </c>
      <c r="AC78" s="80" t="b">
        <v>0</v>
      </c>
      <c r="AD78" s="80">
        <v>7</v>
      </c>
      <c r="AE78" s="86" t="s">
        <v>2450</v>
      </c>
      <c r="AF78" s="80" t="b">
        <v>0</v>
      </c>
      <c r="AG78" s="80" t="s">
        <v>2484</v>
      </c>
      <c r="AH78" s="80"/>
      <c r="AI78" s="86" t="s">
        <v>2449</v>
      </c>
      <c r="AJ78" s="80" t="b">
        <v>0</v>
      </c>
      <c r="AK78" s="80">
        <v>0</v>
      </c>
      <c r="AL78" s="86" t="s">
        <v>2449</v>
      </c>
      <c r="AM78" s="80" t="s">
        <v>2506</v>
      </c>
      <c r="AN78" s="80" t="b">
        <v>0</v>
      </c>
      <c r="AO78" s="86" t="s">
        <v>2203</v>
      </c>
      <c r="AP78" s="80" t="s">
        <v>178</v>
      </c>
      <c r="AQ78" s="80">
        <v>0</v>
      </c>
      <c r="AR78" s="80">
        <v>0</v>
      </c>
      <c r="AS78" s="80"/>
      <c r="AT78" s="80"/>
      <c r="AU78" s="80"/>
      <c r="AV78" s="80"/>
      <c r="AW78" s="80"/>
      <c r="AX78" s="80"/>
      <c r="AY78" s="80"/>
      <c r="AZ78" s="80"/>
      <c r="BA78" s="79" t="str">
        <f>REPLACE(INDEX(GroupVertices[Group],MATCH(Edges[[#This Row],[Vertex 1]],GroupVertices[Vertex],0)),1,1,"")</f>
        <v>2</v>
      </c>
      <c r="BB78" s="79" t="str">
        <f>REPLACE(INDEX(GroupVertices[Group],MATCH(Edges[[#This Row],[Vertex 2]],GroupVertices[Vertex],0)),1,1,"")</f>
        <v>2</v>
      </c>
    </row>
    <row r="79" spans="1:54" ht="15">
      <c r="A79" s="65" t="s">
        <v>265</v>
      </c>
      <c r="B79" s="65" t="s">
        <v>329</v>
      </c>
      <c r="C79" s="66"/>
      <c r="D79" s="67"/>
      <c r="E79" s="68"/>
      <c r="F79" s="69"/>
      <c r="G79" s="66"/>
      <c r="H79" s="70"/>
      <c r="I79" s="71"/>
      <c r="J79" s="71"/>
      <c r="K79" s="34" t="s">
        <v>65</v>
      </c>
      <c r="L79" s="78">
        <v>79</v>
      </c>
      <c r="M79" s="78"/>
      <c r="N79" s="73"/>
      <c r="O79" s="80" t="s">
        <v>334</v>
      </c>
      <c r="P79" s="82">
        <v>43530.01787037037</v>
      </c>
      <c r="Q79" s="80" t="s">
        <v>695</v>
      </c>
      <c r="R79" s="80"/>
      <c r="S79" s="80"/>
      <c r="T79" s="80" t="s">
        <v>925</v>
      </c>
      <c r="U79" s="80"/>
      <c r="V79" s="83" t="s">
        <v>1106</v>
      </c>
      <c r="W79" s="82">
        <v>43530.01787037037</v>
      </c>
      <c r="X79" s="83" t="s">
        <v>1560</v>
      </c>
      <c r="Y79" s="80"/>
      <c r="Z79" s="80"/>
      <c r="AA79" s="86" t="s">
        <v>2201</v>
      </c>
      <c r="AB79" s="86" t="s">
        <v>2203</v>
      </c>
      <c r="AC79" s="80" t="b">
        <v>0</v>
      </c>
      <c r="AD79" s="80">
        <v>7</v>
      </c>
      <c r="AE79" s="86" t="s">
        <v>2450</v>
      </c>
      <c r="AF79" s="80" t="b">
        <v>0</v>
      </c>
      <c r="AG79" s="80" t="s">
        <v>2484</v>
      </c>
      <c r="AH79" s="80"/>
      <c r="AI79" s="86" t="s">
        <v>2449</v>
      </c>
      <c r="AJ79" s="80" t="b">
        <v>0</v>
      </c>
      <c r="AK79" s="80">
        <v>0</v>
      </c>
      <c r="AL79" s="86" t="s">
        <v>2449</v>
      </c>
      <c r="AM79" s="80" t="s">
        <v>2501</v>
      </c>
      <c r="AN79" s="80" t="b">
        <v>0</v>
      </c>
      <c r="AO79" s="86" t="s">
        <v>2203</v>
      </c>
      <c r="AP79" s="80" t="s">
        <v>178</v>
      </c>
      <c r="AQ79" s="80">
        <v>0</v>
      </c>
      <c r="AR79" s="80">
        <v>0</v>
      </c>
      <c r="AS79" s="80"/>
      <c r="AT79" s="80"/>
      <c r="AU79" s="80"/>
      <c r="AV79" s="80"/>
      <c r="AW79" s="80"/>
      <c r="AX79" s="80"/>
      <c r="AY79" s="80"/>
      <c r="AZ79" s="80"/>
      <c r="BA79" s="79" t="str">
        <f>REPLACE(INDEX(GroupVertices[Group],MATCH(Edges[[#This Row],[Vertex 1]],GroupVertices[Vertex],0)),1,1,"")</f>
        <v>2</v>
      </c>
      <c r="BB79" s="79" t="str">
        <f>REPLACE(INDEX(GroupVertices[Group],MATCH(Edges[[#This Row],[Vertex 2]],GroupVertices[Vertex],0)),1,1,"")</f>
        <v>2</v>
      </c>
    </row>
    <row r="80" spans="1:54" ht="15">
      <c r="A80" s="65" t="s">
        <v>279</v>
      </c>
      <c r="B80" s="65" t="s">
        <v>286</v>
      </c>
      <c r="C80" s="66"/>
      <c r="D80" s="67"/>
      <c r="E80" s="68"/>
      <c r="F80" s="69"/>
      <c r="G80" s="66"/>
      <c r="H80" s="70"/>
      <c r="I80" s="71"/>
      <c r="J80" s="71"/>
      <c r="K80" s="34" t="s">
        <v>65</v>
      </c>
      <c r="L80" s="78">
        <v>80</v>
      </c>
      <c r="M80" s="78"/>
      <c r="N80" s="73"/>
      <c r="O80" s="80" t="s">
        <v>334</v>
      </c>
      <c r="P80" s="82">
        <v>43530.016909722224</v>
      </c>
      <c r="Q80" s="80" t="s">
        <v>511</v>
      </c>
      <c r="R80" s="80"/>
      <c r="S80" s="80"/>
      <c r="T80" s="80" t="s">
        <v>925</v>
      </c>
      <c r="U80" s="80"/>
      <c r="V80" s="83" t="s">
        <v>1121</v>
      </c>
      <c r="W80" s="82">
        <v>43530.016909722224</v>
      </c>
      <c r="X80" s="83" t="s">
        <v>1363</v>
      </c>
      <c r="Y80" s="80"/>
      <c r="Z80" s="80"/>
      <c r="AA80" s="86" t="s">
        <v>2003</v>
      </c>
      <c r="AB80" s="86" t="s">
        <v>2008</v>
      </c>
      <c r="AC80" s="80" t="b">
        <v>0</v>
      </c>
      <c r="AD80" s="80">
        <v>4</v>
      </c>
      <c r="AE80" s="86" t="s">
        <v>2450</v>
      </c>
      <c r="AF80" s="80" t="b">
        <v>0</v>
      </c>
      <c r="AG80" s="80" t="s">
        <v>2484</v>
      </c>
      <c r="AH80" s="80"/>
      <c r="AI80" s="86" t="s">
        <v>2449</v>
      </c>
      <c r="AJ80" s="80" t="b">
        <v>0</v>
      </c>
      <c r="AK80" s="80">
        <v>0</v>
      </c>
      <c r="AL80" s="86" t="s">
        <v>2449</v>
      </c>
      <c r="AM80" s="80" t="s">
        <v>2506</v>
      </c>
      <c r="AN80" s="80" t="b">
        <v>0</v>
      </c>
      <c r="AO80" s="86" t="s">
        <v>2008</v>
      </c>
      <c r="AP80" s="80" t="s">
        <v>178</v>
      </c>
      <c r="AQ80" s="80">
        <v>0</v>
      </c>
      <c r="AR80" s="80">
        <v>0</v>
      </c>
      <c r="AS80" s="80"/>
      <c r="AT80" s="80"/>
      <c r="AU80" s="80"/>
      <c r="AV80" s="80"/>
      <c r="AW80" s="80"/>
      <c r="AX80" s="80"/>
      <c r="AY80" s="80"/>
      <c r="AZ80" s="80"/>
      <c r="BA80" s="79" t="str">
        <f>REPLACE(INDEX(GroupVertices[Group],MATCH(Edges[[#This Row],[Vertex 1]],GroupVertices[Vertex],0)),1,1,"")</f>
        <v>6</v>
      </c>
      <c r="BB80" s="79" t="str">
        <f>REPLACE(INDEX(GroupVertices[Group],MATCH(Edges[[#This Row],[Vertex 2]],GroupVertices[Vertex],0)),1,1,"")</f>
        <v>2</v>
      </c>
    </row>
    <row r="81" spans="1:54" ht="15">
      <c r="A81" s="65" t="s">
        <v>279</v>
      </c>
      <c r="B81" s="65" t="s">
        <v>270</v>
      </c>
      <c r="C81" s="66"/>
      <c r="D81" s="67"/>
      <c r="E81" s="68"/>
      <c r="F81" s="69"/>
      <c r="G81" s="66"/>
      <c r="H81" s="70"/>
      <c r="I81" s="71"/>
      <c r="J81" s="71"/>
      <c r="K81" s="34" t="s">
        <v>66</v>
      </c>
      <c r="L81" s="78">
        <v>81</v>
      </c>
      <c r="M81" s="78"/>
      <c r="N81" s="73"/>
      <c r="O81" s="80" t="s">
        <v>334</v>
      </c>
      <c r="P81" s="82">
        <v>43530.016909722224</v>
      </c>
      <c r="Q81" s="80" t="s">
        <v>511</v>
      </c>
      <c r="R81" s="80"/>
      <c r="S81" s="80"/>
      <c r="T81" s="80" t="s">
        <v>925</v>
      </c>
      <c r="U81" s="80"/>
      <c r="V81" s="83" t="s">
        <v>1121</v>
      </c>
      <c r="W81" s="82">
        <v>43530.016909722224</v>
      </c>
      <c r="X81" s="83" t="s">
        <v>1363</v>
      </c>
      <c r="Y81" s="80"/>
      <c r="Z81" s="80"/>
      <c r="AA81" s="86" t="s">
        <v>2003</v>
      </c>
      <c r="AB81" s="86" t="s">
        <v>2008</v>
      </c>
      <c r="AC81" s="80" t="b">
        <v>0</v>
      </c>
      <c r="AD81" s="80">
        <v>4</v>
      </c>
      <c r="AE81" s="86" t="s">
        <v>2450</v>
      </c>
      <c r="AF81" s="80" t="b">
        <v>0</v>
      </c>
      <c r="AG81" s="80" t="s">
        <v>2484</v>
      </c>
      <c r="AH81" s="80"/>
      <c r="AI81" s="86" t="s">
        <v>2449</v>
      </c>
      <c r="AJ81" s="80" t="b">
        <v>0</v>
      </c>
      <c r="AK81" s="80">
        <v>0</v>
      </c>
      <c r="AL81" s="86" t="s">
        <v>2449</v>
      </c>
      <c r="AM81" s="80" t="s">
        <v>2506</v>
      </c>
      <c r="AN81" s="80" t="b">
        <v>0</v>
      </c>
      <c r="AO81" s="86" t="s">
        <v>2008</v>
      </c>
      <c r="AP81" s="80" t="s">
        <v>178</v>
      </c>
      <c r="AQ81" s="80">
        <v>0</v>
      </c>
      <c r="AR81" s="80">
        <v>0</v>
      </c>
      <c r="AS81" s="80"/>
      <c r="AT81" s="80"/>
      <c r="AU81" s="80"/>
      <c r="AV81" s="80"/>
      <c r="AW81" s="80"/>
      <c r="AX81" s="80"/>
      <c r="AY81" s="80"/>
      <c r="AZ81" s="80"/>
      <c r="BA81" s="79" t="str">
        <f>REPLACE(INDEX(GroupVertices[Group],MATCH(Edges[[#This Row],[Vertex 1]],GroupVertices[Vertex],0)),1,1,"")</f>
        <v>6</v>
      </c>
      <c r="BB81" s="79" t="str">
        <f>REPLACE(INDEX(GroupVertices[Group],MATCH(Edges[[#This Row],[Vertex 2]],GroupVertices[Vertex],0)),1,1,"")</f>
        <v>1</v>
      </c>
    </row>
    <row r="82" spans="1:54" ht="15">
      <c r="A82" s="65" t="s">
        <v>248</v>
      </c>
      <c r="B82" s="65" t="s">
        <v>270</v>
      </c>
      <c r="C82" s="66"/>
      <c r="D82" s="67"/>
      <c r="E82" s="68"/>
      <c r="F82" s="69"/>
      <c r="G82" s="66"/>
      <c r="H82" s="70"/>
      <c r="I82" s="71"/>
      <c r="J82" s="71"/>
      <c r="K82" s="34" t="s">
        <v>66</v>
      </c>
      <c r="L82" s="78">
        <v>82</v>
      </c>
      <c r="M82" s="78"/>
      <c r="N82" s="73"/>
      <c r="O82" s="80" t="s">
        <v>334</v>
      </c>
      <c r="P82" s="82">
        <v>43523.033541666664</v>
      </c>
      <c r="Q82" s="80" t="s">
        <v>456</v>
      </c>
      <c r="R82" s="80"/>
      <c r="S82" s="80"/>
      <c r="T82" s="80" t="s">
        <v>925</v>
      </c>
      <c r="U82" s="80"/>
      <c r="V82" s="83" t="s">
        <v>1114</v>
      </c>
      <c r="W82" s="82">
        <v>43523.033541666664</v>
      </c>
      <c r="X82" s="83" t="s">
        <v>1305</v>
      </c>
      <c r="Y82" s="80"/>
      <c r="Z82" s="80"/>
      <c r="AA82" s="86" t="s">
        <v>1945</v>
      </c>
      <c r="AB82" s="86" t="s">
        <v>1955</v>
      </c>
      <c r="AC82" s="80" t="b">
        <v>0</v>
      </c>
      <c r="AD82" s="80">
        <v>3</v>
      </c>
      <c r="AE82" s="86" t="s">
        <v>2450</v>
      </c>
      <c r="AF82" s="80" t="b">
        <v>0</v>
      </c>
      <c r="AG82" s="80" t="s">
        <v>2484</v>
      </c>
      <c r="AH82" s="80"/>
      <c r="AI82" s="86" t="s">
        <v>2449</v>
      </c>
      <c r="AJ82" s="80" t="b">
        <v>0</v>
      </c>
      <c r="AK82" s="80">
        <v>0</v>
      </c>
      <c r="AL82" s="86" t="s">
        <v>2449</v>
      </c>
      <c r="AM82" s="80" t="s">
        <v>2506</v>
      </c>
      <c r="AN82" s="80" t="b">
        <v>0</v>
      </c>
      <c r="AO82" s="86" t="s">
        <v>1955</v>
      </c>
      <c r="AP82" s="80" t="s">
        <v>178</v>
      </c>
      <c r="AQ82" s="80">
        <v>0</v>
      </c>
      <c r="AR82" s="80">
        <v>0</v>
      </c>
      <c r="AS82" s="80"/>
      <c r="AT82" s="80"/>
      <c r="AU82" s="80"/>
      <c r="AV82" s="80"/>
      <c r="AW82" s="80"/>
      <c r="AX82" s="80"/>
      <c r="AY82" s="80"/>
      <c r="AZ82" s="80"/>
      <c r="BA82" s="79" t="str">
        <f>REPLACE(INDEX(GroupVertices[Group],MATCH(Edges[[#This Row],[Vertex 1]],GroupVertices[Vertex],0)),1,1,"")</f>
        <v>4</v>
      </c>
      <c r="BB82" s="79" t="str">
        <f>REPLACE(INDEX(GroupVertices[Group],MATCH(Edges[[#This Row],[Vertex 2]],GroupVertices[Vertex],0)),1,1,"")</f>
        <v>1</v>
      </c>
    </row>
    <row r="83" spans="1:54" ht="15">
      <c r="A83" s="65" t="s">
        <v>273</v>
      </c>
      <c r="B83" s="65" t="s">
        <v>270</v>
      </c>
      <c r="C83" s="66"/>
      <c r="D83" s="67"/>
      <c r="E83" s="68"/>
      <c r="F83" s="69"/>
      <c r="G83" s="66"/>
      <c r="H83" s="70"/>
      <c r="I83" s="71"/>
      <c r="J83" s="71"/>
      <c r="K83" s="34" t="s">
        <v>66</v>
      </c>
      <c r="L83" s="78">
        <v>83</v>
      </c>
      <c r="M83" s="78"/>
      <c r="N83" s="73"/>
      <c r="O83" s="80" t="s">
        <v>334</v>
      </c>
      <c r="P83" s="82">
        <v>43523.00241898148</v>
      </c>
      <c r="Q83" s="80" t="s">
        <v>557</v>
      </c>
      <c r="R83" s="80"/>
      <c r="S83" s="80"/>
      <c r="T83" s="80" t="s">
        <v>925</v>
      </c>
      <c r="U83" s="80"/>
      <c r="V83" s="83" t="s">
        <v>1115</v>
      </c>
      <c r="W83" s="82">
        <v>43523.00241898148</v>
      </c>
      <c r="X83" s="83" t="s">
        <v>1413</v>
      </c>
      <c r="Y83" s="80"/>
      <c r="Z83" s="80"/>
      <c r="AA83" s="86" t="s">
        <v>2053</v>
      </c>
      <c r="AB83" s="86" t="s">
        <v>2245</v>
      </c>
      <c r="AC83" s="80" t="b">
        <v>0</v>
      </c>
      <c r="AD83" s="80">
        <v>2</v>
      </c>
      <c r="AE83" s="86" t="s">
        <v>2450</v>
      </c>
      <c r="AF83" s="80" t="b">
        <v>0</v>
      </c>
      <c r="AG83" s="80" t="s">
        <v>2484</v>
      </c>
      <c r="AH83" s="80"/>
      <c r="AI83" s="86" t="s">
        <v>2449</v>
      </c>
      <c r="AJ83" s="80" t="b">
        <v>0</v>
      </c>
      <c r="AK83" s="80">
        <v>0</v>
      </c>
      <c r="AL83" s="86" t="s">
        <v>2449</v>
      </c>
      <c r="AM83" s="80" t="s">
        <v>2506</v>
      </c>
      <c r="AN83" s="80" t="b">
        <v>0</v>
      </c>
      <c r="AO83" s="86" t="s">
        <v>2245</v>
      </c>
      <c r="AP83" s="80" t="s">
        <v>178</v>
      </c>
      <c r="AQ83" s="80">
        <v>0</v>
      </c>
      <c r="AR83" s="80">
        <v>0</v>
      </c>
      <c r="AS83" s="80"/>
      <c r="AT83" s="80"/>
      <c r="AU83" s="80"/>
      <c r="AV83" s="80"/>
      <c r="AW83" s="80"/>
      <c r="AX83" s="80"/>
      <c r="AY83" s="80"/>
      <c r="AZ83" s="80"/>
      <c r="BA83" s="79" t="str">
        <f>REPLACE(INDEX(GroupVertices[Group],MATCH(Edges[[#This Row],[Vertex 1]],GroupVertices[Vertex],0)),1,1,"")</f>
        <v>4</v>
      </c>
      <c r="BB83" s="79" t="str">
        <f>REPLACE(INDEX(GroupVertices[Group],MATCH(Edges[[#This Row],[Vertex 2]],GroupVertices[Vertex],0)),1,1,"")</f>
        <v>1</v>
      </c>
    </row>
    <row r="84" spans="1:54" ht="15">
      <c r="A84" s="65" t="s">
        <v>226</v>
      </c>
      <c r="B84" s="65" t="s">
        <v>270</v>
      </c>
      <c r="C84" s="66"/>
      <c r="D84" s="67"/>
      <c r="E84" s="68"/>
      <c r="F84" s="69"/>
      <c r="G84" s="66"/>
      <c r="H84" s="70"/>
      <c r="I84" s="71"/>
      <c r="J84" s="71"/>
      <c r="K84" s="34" t="s">
        <v>65</v>
      </c>
      <c r="L84" s="78">
        <v>84</v>
      </c>
      <c r="M84" s="78"/>
      <c r="N84" s="73"/>
      <c r="O84" s="80" t="s">
        <v>334</v>
      </c>
      <c r="P84" s="82">
        <v>43523.026087962964</v>
      </c>
      <c r="Q84" s="80" t="s">
        <v>342</v>
      </c>
      <c r="R84" s="80"/>
      <c r="S84" s="80"/>
      <c r="T84" s="80" t="s">
        <v>925</v>
      </c>
      <c r="U84" s="80"/>
      <c r="V84" s="83" t="s">
        <v>1076</v>
      </c>
      <c r="W84" s="82">
        <v>43523.026087962964</v>
      </c>
      <c r="X84" s="83" t="s">
        <v>1159</v>
      </c>
      <c r="Y84" s="80"/>
      <c r="Z84" s="80"/>
      <c r="AA84" s="86" t="s">
        <v>1799</v>
      </c>
      <c r="AB84" s="86" t="s">
        <v>2250</v>
      </c>
      <c r="AC84" s="80" t="b">
        <v>0</v>
      </c>
      <c r="AD84" s="80">
        <v>1</v>
      </c>
      <c r="AE84" s="86" t="s">
        <v>2450</v>
      </c>
      <c r="AF84" s="80" t="b">
        <v>0</v>
      </c>
      <c r="AG84" s="80" t="s">
        <v>2484</v>
      </c>
      <c r="AH84" s="80"/>
      <c r="AI84" s="86" t="s">
        <v>2449</v>
      </c>
      <c r="AJ84" s="80" t="b">
        <v>0</v>
      </c>
      <c r="AK84" s="80">
        <v>0</v>
      </c>
      <c r="AL84" s="86" t="s">
        <v>2449</v>
      </c>
      <c r="AM84" s="80" t="s">
        <v>2504</v>
      </c>
      <c r="AN84" s="80" t="b">
        <v>0</v>
      </c>
      <c r="AO84" s="86" t="s">
        <v>2250</v>
      </c>
      <c r="AP84" s="80" t="s">
        <v>178</v>
      </c>
      <c r="AQ84" s="80">
        <v>0</v>
      </c>
      <c r="AR84" s="80">
        <v>0</v>
      </c>
      <c r="AS84" s="80"/>
      <c r="AT84" s="80"/>
      <c r="AU84" s="80"/>
      <c r="AV84" s="80"/>
      <c r="AW84" s="80"/>
      <c r="AX84" s="80"/>
      <c r="AY84" s="80"/>
      <c r="AZ84" s="80"/>
      <c r="BA84" s="79" t="str">
        <f>REPLACE(INDEX(GroupVertices[Group],MATCH(Edges[[#This Row],[Vertex 1]],GroupVertices[Vertex],0)),1,1,"")</f>
        <v>1</v>
      </c>
      <c r="BB84" s="79" t="str">
        <f>REPLACE(INDEX(GroupVertices[Group],MATCH(Edges[[#This Row],[Vertex 2]],GroupVertices[Vertex],0)),1,1,"")</f>
        <v>1</v>
      </c>
    </row>
    <row r="85" spans="1:54" ht="15">
      <c r="A85" s="65" t="s">
        <v>293</v>
      </c>
      <c r="B85" s="65" t="s">
        <v>287</v>
      </c>
      <c r="C85" s="66"/>
      <c r="D85" s="67"/>
      <c r="E85" s="68"/>
      <c r="F85" s="69"/>
      <c r="G85" s="66"/>
      <c r="H85" s="70"/>
      <c r="I85" s="71"/>
      <c r="J85" s="71"/>
      <c r="K85" s="34" t="s">
        <v>65</v>
      </c>
      <c r="L85" s="78">
        <v>85</v>
      </c>
      <c r="M85" s="78"/>
      <c r="N85" s="73"/>
      <c r="O85" s="80" t="s">
        <v>334</v>
      </c>
      <c r="P85" s="82">
        <v>43530.010150462964</v>
      </c>
      <c r="Q85" s="80" t="s">
        <v>651</v>
      </c>
      <c r="R85" s="80"/>
      <c r="S85" s="80"/>
      <c r="T85" s="80" t="s">
        <v>925</v>
      </c>
      <c r="U85" s="80"/>
      <c r="V85" s="83" t="s">
        <v>1135</v>
      </c>
      <c r="W85" s="82">
        <v>43530.010150462964</v>
      </c>
      <c r="X85" s="83" t="s">
        <v>1513</v>
      </c>
      <c r="Y85" s="80"/>
      <c r="Z85" s="80"/>
      <c r="AA85" s="86" t="s">
        <v>2153</v>
      </c>
      <c r="AB85" s="86" t="s">
        <v>2443</v>
      </c>
      <c r="AC85" s="80" t="b">
        <v>0</v>
      </c>
      <c r="AD85" s="80">
        <v>3</v>
      </c>
      <c r="AE85" s="86" t="s">
        <v>2479</v>
      </c>
      <c r="AF85" s="80" t="b">
        <v>0</v>
      </c>
      <c r="AG85" s="80" t="s">
        <v>2484</v>
      </c>
      <c r="AH85" s="80"/>
      <c r="AI85" s="86" t="s">
        <v>2449</v>
      </c>
      <c r="AJ85" s="80" t="b">
        <v>0</v>
      </c>
      <c r="AK85" s="80">
        <v>0</v>
      </c>
      <c r="AL85" s="86" t="s">
        <v>2449</v>
      </c>
      <c r="AM85" s="80" t="s">
        <v>2502</v>
      </c>
      <c r="AN85" s="80" t="b">
        <v>0</v>
      </c>
      <c r="AO85" s="86" t="s">
        <v>2443</v>
      </c>
      <c r="AP85" s="80" t="s">
        <v>178</v>
      </c>
      <c r="AQ85" s="80">
        <v>0</v>
      </c>
      <c r="AR85" s="80">
        <v>0</v>
      </c>
      <c r="AS85" s="80"/>
      <c r="AT85" s="80"/>
      <c r="AU85" s="80"/>
      <c r="AV85" s="80"/>
      <c r="AW85" s="80"/>
      <c r="AX85" s="80"/>
      <c r="AY85" s="80"/>
      <c r="AZ85" s="80"/>
      <c r="BA85" s="79" t="str">
        <f>REPLACE(INDEX(GroupVertices[Group],MATCH(Edges[[#This Row],[Vertex 1]],GroupVertices[Vertex],0)),1,1,"")</f>
        <v>2</v>
      </c>
      <c r="BB85" s="79" t="str">
        <f>REPLACE(INDEX(GroupVertices[Group],MATCH(Edges[[#This Row],[Vertex 2]],GroupVertices[Vertex],0)),1,1,"")</f>
        <v>2</v>
      </c>
    </row>
    <row r="86" spans="1:54" ht="15">
      <c r="A86" s="65" t="s">
        <v>270</v>
      </c>
      <c r="B86" s="65" t="s">
        <v>287</v>
      </c>
      <c r="C86" s="66"/>
      <c r="D86" s="67"/>
      <c r="E86" s="68"/>
      <c r="F86" s="69"/>
      <c r="G86" s="66"/>
      <c r="H86" s="70"/>
      <c r="I86" s="71"/>
      <c r="J86" s="71"/>
      <c r="K86" s="34" t="s">
        <v>66</v>
      </c>
      <c r="L86" s="78">
        <v>86</v>
      </c>
      <c r="M86" s="78"/>
      <c r="N86" s="73"/>
      <c r="O86" s="80" t="s">
        <v>334</v>
      </c>
      <c r="P86" s="82">
        <v>43530.005208333336</v>
      </c>
      <c r="Q86" s="80" t="s">
        <v>626</v>
      </c>
      <c r="R86" s="80"/>
      <c r="S86" s="80"/>
      <c r="T86" s="80" t="s">
        <v>925</v>
      </c>
      <c r="U86" s="80"/>
      <c r="V86" s="83" t="s">
        <v>1111</v>
      </c>
      <c r="W86" s="82">
        <v>43530.005208333336</v>
      </c>
      <c r="X86" s="83" t="s">
        <v>1486</v>
      </c>
      <c r="Y86" s="80"/>
      <c r="Z86" s="80"/>
      <c r="AA86" s="86" t="s">
        <v>2126</v>
      </c>
      <c r="AB86" s="86" t="s">
        <v>2120</v>
      </c>
      <c r="AC86" s="80" t="b">
        <v>0</v>
      </c>
      <c r="AD86" s="80">
        <v>2</v>
      </c>
      <c r="AE86" s="86" t="s">
        <v>2479</v>
      </c>
      <c r="AF86" s="80" t="b">
        <v>0</v>
      </c>
      <c r="AG86" s="80" t="s">
        <v>2489</v>
      </c>
      <c r="AH86" s="80"/>
      <c r="AI86" s="86" t="s">
        <v>2449</v>
      </c>
      <c r="AJ86" s="80" t="b">
        <v>0</v>
      </c>
      <c r="AK86" s="80">
        <v>0</v>
      </c>
      <c r="AL86" s="86" t="s">
        <v>2449</v>
      </c>
      <c r="AM86" s="80" t="s">
        <v>2506</v>
      </c>
      <c r="AN86" s="80" t="b">
        <v>0</v>
      </c>
      <c r="AO86" s="86" t="s">
        <v>2120</v>
      </c>
      <c r="AP86" s="80" t="s">
        <v>178</v>
      </c>
      <c r="AQ86" s="80">
        <v>0</v>
      </c>
      <c r="AR86" s="80">
        <v>0</v>
      </c>
      <c r="AS86" s="80"/>
      <c r="AT86" s="80"/>
      <c r="AU86" s="80"/>
      <c r="AV86" s="80"/>
      <c r="AW86" s="80"/>
      <c r="AX86" s="80"/>
      <c r="AY86" s="80"/>
      <c r="AZ86" s="80"/>
      <c r="BA86" s="79" t="str">
        <f>REPLACE(INDEX(GroupVertices[Group],MATCH(Edges[[#This Row],[Vertex 1]],GroupVertices[Vertex],0)),1,1,"")</f>
        <v>1</v>
      </c>
      <c r="BB86" s="79" t="str">
        <f>REPLACE(INDEX(GroupVertices[Group],MATCH(Edges[[#This Row],[Vertex 2]],GroupVertices[Vertex],0)),1,1,"")</f>
        <v>2</v>
      </c>
    </row>
    <row r="87" spans="1:54" ht="15">
      <c r="A87" s="65" t="s">
        <v>293</v>
      </c>
      <c r="B87" s="65" t="s">
        <v>287</v>
      </c>
      <c r="C87" s="66"/>
      <c r="D87" s="67"/>
      <c r="E87" s="68"/>
      <c r="F87" s="69"/>
      <c r="G87" s="66"/>
      <c r="H87" s="70"/>
      <c r="I87" s="71"/>
      <c r="J87" s="71"/>
      <c r="K87" s="34" t="s">
        <v>65</v>
      </c>
      <c r="L87" s="78">
        <v>87</v>
      </c>
      <c r="M87" s="78"/>
      <c r="N87" s="73"/>
      <c r="O87" s="80" t="s">
        <v>334</v>
      </c>
      <c r="P87" s="82">
        <v>43530.00543981481</v>
      </c>
      <c r="Q87" s="80" t="s">
        <v>649</v>
      </c>
      <c r="R87" s="80"/>
      <c r="S87" s="80"/>
      <c r="T87" s="80" t="s">
        <v>925</v>
      </c>
      <c r="U87" s="80"/>
      <c r="V87" s="83" t="s">
        <v>1135</v>
      </c>
      <c r="W87" s="82">
        <v>43530.00543981481</v>
      </c>
      <c r="X87" s="83" t="s">
        <v>1511</v>
      </c>
      <c r="Y87" s="80"/>
      <c r="Z87" s="80"/>
      <c r="AA87" s="86" t="s">
        <v>2151</v>
      </c>
      <c r="AB87" s="86" t="s">
        <v>2120</v>
      </c>
      <c r="AC87" s="80" t="b">
        <v>0</v>
      </c>
      <c r="AD87" s="80">
        <v>2</v>
      </c>
      <c r="AE87" s="86" t="s">
        <v>2479</v>
      </c>
      <c r="AF87" s="80" t="b">
        <v>0</v>
      </c>
      <c r="AG87" s="80" t="s">
        <v>2489</v>
      </c>
      <c r="AH87" s="80"/>
      <c r="AI87" s="86" t="s">
        <v>2449</v>
      </c>
      <c r="AJ87" s="80" t="b">
        <v>0</v>
      </c>
      <c r="AK87" s="80">
        <v>0</v>
      </c>
      <c r="AL87" s="86" t="s">
        <v>2449</v>
      </c>
      <c r="AM87" s="80" t="s">
        <v>2502</v>
      </c>
      <c r="AN87" s="80" t="b">
        <v>0</v>
      </c>
      <c r="AO87" s="86" t="s">
        <v>2120</v>
      </c>
      <c r="AP87" s="80" t="s">
        <v>178</v>
      </c>
      <c r="AQ87" s="80">
        <v>0</v>
      </c>
      <c r="AR87" s="80">
        <v>0</v>
      </c>
      <c r="AS87" s="80"/>
      <c r="AT87" s="80"/>
      <c r="AU87" s="80"/>
      <c r="AV87" s="80"/>
      <c r="AW87" s="80"/>
      <c r="AX87" s="80"/>
      <c r="AY87" s="80"/>
      <c r="AZ87" s="80"/>
      <c r="BA87" s="79" t="str">
        <f>REPLACE(INDEX(GroupVertices[Group],MATCH(Edges[[#This Row],[Vertex 1]],GroupVertices[Vertex],0)),1,1,"")</f>
        <v>2</v>
      </c>
      <c r="BB87" s="79" t="str">
        <f>REPLACE(INDEX(GroupVertices[Group],MATCH(Edges[[#This Row],[Vertex 2]],GroupVertices[Vertex],0)),1,1,"")</f>
        <v>2</v>
      </c>
    </row>
    <row r="88" spans="1:54" ht="15">
      <c r="A88" s="65" t="s">
        <v>270</v>
      </c>
      <c r="B88" s="65" t="s">
        <v>287</v>
      </c>
      <c r="C88" s="66"/>
      <c r="D88" s="67"/>
      <c r="E88" s="68"/>
      <c r="F88" s="69"/>
      <c r="G88" s="66"/>
      <c r="H88" s="70"/>
      <c r="I88" s="71"/>
      <c r="J88" s="71"/>
      <c r="K88" s="34" t="s">
        <v>66</v>
      </c>
      <c r="L88" s="78">
        <v>88</v>
      </c>
      <c r="M88" s="78"/>
      <c r="N88" s="73"/>
      <c r="O88" s="80" t="s">
        <v>334</v>
      </c>
      <c r="P88" s="82">
        <v>43530.00928240741</v>
      </c>
      <c r="Q88" s="80" t="s">
        <v>629</v>
      </c>
      <c r="R88" s="80"/>
      <c r="S88" s="80"/>
      <c r="T88" s="80" t="s">
        <v>925</v>
      </c>
      <c r="U88" s="80"/>
      <c r="V88" s="83" t="s">
        <v>1111</v>
      </c>
      <c r="W88" s="82">
        <v>43530.00928240741</v>
      </c>
      <c r="X88" s="83" t="s">
        <v>1489</v>
      </c>
      <c r="Y88" s="80"/>
      <c r="Z88" s="80"/>
      <c r="AA88" s="86" t="s">
        <v>2129</v>
      </c>
      <c r="AB88" s="86" t="s">
        <v>2121</v>
      </c>
      <c r="AC88" s="80" t="b">
        <v>0</v>
      </c>
      <c r="AD88" s="80">
        <v>3</v>
      </c>
      <c r="AE88" s="86" t="s">
        <v>2479</v>
      </c>
      <c r="AF88" s="80" t="b">
        <v>0</v>
      </c>
      <c r="AG88" s="80" t="s">
        <v>2484</v>
      </c>
      <c r="AH88" s="80"/>
      <c r="AI88" s="86" t="s">
        <v>2449</v>
      </c>
      <c r="AJ88" s="80" t="b">
        <v>0</v>
      </c>
      <c r="AK88" s="80">
        <v>0</v>
      </c>
      <c r="AL88" s="86" t="s">
        <v>2449</v>
      </c>
      <c r="AM88" s="80" t="s">
        <v>2506</v>
      </c>
      <c r="AN88" s="80" t="b">
        <v>0</v>
      </c>
      <c r="AO88" s="86" t="s">
        <v>2121</v>
      </c>
      <c r="AP88" s="80" t="s">
        <v>178</v>
      </c>
      <c r="AQ88" s="80">
        <v>0</v>
      </c>
      <c r="AR88" s="80">
        <v>0</v>
      </c>
      <c r="AS88" s="80"/>
      <c r="AT88" s="80"/>
      <c r="AU88" s="80"/>
      <c r="AV88" s="80"/>
      <c r="AW88" s="80"/>
      <c r="AX88" s="80"/>
      <c r="AY88" s="80"/>
      <c r="AZ88" s="80"/>
      <c r="BA88" s="79" t="str">
        <f>REPLACE(INDEX(GroupVertices[Group],MATCH(Edges[[#This Row],[Vertex 1]],GroupVertices[Vertex],0)),1,1,"")</f>
        <v>1</v>
      </c>
      <c r="BB88" s="79" t="str">
        <f>REPLACE(INDEX(GroupVertices[Group],MATCH(Edges[[#This Row],[Vertex 2]],GroupVertices[Vertex],0)),1,1,"")</f>
        <v>2</v>
      </c>
    </row>
    <row r="89" spans="1:54" ht="15">
      <c r="A89" s="65" t="s">
        <v>270</v>
      </c>
      <c r="B89" s="65" t="s">
        <v>297</v>
      </c>
      <c r="C89" s="66"/>
      <c r="D89" s="67"/>
      <c r="E89" s="68"/>
      <c r="F89" s="69"/>
      <c r="G89" s="66"/>
      <c r="H89" s="70"/>
      <c r="I89" s="71"/>
      <c r="J89" s="71"/>
      <c r="K89" s="34" t="s">
        <v>65</v>
      </c>
      <c r="L89" s="78">
        <v>89</v>
      </c>
      <c r="M89" s="78"/>
      <c r="N89" s="73"/>
      <c r="O89" s="80" t="s">
        <v>334</v>
      </c>
      <c r="P89" s="82">
        <v>43530.015439814815</v>
      </c>
      <c r="Q89" s="80" t="s">
        <v>674</v>
      </c>
      <c r="R89" s="80"/>
      <c r="S89" s="80"/>
      <c r="T89" s="80" t="s">
        <v>925</v>
      </c>
      <c r="U89" s="80"/>
      <c r="V89" s="83" t="s">
        <v>1111</v>
      </c>
      <c r="W89" s="82">
        <v>43530.015439814815</v>
      </c>
      <c r="X89" s="83" t="s">
        <v>1537</v>
      </c>
      <c r="Y89" s="80"/>
      <c r="Z89" s="80"/>
      <c r="AA89" s="86" t="s">
        <v>2178</v>
      </c>
      <c r="AB89" s="86" t="s">
        <v>2169</v>
      </c>
      <c r="AC89" s="80" t="b">
        <v>0</v>
      </c>
      <c r="AD89" s="80">
        <v>0</v>
      </c>
      <c r="AE89" s="86" t="s">
        <v>2479</v>
      </c>
      <c r="AF89" s="80" t="b">
        <v>0</v>
      </c>
      <c r="AG89" s="80" t="s">
        <v>2484</v>
      </c>
      <c r="AH89" s="80"/>
      <c r="AI89" s="86" t="s">
        <v>2449</v>
      </c>
      <c r="AJ89" s="80" t="b">
        <v>0</v>
      </c>
      <c r="AK89" s="80">
        <v>0</v>
      </c>
      <c r="AL89" s="86" t="s">
        <v>2449</v>
      </c>
      <c r="AM89" s="80" t="s">
        <v>2506</v>
      </c>
      <c r="AN89" s="80" t="b">
        <v>0</v>
      </c>
      <c r="AO89" s="86" t="s">
        <v>2169</v>
      </c>
      <c r="AP89" s="80" t="s">
        <v>178</v>
      </c>
      <c r="AQ89" s="80">
        <v>0</v>
      </c>
      <c r="AR89" s="80">
        <v>0</v>
      </c>
      <c r="AS89" s="80"/>
      <c r="AT89" s="80"/>
      <c r="AU89" s="80"/>
      <c r="AV89" s="80"/>
      <c r="AW89" s="80"/>
      <c r="AX89" s="80"/>
      <c r="AY89" s="80"/>
      <c r="AZ89" s="80"/>
      <c r="BA89" s="79" t="str">
        <f>REPLACE(INDEX(GroupVertices[Group],MATCH(Edges[[#This Row],[Vertex 1]],GroupVertices[Vertex],0)),1,1,"")</f>
        <v>1</v>
      </c>
      <c r="BB89" s="79" t="str">
        <f>REPLACE(INDEX(GroupVertices[Group],MATCH(Edges[[#This Row],[Vertex 2]],GroupVertices[Vertex],0)),1,1,"")</f>
        <v>2</v>
      </c>
    </row>
    <row r="90" spans="1:54" ht="15">
      <c r="A90" s="65" t="s">
        <v>244</v>
      </c>
      <c r="B90" s="65" t="s">
        <v>270</v>
      </c>
      <c r="C90" s="66"/>
      <c r="D90" s="67"/>
      <c r="E90" s="68"/>
      <c r="F90" s="69"/>
      <c r="G90" s="66"/>
      <c r="H90" s="70"/>
      <c r="I90" s="71"/>
      <c r="J90" s="71"/>
      <c r="K90" s="34" t="s">
        <v>65</v>
      </c>
      <c r="L90" s="78">
        <v>90</v>
      </c>
      <c r="M90" s="78"/>
      <c r="N90" s="73"/>
      <c r="O90" s="80" t="s">
        <v>334</v>
      </c>
      <c r="P90" s="82">
        <v>43527.787881944445</v>
      </c>
      <c r="Q90" s="80" t="s">
        <v>353</v>
      </c>
      <c r="R90" s="80"/>
      <c r="S90" s="80"/>
      <c r="T90" s="80" t="s">
        <v>925</v>
      </c>
      <c r="U90" s="83" t="s">
        <v>975</v>
      </c>
      <c r="V90" s="83" t="s">
        <v>975</v>
      </c>
      <c r="W90" s="82">
        <v>43527.787881944445</v>
      </c>
      <c r="X90" s="83" t="s">
        <v>1179</v>
      </c>
      <c r="Y90" s="80"/>
      <c r="Z90" s="80"/>
      <c r="AA90" s="86" t="s">
        <v>1819</v>
      </c>
      <c r="AB90" s="80"/>
      <c r="AC90" s="80" t="b">
        <v>0</v>
      </c>
      <c r="AD90" s="80">
        <v>0</v>
      </c>
      <c r="AE90" s="86" t="s">
        <v>2449</v>
      </c>
      <c r="AF90" s="80" t="b">
        <v>0</v>
      </c>
      <c r="AG90" s="80" t="s">
        <v>2484</v>
      </c>
      <c r="AH90" s="80"/>
      <c r="AI90" s="86" t="s">
        <v>2449</v>
      </c>
      <c r="AJ90" s="80" t="b">
        <v>0</v>
      </c>
      <c r="AK90" s="80">
        <v>0</v>
      </c>
      <c r="AL90" s="86" t="s">
        <v>2449</v>
      </c>
      <c r="AM90" s="80" t="s">
        <v>2504</v>
      </c>
      <c r="AN90" s="80" t="b">
        <v>0</v>
      </c>
      <c r="AO90" s="86" t="s">
        <v>1819</v>
      </c>
      <c r="AP90" s="80" t="s">
        <v>178</v>
      </c>
      <c r="AQ90" s="80">
        <v>0</v>
      </c>
      <c r="AR90" s="80">
        <v>0</v>
      </c>
      <c r="AS90" s="80"/>
      <c r="AT90" s="80"/>
      <c r="AU90" s="80"/>
      <c r="AV90" s="80"/>
      <c r="AW90" s="80"/>
      <c r="AX90" s="80"/>
      <c r="AY90" s="80"/>
      <c r="AZ90" s="80"/>
      <c r="BA90" s="79" t="str">
        <f>REPLACE(INDEX(GroupVertices[Group],MATCH(Edges[[#This Row],[Vertex 1]],GroupVertices[Vertex],0)),1,1,"")</f>
        <v>1</v>
      </c>
      <c r="BB90" s="79" t="str">
        <f>REPLACE(INDEX(GroupVertices[Group],MATCH(Edges[[#This Row],[Vertex 2]],GroupVertices[Vertex],0)),1,1,"")</f>
        <v>1</v>
      </c>
    </row>
    <row r="91" spans="1:54" ht="15">
      <c r="A91" s="65" t="s">
        <v>244</v>
      </c>
      <c r="B91" s="65" t="s">
        <v>268</v>
      </c>
      <c r="C91" s="66"/>
      <c r="D91" s="67"/>
      <c r="E91" s="68"/>
      <c r="F91" s="69"/>
      <c r="G91" s="66"/>
      <c r="H91" s="70"/>
      <c r="I91" s="71"/>
      <c r="J91" s="71"/>
      <c r="K91" s="34" t="s">
        <v>65</v>
      </c>
      <c r="L91" s="78">
        <v>91</v>
      </c>
      <c r="M91" s="78"/>
      <c r="N91" s="73"/>
      <c r="O91" s="80" t="s">
        <v>334</v>
      </c>
      <c r="P91" s="82">
        <v>43527.787881944445</v>
      </c>
      <c r="Q91" s="80" t="s">
        <v>353</v>
      </c>
      <c r="R91" s="80"/>
      <c r="S91" s="80"/>
      <c r="T91" s="80" t="s">
        <v>925</v>
      </c>
      <c r="U91" s="83" t="s">
        <v>975</v>
      </c>
      <c r="V91" s="83" t="s">
        <v>975</v>
      </c>
      <c r="W91" s="82">
        <v>43527.787881944445</v>
      </c>
      <c r="X91" s="83" t="s">
        <v>1179</v>
      </c>
      <c r="Y91" s="80"/>
      <c r="Z91" s="80"/>
      <c r="AA91" s="86" t="s">
        <v>1819</v>
      </c>
      <c r="AB91" s="80"/>
      <c r="AC91" s="80" t="b">
        <v>0</v>
      </c>
      <c r="AD91" s="80">
        <v>0</v>
      </c>
      <c r="AE91" s="86" t="s">
        <v>2449</v>
      </c>
      <c r="AF91" s="80" t="b">
        <v>0</v>
      </c>
      <c r="AG91" s="80" t="s">
        <v>2484</v>
      </c>
      <c r="AH91" s="80"/>
      <c r="AI91" s="86" t="s">
        <v>2449</v>
      </c>
      <c r="AJ91" s="80" t="b">
        <v>0</v>
      </c>
      <c r="AK91" s="80">
        <v>0</v>
      </c>
      <c r="AL91" s="86" t="s">
        <v>2449</v>
      </c>
      <c r="AM91" s="80" t="s">
        <v>2504</v>
      </c>
      <c r="AN91" s="80" t="b">
        <v>0</v>
      </c>
      <c r="AO91" s="86" t="s">
        <v>1819</v>
      </c>
      <c r="AP91" s="80" t="s">
        <v>178</v>
      </c>
      <c r="AQ91" s="80">
        <v>0</v>
      </c>
      <c r="AR91" s="80">
        <v>0</v>
      </c>
      <c r="AS91" s="80"/>
      <c r="AT91" s="80"/>
      <c r="AU91" s="80"/>
      <c r="AV91" s="80"/>
      <c r="AW91" s="80"/>
      <c r="AX91" s="80"/>
      <c r="AY91" s="80"/>
      <c r="AZ91" s="80"/>
      <c r="BA91" s="79" t="str">
        <f>REPLACE(INDEX(GroupVertices[Group],MATCH(Edges[[#This Row],[Vertex 1]],GroupVertices[Vertex],0)),1,1,"")</f>
        <v>1</v>
      </c>
      <c r="BB91" s="79" t="str">
        <f>REPLACE(INDEX(GroupVertices[Group],MATCH(Edges[[#This Row],[Vertex 2]],GroupVertices[Vertex],0)),1,1,"")</f>
        <v>2</v>
      </c>
    </row>
    <row r="92" spans="1:54" ht="15">
      <c r="A92" s="65" t="s">
        <v>248</v>
      </c>
      <c r="B92" s="65" t="s">
        <v>270</v>
      </c>
      <c r="C92" s="66"/>
      <c r="D92" s="67"/>
      <c r="E92" s="68"/>
      <c r="F92" s="69"/>
      <c r="G92" s="66"/>
      <c r="H92" s="70"/>
      <c r="I92" s="71"/>
      <c r="J92" s="71"/>
      <c r="K92" s="34" t="s">
        <v>66</v>
      </c>
      <c r="L92" s="78">
        <v>92</v>
      </c>
      <c r="M92" s="78"/>
      <c r="N92" s="73"/>
      <c r="O92" s="80" t="s">
        <v>334</v>
      </c>
      <c r="P92" s="82">
        <v>43523.028449074074</v>
      </c>
      <c r="Q92" s="80" t="s">
        <v>451</v>
      </c>
      <c r="R92" s="80"/>
      <c r="S92" s="80"/>
      <c r="T92" s="80" t="s">
        <v>925</v>
      </c>
      <c r="U92" s="80"/>
      <c r="V92" s="83" t="s">
        <v>1114</v>
      </c>
      <c r="W92" s="82">
        <v>43523.028449074074</v>
      </c>
      <c r="X92" s="83" t="s">
        <v>1300</v>
      </c>
      <c r="Y92" s="80"/>
      <c r="Z92" s="80"/>
      <c r="AA92" s="86" t="s">
        <v>1940</v>
      </c>
      <c r="AB92" s="86" t="s">
        <v>2267</v>
      </c>
      <c r="AC92" s="80" t="b">
        <v>0</v>
      </c>
      <c r="AD92" s="80">
        <v>3</v>
      </c>
      <c r="AE92" s="86" t="s">
        <v>2454</v>
      </c>
      <c r="AF92" s="80" t="b">
        <v>0</v>
      </c>
      <c r="AG92" s="80" t="s">
        <v>2484</v>
      </c>
      <c r="AH92" s="80"/>
      <c r="AI92" s="86" t="s">
        <v>2449</v>
      </c>
      <c r="AJ92" s="80" t="b">
        <v>0</v>
      </c>
      <c r="AK92" s="80">
        <v>0</v>
      </c>
      <c r="AL92" s="86" t="s">
        <v>2449</v>
      </c>
      <c r="AM92" s="80" t="s">
        <v>2506</v>
      </c>
      <c r="AN92" s="80" t="b">
        <v>0</v>
      </c>
      <c r="AO92" s="86" t="s">
        <v>2267</v>
      </c>
      <c r="AP92" s="80" t="s">
        <v>178</v>
      </c>
      <c r="AQ92" s="80">
        <v>0</v>
      </c>
      <c r="AR92" s="80">
        <v>0</v>
      </c>
      <c r="AS92" s="80"/>
      <c r="AT92" s="80"/>
      <c r="AU92" s="80"/>
      <c r="AV92" s="80"/>
      <c r="AW92" s="80"/>
      <c r="AX92" s="80"/>
      <c r="AY92" s="80"/>
      <c r="AZ92" s="80"/>
      <c r="BA92" s="79" t="str">
        <f>REPLACE(INDEX(GroupVertices[Group],MATCH(Edges[[#This Row],[Vertex 1]],GroupVertices[Vertex],0)),1,1,"")</f>
        <v>4</v>
      </c>
      <c r="BB92" s="79" t="str">
        <f>REPLACE(INDEX(GroupVertices[Group],MATCH(Edges[[#This Row],[Vertex 2]],GroupVertices[Vertex],0)),1,1,"")</f>
        <v>1</v>
      </c>
    </row>
    <row r="93" spans="1:54" ht="15">
      <c r="A93" s="65" t="s">
        <v>283</v>
      </c>
      <c r="B93" s="65" t="s">
        <v>270</v>
      </c>
      <c r="C93" s="66"/>
      <c r="D93" s="67"/>
      <c r="E93" s="68"/>
      <c r="F93" s="69"/>
      <c r="G93" s="66"/>
      <c r="H93" s="70"/>
      <c r="I93" s="71"/>
      <c r="J93" s="71"/>
      <c r="K93" s="34" t="s">
        <v>66</v>
      </c>
      <c r="L93" s="78">
        <v>93</v>
      </c>
      <c r="M93" s="78"/>
      <c r="N93" s="73"/>
      <c r="O93" s="80" t="s">
        <v>334</v>
      </c>
      <c r="P93" s="82">
        <v>43523.0233912037</v>
      </c>
      <c r="Q93" s="80" t="s">
        <v>741</v>
      </c>
      <c r="R93" s="80"/>
      <c r="S93" s="80"/>
      <c r="T93" s="80" t="s">
        <v>925</v>
      </c>
      <c r="U93" s="83" t="s">
        <v>1008</v>
      </c>
      <c r="V93" s="83" t="s">
        <v>1008</v>
      </c>
      <c r="W93" s="82">
        <v>43523.0233912037</v>
      </c>
      <c r="X93" s="83" t="s">
        <v>1608</v>
      </c>
      <c r="Y93" s="80"/>
      <c r="Z93" s="80"/>
      <c r="AA93" s="86" t="s">
        <v>2249</v>
      </c>
      <c r="AB93" s="86" t="s">
        <v>2267</v>
      </c>
      <c r="AC93" s="80" t="b">
        <v>0</v>
      </c>
      <c r="AD93" s="80">
        <v>4</v>
      </c>
      <c r="AE93" s="86" t="s">
        <v>2454</v>
      </c>
      <c r="AF93" s="80" t="b">
        <v>0</v>
      </c>
      <c r="AG93" s="80" t="s">
        <v>2484</v>
      </c>
      <c r="AH93" s="80"/>
      <c r="AI93" s="86" t="s">
        <v>2449</v>
      </c>
      <c r="AJ93" s="80" t="b">
        <v>0</v>
      </c>
      <c r="AK93" s="80">
        <v>0</v>
      </c>
      <c r="AL93" s="86" t="s">
        <v>2449</v>
      </c>
      <c r="AM93" s="80" t="s">
        <v>2502</v>
      </c>
      <c r="AN93" s="80" t="b">
        <v>0</v>
      </c>
      <c r="AO93" s="86" t="s">
        <v>2267</v>
      </c>
      <c r="AP93" s="80" t="s">
        <v>178</v>
      </c>
      <c r="AQ93" s="80">
        <v>0</v>
      </c>
      <c r="AR93" s="80">
        <v>0</v>
      </c>
      <c r="AS93" s="80"/>
      <c r="AT93" s="80"/>
      <c r="AU93" s="80"/>
      <c r="AV93" s="80"/>
      <c r="AW93" s="80"/>
      <c r="AX93" s="80"/>
      <c r="AY93" s="80"/>
      <c r="AZ93" s="80"/>
      <c r="BA93" s="79" t="str">
        <f>REPLACE(INDEX(GroupVertices[Group],MATCH(Edges[[#This Row],[Vertex 1]],GroupVertices[Vertex],0)),1,1,"")</f>
        <v>2</v>
      </c>
      <c r="BB93" s="79" t="str">
        <f>REPLACE(INDEX(GroupVertices[Group],MATCH(Edges[[#This Row],[Vertex 2]],GroupVertices[Vertex],0)),1,1,"")</f>
        <v>1</v>
      </c>
    </row>
    <row r="94" spans="1:54" ht="15">
      <c r="A94" s="65" t="s">
        <v>266</v>
      </c>
      <c r="B94" s="65" t="s">
        <v>267</v>
      </c>
      <c r="C94" s="66"/>
      <c r="D94" s="67"/>
      <c r="E94" s="68"/>
      <c r="F94" s="69"/>
      <c r="G94" s="66"/>
      <c r="H94" s="70"/>
      <c r="I94" s="71"/>
      <c r="J94" s="71"/>
      <c r="K94" s="34" t="s">
        <v>66</v>
      </c>
      <c r="L94" s="78">
        <v>94</v>
      </c>
      <c r="M94" s="78"/>
      <c r="N94" s="73"/>
      <c r="O94" s="80" t="s">
        <v>334</v>
      </c>
      <c r="P94" s="82">
        <v>43523.07388888889</v>
      </c>
      <c r="Q94" s="80" t="s">
        <v>369</v>
      </c>
      <c r="R94" s="80"/>
      <c r="S94" s="80"/>
      <c r="T94" s="80" t="s">
        <v>925</v>
      </c>
      <c r="U94" s="80"/>
      <c r="V94" s="83" t="s">
        <v>1107</v>
      </c>
      <c r="W94" s="82">
        <v>43523.07388888889</v>
      </c>
      <c r="X94" s="83" t="s">
        <v>1210</v>
      </c>
      <c r="Y94" s="80"/>
      <c r="Z94" s="80"/>
      <c r="AA94" s="86" t="s">
        <v>1850</v>
      </c>
      <c r="AB94" s="86" t="s">
        <v>2267</v>
      </c>
      <c r="AC94" s="80" t="b">
        <v>0</v>
      </c>
      <c r="AD94" s="80">
        <v>4</v>
      </c>
      <c r="AE94" s="86" t="s">
        <v>2454</v>
      </c>
      <c r="AF94" s="80" t="b">
        <v>0</v>
      </c>
      <c r="AG94" s="80" t="s">
        <v>2484</v>
      </c>
      <c r="AH94" s="80"/>
      <c r="AI94" s="86" t="s">
        <v>2449</v>
      </c>
      <c r="AJ94" s="80" t="b">
        <v>0</v>
      </c>
      <c r="AK94" s="80">
        <v>2</v>
      </c>
      <c r="AL94" s="86" t="s">
        <v>2449</v>
      </c>
      <c r="AM94" s="80" t="s">
        <v>2504</v>
      </c>
      <c r="AN94" s="80" t="b">
        <v>0</v>
      </c>
      <c r="AO94" s="86" t="s">
        <v>2267</v>
      </c>
      <c r="AP94" s="80" t="s">
        <v>178</v>
      </c>
      <c r="AQ94" s="80">
        <v>0</v>
      </c>
      <c r="AR94" s="80">
        <v>0</v>
      </c>
      <c r="AS94" s="80"/>
      <c r="AT94" s="80"/>
      <c r="AU94" s="80"/>
      <c r="AV94" s="80"/>
      <c r="AW94" s="80"/>
      <c r="AX94" s="80"/>
      <c r="AY94" s="80"/>
      <c r="AZ94" s="80"/>
      <c r="BA94" s="79" t="str">
        <f>REPLACE(INDEX(GroupVertices[Group],MATCH(Edges[[#This Row],[Vertex 1]],GroupVertices[Vertex],0)),1,1,"")</f>
        <v>2</v>
      </c>
      <c r="BB94" s="79" t="str">
        <f>REPLACE(INDEX(GroupVertices[Group],MATCH(Edges[[#This Row],[Vertex 2]],GroupVertices[Vertex],0)),1,1,"")</f>
        <v>2</v>
      </c>
    </row>
    <row r="95" spans="1:54" ht="15">
      <c r="A95" s="65" t="s">
        <v>266</v>
      </c>
      <c r="B95" s="65" t="s">
        <v>270</v>
      </c>
      <c r="C95" s="66"/>
      <c r="D95" s="67"/>
      <c r="E95" s="68"/>
      <c r="F95" s="69"/>
      <c r="G95" s="66"/>
      <c r="H95" s="70"/>
      <c r="I95" s="71"/>
      <c r="J95" s="71"/>
      <c r="K95" s="34" t="s">
        <v>65</v>
      </c>
      <c r="L95" s="78">
        <v>95</v>
      </c>
      <c r="M95" s="78"/>
      <c r="N95" s="73"/>
      <c r="O95" s="80" t="s">
        <v>334</v>
      </c>
      <c r="P95" s="82">
        <v>43523.07388888889</v>
      </c>
      <c r="Q95" s="80" t="s">
        <v>369</v>
      </c>
      <c r="R95" s="80"/>
      <c r="S95" s="80"/>
      <c r="T95" s="80" t="s">
        <v>925</v>
      </c>
      <c r="U95" s="80"/>
      <c r="V95" s="83" t="s">
        <v>1107</v>
      </c>
      <c r="W95" s="82">
        <v>43523.07388888889</v>
      </c>
      <c r="X95" s="83" t="s">
        <v>1210</v>
      </c>
      <c r="Y95" s="80"/>
      <c r="Z95" s="80"/>
      <c r="AA95" s="86" t="s">
        <v>1850</v>
      </c>
      <c r="AB95" s="86" t="s">
        <v>2267</v>
      </c>
      <c r="AC95" s="80" t="b">
        <v>0</v>
      </c>
      <c r="AD95" s="80">
        <v>4</v>
      </c>
      <c r="AE95" s="86" t="s">
        <v>2454</v>
      </c>
      <c r="AF95" s="80" t="b">
        <v>0</v>
      </c>
      <c r="AG95" s="80" t="s">
        <v>2484</v>
      </c>
      <c r="AH95" s="80"/>
      <c r="AI95" s="86" t="s">
        <v>2449</v>
      </c>
      <c r="AJ95" s="80" t="b">
        <v>0</v>
      </c>
      <c r="AK95" s="80">
        <v>2</v>
      </c>
      <c r="AL95" s="86" t="s">
        <v>2449</v>
      </c>
      <c r="AM95" s="80" t="s">
        <v>2504</v>
      </c>
      <c r="AN95" s="80" t="b">
        <v>0</v>
      </c>
      <c r="AO95" s="86" t="s">
        <v>2267</v>
      </c>
      <c r="AP95" s="80" t="s">
        <v>178</v>
      </c>
      <c r="AQ95" s="80">
        <v>0</v>
      </c>
      <c r="AR95" s="80">
        <v>0</v>
      </c>
      <c r="AS95" s="80"/>
      <c r="AT95" s="80"/>
      <c r="AU95" s="80"/>
      <c r="AV95" s="80"/>
      <c r="AW95" s="80"/>
      <c r="AX95" s="80"/>
      <c r="AY95" s="80"/>
      <c r="AZ95" s="80"/>
      <c r="BA95" s="79" t="str">
        <f>REPLACE(INDEX(GroupVertices[Group],MATCH(Edges[[#This Row],[Vertex 1]],GroupVertices[Vertex],0)),1,1,"")</f>
        <v>2</v>
      </c>
      <c r="BB95" s="79" t="str">
        <f>REPLACE(INDEX(GroupVertices[Group],MATCH(Edges[[#This Row],[Vertex 2]],GroupVertices[Vertex],0)),1,1,"")</f>
        <v>1</v>
      </c>
    </row>
    <row r="96" spans="1:54" ht="15">
      <c r="A96" s="65" t="s">
        <v>267</v>
      </c>
      <c r="B96" s="65" t="s">
        <v>270</v>
      </c>
      <c r="C96" s="66"/>
      <c r="D96" s="67"/>
      <c r="E96" s="68"/>
      <c r="F96" s="69"/>
      <c r="G96" s="66"/>
      <c r="H96" s="70"/>
      <c r="I96" s="71"/>
      <c r="J96" s="71"/>
      <c r="K96" s="34" t="s">
        <v>65</v>
      </c>
      <c r="L96" s="78">
        <v>96</v>
      </c>
      <c r="M96" s="78"/>
      <c r="N96" s="73"/>
      <c r="O96" s="80" t="s">
        <v>334</v>
      </c>
      <c r="P96" s="82">
        <v>43523.74337962963</v>
      </c>
      <c r="Q96" s="80" t="s">
        <v>369</v>
      </c>
      <c r="R96" s="80"/>
      <c r="S96" s="80"/>
      <c r="T96" s="80"/>
      <c r="U96" s="80"/>
      <c r="V96" s="83" t="s">
        <v>1108</v>
      </c>
      <c r="W96" s="82">
        <v>43523.74337962963</v>
      </c>
      <c r="X96" s="83" t="s">
        <v>1211</v>
      </c>
      <c r="Y96" s="80"/>
      <c r="Z96" s="80"/>
      <c r="AA96" s="86" t="s">
        <v>1851</v>
      </c>
      <c r="AB96" s="80"/>
      <c r="AC96" s="80" t="b">
        <v>0</v>
      </c>
      <c r="AD96" s="80">
        <v>0</v>
      </c>
      <c r="AE96" s="86" t="s">
        <v>2449</v>
      </c>
      <c r="AF96" s="80" t="b">
        <v>0</v>
      </c>
      <c r="AG96" s="80" t="s">
        <v>2484</v>
      </c>
      <c r="AH96" s="80"/>
      <c r="AI96" s="86" t="s">
        <v>2449</v>
      </c>
      <c r="AJ96" s="80" t="b">
        <v>0</v>
      </c>
      <c r="AK96" s="80">
        <v>2</v>
      </c>
      <c r="AL96" s="86" t="s">
        <v>1850</v>
      </c>
      <c r="AM96" s="80" t="s">
        <v>2506</v>
      </c>
      <c r="AN96" s="80" t="b">
        <v>0</v>
      </c>
      <c r="AO96" s="86" t="s">
        <v>1850</v>
      </c>
      <c r="AP96" s="80" t="s">
        <v>178</v>
      </c>
      <c r="AQ96" s="80">
        <v>0</v>
      </c>
      <c r="AR96" s="80">
        <v>0</v>
      </c>
      <c r="AS96" s="80"/>
      <c r="AT96" s="80"/>
      <c r="AU96" s="80"/>
      <c r="AV96" s="80"/>
      <c r="AW96" s="80"/>
      <c r="AX96" s="80"/>
      <c r="AY96" s="80"/>
      <c r="AZ96" s="80"/>
      <c r="BA96" s="79" t="str">
        <f>REPLACE(INDEX(GroupVertices[Group],MATCH(Edges[[#This Row],[Vertex 1]],GroupVertices[Vertex],0)),1,1,"")</f>
        <v>2</v>
      </c>
      <c r="BB96" s="79" t="str">
        <f>REPLACE(INDEX(GroupVertices[Group],MATCH(Edges[[#This Row],[Vertex 2]],GroupVertices[Vertex],0)),1,1,"")</f>
        <v>1</v>
      </c>
    </row>
    <row r="97" spans="1:54" ht="15">
      <c r="A97" s="65" t="s">
        <v>268</v>
      </c>
      <c r="B97" s="65" t="s">
        <v>267</v>
      </c>
      <c r="C97" s="66"/>
      <c r="D97" s="67"/>
      <c r="E97" s="68"/>
      <c r="F97" s="69"/>
      <c r="G97" s="66"/>
      <c r="H97" s="70"/>
      <c r="I97" s="71"/>
      <c r="J97" s="71"/>
      <c r="K97" s="34" t="s">
        <v>66</v>
      </c>
      <c r="L97" s="78">
        <v>97</v>
      </c>
      <c r="M97" s="78"/>
      <c r="N97" s="73"/>
      <c r="O97" s="80" t="s">
        <v>334</v>
      </c>
      <c r="P97" s="82">
        <v>43523.080358796295</v>
      </c>
      <c r="Q97" s="80" t="s">
        <v>369</v>
      </c>
      <c r="R97" s="80"/>
      <c r="S97" s="80"/>
      <c r="T97" s="80"/>
      <c r="U97" s="80"/>
      <c r="V97" s="83" t="s">
        <v>1109</v>
      </c>
      <c r="W97" s="82">
        <v>43523.080358796295</v>
      </c>
      <c r="X97" s="83" t="s">
        <v>1212</v>
      </c>
      <c r="Y97" s="80"/>
      <c r="Z97" s="80"/>
      <c r="AA97" s="86" t="s">
        <v>1852</v>
      </c>
      <c r="AB97" s="80"/>
      <c r="AC97" s="80" t="b">
        <v>0</v>
      </c>
      <c r="AD97" s="80">
        <v>0</v>
      </c>
      <c r="AE97" s="86" t="s">
        <v>2449</v>
      </c>
      <c r="AF97" s="80" t="b">
        <v>0</v>
      </c>
      <c r="AG97" s="80" t="s">
        <v>2484</v>
      </c>
      <c r="AH97" s="80"/>
      <c r="AI97" s="86" t="s">
        <v>2449</v>
      </c>
      <c r="AJ97" s="80" t="b">
        <v>0</v>
      </c>
      <c r="AK97" s="80">
        <v>2</v>
      </c>
      <c r="AL97" s="86" t="s">
        <v>1850</v>
      </c>
      <c r="AM97" s="80" t="s">
        <v>2504</v>
      </c>
      <c r="AN97" s="80" t="b">
        <v>0</v>
      </c>
      <c r="AO97" s="86" t="s">
        <v>1850</v>
      </c>
      <c r="AP97" s="80" t="s">
        <v>178</v>
      </c>
      <c r="AQ97" s="80">
        <v>0</v>
      </c>
      <c r="AR97" s="80">
        <v>0</v>
      </c>
      <c r="AS97" s="80"/>
      <c r="AT97" s="80"/>
      <c r="AU97" s="80"/>
      <c r="AV97" s="80"/>
      <c r="AW97" s="80"/>
      <c r="AX97" s="80"/>
      <c r="AY97" s="80"/>
      <c r="AZ97" s="80"/>
      <c r="BA97" s="79" t="str">
        <f>REPLACE(INDEX(GroupVertices[Group],MATCH(Edges[[#This Row],[Vertex 1]],GroupVertices[Vertex],0)),1,1,"")</f>
        <v>2</v>
      </c>
      <c r="BB97" s="79" t="str">
        <f>REPLACE(INDEX(GroupVertices[Group],MATCH(Edges[[#This Row],[Vertex 2]],GroupVertices[Vertex],0)),1,1,"")</f>
        <v>2</v>
      </c>
    </row>
    <row r="98" spans="1:54" ht="15">
      <c r="A98" s="65" t="s">
        <v>268</v>
      </c>
      <c r="B98" s="65" t="s">
        <v>270</v>
      </c>
      <c r="C98" s="66"/>
      <c r="D98" s="67"/>
      <c r="E98" s="68"/>
      <c r="F98" s="69"/>
      <c r="G98" s="66"/>
      <c r="H98" s="70"/>
      <c r="I98" s="71"/>
      <c r="J98" s="71"/>
      <c r="K98" s="34" t="s">
        <v>66</v>
      </c>
      <c r="L98" s="78">
        <v>98</v>
      </c>
      <c r="M98" s="78"/>
      <c r="N98" s="73"/>
      <c r="O98" s="80" t="s">
        <v>334</v>
      </c>
      <c r="P98" s="82">
        <v>43523.080358796295</v>
      </c>
      <c r="Q98" s="80" t="s">
        <v>369</v>
      </c>
      <c r="R98" s="80"/>
      <c r="S98" s="80"/>
      <c r="T98" s="80"/>
      <c r="U98" s="80"/>
      <c r="V98" s="83" t="s">
        <v>1109</v>
      </c>
      <c r="W98" s="82">
        <v>43523.080358796295</v>
      </c>
      <c r="X98" s="83" t="s">
        <v>1212</v>
      </c>
      <c r="Y98" s="80"/>
      <c r="Z98" s="80"/>
      <c r="AA98" s="86" t="s">
        <v>1852</v>
      </c>
      <c r="AB98" s="80"/>
      <c r="AC98" s="80" t="b">
        <v>0</v>
      </c>
      <c r="AD98" s="80">
        <v>0</v>
      </c>
      <c r="AE98" s="86" t="s">
        <v>2449</v>
      </c>
      <c r="AF98" s="80" t="b">
        <v>0</v>
      </c>
      <c r="AG98" s="80" t="s">
        <v>2484</v>
      </c>
      <c r="AH98" s="80"/>
      <c r="AI98" s="86" t="s">
        <v>2449</v>
      </c>
      <c r="AJ98" s="80" t="b">
        <v>0</v>
      </c>
      <c r="AK98" s="80">
        <v>2</v>
      </c>
      <c r="AL98" s="86" t="s">
        <v>1850</v>
      </c>
      <c r="AM98" s="80" t="s">
        <v>2504</v>
      </c>
      <c r="AN98" s="80" t="b">
        <v>0</v>
      </c>
      <c r="AO98" s="86" t="s">
        <v>1850</v>
      </c>
      <c r="AP98" s="80" t="s">
        <v>178</v>
      </c>
      <c r="AQ98" s="80">
        <v>0</v>
      </c>
      <c r="AR98" s="80">
        <v>0</v>
      </c>
      <c r="AS98" s="80"/>
      <c r="AT98" s="80"/>
      <c r="AU98" s="80"/>
      <c r="AV98" s="80"/>
      <c r="AW98" s="80"/>
      <c r="AX98" s="80"/>
      <c r="AY98" s="80"/>
      <c r="AZ98" s="80"/>
      <c r="BA98" s="79" t="str">
        <f>REPLACE(INDEX(GroupVertices[Group],MATCH(Edges[[#This Row],[Vertex 1]],GroupVertices[Vertex],0)),1,1,"")</f>
        <v>2</v>
      </c>
      <c r="BB98" s="79" t="str">
        <f>REPLACE(INDEX(GroupVertices[Group],MATCH(Edges[[#This Row],[Vertex 2]],GroupVertices[Vertex],0)),1,1,"")</f>
        <v>1</v>
      </c>
    </row>
    <row r="99" spans="1:54" ht="15">
      <c r="A99" s="65" t="s">
        <v>270</v>
      </c>
      <c r="B99" s="65" t="s">
        <v>273</v>
      </c>
      <c r="C99" s="66"/>
      <c r="D99" s="67"/>
      <c r="E99" s="68"/>
      <c r="F99" s="69"/>
      <c r="G99" s="66"/>
      <c r="H99" s="70"/>
      <c r="I99" s="71"/>
      <c r="J99" s="71"/>
      <c r="K99" s="34" t="s">
        <v>66</v>
      </c>
      <c r="L99" s="78">
        <v>99</v>
      </c>
      <c r="M99" s="78"/>
      <c r="N99" s="73"/>
      <c r="O99" s="80" t="s">
        <v>334</v>
      </c>
      <c r="P99" s="82">
        <v>43530.01020833333</v>
      </c>
      <c r="Q99" s="80" t="s">
        <v>582</v>
      </c>
      <c r="R99" s="80"/>
      <c r="S99" s="80"/>
      <c r="T99" s="80" t="s">
        <v>925</v>
      </c>
      <c r="U99" s="80"/>
      <c r="V99" s="83" t="s">
        <v>1111</v>
      </c>
      <c r="W99" s="82">
        <v>43530.01020833333</v>
      </c>
      <c r="X99" s="83" t="s">
        <v>1440</v>
      </c>
      <c r="Y99" s="80"/>
      <c r="Z99" s="80"/>
      <c r="AA99" s="86" t="s">
        <v>2080</v>
      </c>
      <c r="AB99" s="80"/>
      <c r="AC99" s="80" t="b">
        <v>0</v>
      </c>
      <c r="AD99" s="80">
        <v>8</v>
      </c>
      <c r="AE99" s="86" t="s">
        <v>2449</v>
      </c>
      <c r="AF99" s="80" t="b">
        <v>0</v>
      </c>
      <c r="AG99" s="80" t="s">
        <v>2484</v>
      </c>
      <c r="AH99" s="80"/>
      <c r="AI99" s="86" t="s">
        <v>2449</v>
      </c>
      <c r="AJ99" s="80" t="b">
        <v>0</v>
      </c>
      <c r="AK99" s="80">
        <v>0</v>
      </c>
      <c r="AL99" s="86" t="s">
        <v>2449</v>
      </c>
      <c r="AM99" s="80" t="s">
        <v>2506</v>
      </c>
      <c r="AN99" s="80" t="b">
        <v>0</v>
      </c>
      <c r="AO99" s="86" t="s">
        <v>2080</v>
      </c>
      <c r="AP99" s="80" t="s">
        <v>178</v>
      </c>
      <c r="AQ99" s="80">
        <v>0</v>
      </c>
      <c r="AR99" s="80">
        <v>0</v>
      </c>
      <c r="AS99" s="80"/>
      <c r="AT99" s="80"/>
      <c r="AU99" s="80"/>
      <c r="AV99" s="80"/>
      <c r="AW99" s="80"/>
      <c r="AX99" s="80"/>
      <c r="AY99" s="80"/>
      <c r="AZ99" s="80"/>
      <c r="BA99" s="79" t="str">
        <f>REPLACE(INDEX(GroupVertices[Group],MATCH(Edges[[#This Row],[Vertex 1]],GroupVertices[Vertex],0)),1,1,"")</f>
        <v>1</v>
      </c>
      <c r="BB99" s="79" t="str">
        <f>REPLACE(INDEX(GroupVertices[Group],MATCH(Edges[[#This Row],[Vertex 2]],GroupVertices[Vertex],0)),1,1,"")</f>
        <v>4</v>
      </c>
    </row>
    <row r="100" spans="1:54" ht="15">
      <c r="A100" s="65" t="s">
        <v>283</v>
      </c>
      <c r="B100" s="65" t="s">
        <v>326</v>
      </c>
      <c r="C100" s="66"/>
      <c r="D100" s="67"/>
      <c r="E100" s="68"/>
      <c r="F100" s="69"/>
      <c r="G100" s="66"/>
      <c r="H100" s="70"/>
      <c r="I100" s="71"/>
      <c r="J100" s="71"/>
      <c r="K100" s="34" t="s">
        <v>65</v>
      </c>
      <c r="L100" s="78">
        <v>100</v>
      </c>
      <c r="M100" s="78"/>
      <c r="N100" s="73"/>
      <c r="O100" s="80" t="s">
        <v>334</v>
      </c>
      <c r="P100" s="82">
        <v>43530.026724537034</v>
      </c>
      <c r="Q100" s="80" t="s">
        <v>476</v>
      </c>
      <c r="R100" s="80"/>
      <c r="S100" s="80"/>
      <c r="T100" s="80" t="s">
        <v>925</v>
      </c>
      <c r="U100" s="80"/>
      <c r="V100" s="83" t="s">
        <v>1125</v>
      </c>
      <c r="W100" s="82">
        <v>43530.026724537034</v>
      </c>
      <c r="X100" s="83" t="s">
        <v>1325</v>
      </c>
      <c r="Y100" s="80"/>
      <c r="Z100" s="80"/>
      <c r="AA100" s="86" t="s">
        <v>1965</v>
      </c>
      <c r="AB100" s="80"/>
      <c r="AC100" s="80" t="b">
        <v>0</v>
      </c>
      <c r="AD100" s="80">
        <v>2</v>
      </c>
      <c r="AE100" s="86" t="s">
        <v>2449</v>
      </c>
      <c r="AF100" s="80" t="b">
        <v>0</v>
      </c>
      <c r="AG100" s="80" t="s">
        <v>2484</v>
      </c>
      <c r="AH100" s="80"/>
      <c r="AI100" s="86" t="s">
        <v>2449</v>
      </c>
      <c r="AJ100" s="80" t="b">
        <v>0</v>
      </c>
      <c r="AK100" s="80">
        <v>0</v>
      </c>
      <c r="AL100" s="86" t="s">
        <v>2449</v>
      </c>
      <c r="AM100" s="80" t="s">
        <v>2504</v>
      </c>
      <c r="AN100" s="80" t="b">
        <v>0</v>
      </c>
      <c r="AO100" s="86" t="s">
        <v>1965</v>
      </c>
      <c r="AP100" s="80" t="s">
        <v>178</v>
      </c>
      <c r="AQ100" s="80">
        <v>0</v>
      </c>
      <c r="AR100" s="80">
        <v>0</v>
      </c>
      <c r="AS100" s="80" t="s">
        <v>2513</v>
      </c>
      <c r="AT100" s="80" t="s">
        <v>2518</v>
      </c>
      <c r="AU100" s="80" t="s">
        <v>2520</v>
      </c>
      <c r="AV100" s="80" t="s">
        <v>2525</v>
      </c>
      <c r="AW100" s="80" t="s">
        <v>2533</v>
      </c>
      <c r="AX100" s="80" t="s">
        <v>2541</v>
      </c>
      <c r="AY100" s="80" t="s">
        <v>2546</v>
      </c>
      <c r="AZ100" s="83" t="s">
        <v>2551</v>
      </c>
      <c r="BA100" s="79" t="str">
        <f>REPLACE(INDEX(GroupVertices[Group],MATCH(Edges[[#This Row],[Vertex 1]],GroupVertices[Vertex],0)),1,1,"")</f>
        <v>2</v>
      </c>
      <c r="BB100" s="79" t="str">
        <f>REPLACE(INDEX(GroupVertices[Group],MATCH(Edges[[#This Row],[Vertex 2]],GroupVertices[Vertex],0)),1,1,"")</f>
        <v>2</v>
      </c>
    </row>
    <row r="101" spans="1:54" ht="15">
      <c r="A101" s="65" t="s">
        <v>283</v>
      </c>
      <c r="B101" s="65" t="s">
        <v>267</v>
      </c>
      <c r="C101" s="66"/>
      <c r="D101" s="67"/>
      <c r="E101" s="68"/>
      <c r="F101" s="69"/>
      <c r="G101" s="66"/>
      <c r="H101" s="70"/>
      <c r="I101" s="71"/>
      <c r="J101" s="71"/>
      <c r="K101" s="34" t="s">
        <v>65</v>
      </c>
      <c r="L101" s="78">
        <v>101</v>
      </c>
      <c r="M101" s="78"/>
      <c r="N101" s="73"/>
      <c r="O101" s="80" t="s">
        <v>334</v>
      </c>
      <c r="P101" s="82">
        <v>43530.02810185185</v>
      </c>
      <c r="Q101" s="80" t="s">
        <v>477</v>
      </c>
      <c r="R101" s="80"/>
      <c r="S101" s="80"/>
      <c r="T101" s="80" t="s">
        <v>925</v>
      </c>
      <c r="U101" s="80"/>
      <c r="V101" s="83" t="s">
        <v>1125</v>
      </c>
      <c r="W101" s="82">
        <v>43530.02810185185</v>
      </c>
      <c r="X101" s="83" t="s">
        <v>1326</v>
      </c>
      <c r="Y101" s="80"/>
      <c r="Z101" s="80"/>
      <c r="AA101" s="86" t="s">
        <v>1966</v>
      </c>
      <c r="AB101" s="80"/>
      <c r="AC101" s="80" t="b">
        <v>0</v>
      </c>
      <c r="AD101" s="80">
        <v>3</v>
      </c>
      <c r="AE101" s="86" t="s">
        <v>2449</v>
      </c>
      <c r="AF101" s="80" t="b">
        <v>0</v>
      </c>
      <c r="AG101" s="80" t="s">
        <v>2484</v>
      </c>
      <c r="AH101" s="80"/>
      <c r="AI101" s="86" t="s">
        <v>2449</v>
      </c>
      <c r="AJ101" s="80" t="b">
        <v>0</v>
      </c>
      <c r="AK101" s="80">
        <v>0</v>
      </c>
      <c r="AL101" s="86" t="s">
        <v>2449</v>
      </c>
      <c r="AM101" s="80" t="s">
        <v>2504</v>
      </c>
      <c r="AN101" s="80" t="b">
        <v>0</v>
      </c>
      <c r="AO101" s="86" t="s">
        <v>1966</v>
      </c>
      <c r="AP101" s="80" t="s">
        <v>178</v>
      </c>
      <c r="AQ101" s="80">
        <v>0</v>
      </c>
      <c r="AR101" s="80">
        <v>0</v>
      </c>
      <c r="AS101" s="80" t="s">
        <v>2513</v>
      </c>
      <c r="AT101" s="80" t="s">
        <v>2518</v>
      </c>
      <c r="AU101" s="80" t="s">
        <v>2520</v>
      </c>
      <c r="AV101" s="80" t="s">
        <v>2525</v>
      </c>
      <c r="AW101" s="80" t="s">
        <v>2533</v>
      </c>
      <c r="AX101" s="80" t="s">
        <v>2541</v>
      </c>
      <c r="AY101" s="80" t="s">
        <v>2546</v>
      </c>
      <c r="AZ101" s="83" t="s">
        <v>2551</v>
      </c>
      <c r="BA101" s="79" t="str">
        <f>REPLACE(INDEX(GroupVertices[Group],MATCH(Edges[[#This Row],[Vertex 1]],GroupVertices[Vertex],0)),1,1,"")</f>
        <v>2</v>
      </c>
      <c r="BB101" s="79" t="str">
        <f>REPLACE(INDEX(GroupVertices[Group],MATCH(Edges[[#This Row],[Vertex 2]],GroupVertices[Vertex],0)),1,1,"")</f>
        <v>2</v>
      </c>
    </row>
    <row r="102" spans="1:54" ht="15">
      <c r="A102" s="65" t="s">
        <v>248</v>
      </c>
      <c r="B102" s="65" t="s">
        <v>320</v>
      </c>
      <c r="C102" s="66"/>
      <c r="D102" s="67"/>
      <c r="E102" s="68"/>
      <c r="F102" s="69"/>
      <c r="G102" s="66"/>
      <c r="H102" s="70"/>
      <c r="I102" s="71"/>
      <c r="J102" s="71"/>
      <c r="K102" s="34" t="s">
        <v>65</v>
      </c>
      <c r="L102" s="78">
        <v>102</v>
      </c>
      <c r="M102" s="78"/>
      <c r="N102" s="73"/>
      <c r="O102" s="80" t="s">
        <v>334</v>
      </c>
      <c r="P102" s="82">
        <v>43523.04040509259</v>
      </c>
      <c r="Q102" s="80" t="s">
        <v>395</v>
      </c>
      <c r="R102" s="83" t="s">
        <v>887</v>
      </c>
      <c r="S102" s="80" t="s">
        <v>919</v>
      </c>
      <c r="T102" s="80" t="s">
        <v>937</v>
      </c>
      <c r="U102" s="83" t="s">
        <v>985</v>
      </c>
      <c r="V102" s="83" t="s">
        <v>985</v>
      </c>
      <c r="W102" s="82">
        <v>43523.04040509259</v>
      </c>
      <c r="X102" s="83" t="s">
        <v>1240</v>
      </c>
      <c r="Y102" s="80"/>
      <c r="Z102" s="80"/>
      <c r="AA102" s="86" t="s">
        <v>1880</v>
      </c>
      <c r="AB102" s="80"/>
      <c r="AC102" s="80" t="b">
        <v>0</v>
      </c>
      <c r="AD102" s="80">
        <v>5</v>
      </c>
      <c r="AE102" s="86" t="s">
        <v>2449</v>
      </c>
      <c r="AF102" s="80" t="b">
        <v>0</v>
      </c>
      <c r="AG102" s="80" t="s">
        <v>2484</v>
      </c>
      <c r="AH102" s="80"/>
      <c r="AI102" s="86" t="s">
        <v>2449</v>
      </c>
      <c r="AJ102" s="80" t="b">
        <v>0</v>
      </c>
      <c r="AK102" s="80">
        <v>1</v>
      </c>
      <c r="AL102" s="86" t="s">
        <v>2449</v>
      </c>
      <c r="AM102" s="80" t="s">
        <v>2506</v>
      </c>
      <c r="AN102" s="80" t="b">
        <v>0</v>
      </c>
      <c r="AO102" s="86" t="s">
        <v>1880</v>
      </c>
      <c r="AP102" s="80" t="s">
        <v>178</v>
      </c>
      <c r="AQ102" s="80">
        <v>0</v>
      </c>
      <c r="AR102" s="80">
        <v>0</v>
      </c>
      <c r="AS102" s="80"/>
      <c r="AT102" s="80"/>
      <c r="AU102" s="80"/>
      <c r="AV102" s="80"/>
      <c r="AW102" s="80"/>
      <c r="AX102" s="80"/>
      <c r="AY102" s="80"/>
      <c r="AZ102" s="80"/>
      <c r="BA102" s="79" t="str">
        <f>REPLACE(INDEX(GroupVertices[Group],MATCH(Edges[[#This Row],[Vertex 1]],GroupVertices[Vertex],0)),1,1,"")</f>
        <v>4</v>
      </c>
      <c r="BB102" s="79" t="str">
        <f>REPLACE(INDEX(GroupVertices[Group],MATCH(Edges[[#This Row],[Vertex 2]],GroupVertices[Vertex],0)),1,1,"")</f>
        <v>4</v>
      </c>
    </row>
    <row r="103" spans="1:54" ht="15">
      <c r="A103" s="65" t="s">
        <v>270</v>
      </c>
      <c r="B103" s="65" t="s">
        <v>320</v>
      </c>
      <c r="C103" s="66"/>
      <c r="D103" s="67"/>
      <c r="E103" s="68"/>
      <c r="F103" s="69"/>
      <c r="G103" s="66"/>
      <c r="H103" s="70"/>
      <c r="I103" s="71"/>
      <c r="J103" s="71"/>
      <c r="K103" s="34" t="s">
        <v>65</v>
      </c>
      <c r="L103" s="78">
        <v>103</v>
      </c>
      <c r="M103" s="78"/>
      <c r="N103" s="73"/>
      <c r="O103" s="80" t="s">
        <v>334</v>
      </c>
      <c r="P103" s="82">
        <v>43523.040625</v>
      </c>
      <c r="Q103" s="80" t="s">
        <v>395</v>
      </c>
      <c r="R103" s="80"/>
      <c r="S103" s="80"/>
      <c r="T103" s="80" t="s">
        <v>937</v>
      </c>
      <c r="U103" s="80"/>
      <c r="V103" s="83" t="s">
        <v>1111</v>
      </c>
      <c r="W103" s="82">
        <v>43523.040625</v>
      </c>
      <c r="X103" s="83" t="s">
        <v>1241</v>
      </c>
      <c r="Y103" s="80"/>
      <c r="Z103" s="80"/>
      <c r="AA103" s="86" t="s">
        <v>1881</v>
      </c>
      <c r="AB103" s="80"/>
      <c r="AC103" s="80" t="b">
        <v>0</v>
      </c>
      <c r="AD103" s="80">
        <v>0</v>
      </c>
      <c r="AE103" s="86" t="s">
        <v>2449</v>
      </c>
      <c r="AF103" s="80" t="b">
        <v>0</v>
      </c>
      <c r="AG103" s="80" t="s">
        <v>2484</v>
      </c>
      <c r="AH103" s="80"/>
      <c r="AI103" s="86" t="s">
        <v>2449</v>
      </c>
      <c r="AJ103" s="80" t="b">
        <v>0</v>
      </c>
      <c r="AK103" s="80">
        <v>1</v>
      </c>
      <c r="AL103" s="86" t="s">
        <v>1880</v>
      </c>
      <c r="AM103" s="80" t="s">
        <v>2506</v>
      </c>
      <c r="AN103" s="80" t="b">
        <v>0</v>
      </c>
      <c r="AO103" s="86" t="s">
        <v>1880</v>
      </c>
      <c r="AP103" s="80" t="s">
        <v>178</v>
      </c>
      <c r="AQ103" s="80">
        <v>0</v>
      </c>
      <c r="AR103" s="80">
        <v>0</v>
      </c>
      <c r="AS103" s="80"/>
      <c r="AT103" s="80"/>
      <c r="AU103" s="80"/>
      <c r="AV103" s="80"/>
      <c r="AW103" s="80"/>
      <c r="AX103" s="80"/>
      <c r="AY103" s="80"/>
      <c r="AZ103" s="80"/>
      <c r="BA103" s="79" t="str">
        <f>REPLACE(INDEX(GroupVertices[Group],MATCH(Edges[[#This Row],[Vertex 1]],GroupVertices[Vertex],0)),1,1,"")</f>
        <v>1</v>
      </c>
      <c r="BB103" s="79" t="str">
        <f>REPLACE(INDEX(GroupVertices[Group],MATCH(Edges[[#This Row],[Vertex 2]],GroupVertices[Vertex],0)),1,1,"")</f>
        <v>4</v>
      </c>
    </row>
    <row r="104" spans="1:54" ht="15">
      <c r="A104" s="65" t="s">
        <v>283</v>
      </c>
      <c r="B104" s="65" t="s">
        <v>268</v>
      </c>
      <c r="C104" s="66"/>
      <c r="D104" s="67"/>
      <c r="E104" s="68"/>
      <c r="F104" s="69"/>
      <c r="G104" s="66"/>
      <c r="H104" s="70"/>
      <c r="I104" s="71"/>
      <c r="J104" s="71"/>
      <c r="K104" s="34" t="s">
        <v>65</v>
      </c>
      <c r="L104" s="78">
        <v>104</v>
      </c>
      <c r="M104" s="78"/>
      <c r="N104" s="73"/>
      <c r="O104" s="80" t="s">
        <v>334</v>
      </c>
      <c r="P104" s="82">
        <v>43522.56002314815</v>
      </c>
      <c r="Q104" s="80" t="s">
        <v>735</v>
      </c>
      <c r="R104" s="83" t="s">
        <v>910</v>
      </c>
      <c r="S104" s="80" t="s">
        <v>917</v>
      </c>
      <c r="T104" s="80" t="s">
        <v>925</v>
      </c>
      <c r="U104" s="80"/>
      <c r="V104" s="83" t="s">
        <v>1125</v>
      </c>
      <c r="W104" s="82">
        <v>43522.56002314815</v>
      </c>
      <c r="X104" s="83" t="s">
        <v>1602</v>
      </c>
      <c r="Y104" s="80"/>
      <c r="Z104" s="80"/>
      <c r="AA104" s="86" t="s">
        <v>2243</v>
      </c>
      <c r="AB104" s="80"/>
      <c r="AC104" s="80" t="b">
        <v>0</v>
      </c>
      <c r="AD104" s="80">
        <v>2</v>
      </c>
      <c r="AE104" s="86" t="s">
        <v>2449</v>
      </c>
      <c r="AF104" s="80" t="b">
        <v>1</v>
      </c>
      <c r="AG104" s="80" t="s">
        <v>2484</v>
      </c>
      <c r="AH104" s="80"/>
      <c r="AI104" s="86" t="s">
        <v>2283</v>
      </c>
      <c r="AJ104" s="80" t="b">
        <v>0</v>
      </c>
      <c r="AK104" s="80">
        <v>0</v>
      </c>
      <c r="AL104" s="86" t="s">
        <v>2449</v>
      </c>
      <c r="AM104" s="80" t="s">
        <v>2504</v>
      </c>
      <c r="AN104" s="80" t="b">
        <v>0</v>
      </c>
      <c r="AO104" s="86" t="s">
        <v>2243</v>
      </c>
      <c r="AP104" s="80" t="s">
        <v>178</v>
      </c>
      <c r="AQ104" s="80">
        <v>0</v>
      </c>
      <c r="AR104" s="80">
        <v>0</v>
      </c>
      <c r="AS104" s="80" t="s">
        <v>2516</v>
      </c>
      <c r="AT104" s="80" t="s">
        <v>2518</v>
      </c>
      <c r="AU104" s="80" t="s">
        <v>2520</v>
      </c>
      <c r="AV104" s="80" t="s">
        <v>2528</v>
      </c>
      <c r="AW104" s="80" t="s">
        <v>2536</v>
      </c>
      <c r="AX104" s="80" t="s">
        <v>2544</v>
      </c>
      <c r="AY104" s="80" t="s">
        <v>2547</v>
      </c>
      <c r="AZ104" s="83" t="s">
        <v>2554</v>
      </c>
      <c r="BA104" s="79" t="str">
        <f>REPLACE(INDEX(GroupVertices[Group],MATCH(Edges[[#This Row],[Vertex 1]],GroupVertices[Vertex],0)),1,1,"")</f>
        <v>2</v>
      </c>
      <c r="BB104" s="79" t="str">
        <f>REPLACE(INDEX(GroupVertices[Group],MATCH(Edges[[#This Row],[Vertex 2]],GroupVertices[Vertex],0)),1,1,"")</f>
        <v>2</v>
      </c>
    </row>
    <row r="105" spans="1:54" ht="15">
      <c r="A105" s="65" t="s">
        <v>225</v>
      </c>
      <c r="B105" s="65" t="s">
        <v>311</v>
      </c>
      <c r="C105" s="66"/>
      <c r="D105" s="67"/>
      <c r="E105" s="68"/>
      <c r="F105" s="69"/>
      <c r="G105" s="66"/>
      <c r="H105" s="70"/>
      <c r="I105" s="71"/>
      <c r="J105" s="71"/>
      <c r="K105" s="34" t="s">
        <v>65</v>
      </c>
      <c r="L105" s="78">
        <v>105</v>
      </c>
      <c r="M105" s="78"/>
      <c r="N105" s="73"/>
      <c r="O105" s="80" t="s">
        <v>334</v>
      </c>
      <c r="P105" s="82">
        <v>43523.02009259259</v>
      </c>
      <c r="Q105" s="80" t="s">
        <v>341</v>
      </c>
      <c r="R105" s="80"/>
      <c r="S105" s="80"/>
      <c r="T105" s="80" t="s">
        <v>925</v>
      </c>
      <c r="U105" s="80"/>
      <c r="V105" s="83" t="s">
        <v>1075</v>
      </c>
      <c r="W105" s="82">
        <v>43523.02009259259</v>
      </c>
      <c r="X105" s="83" t="s">
        <v>1158</v>
      </c>
      <c r="Y105" s="80"/>
      <c r="Z105" s="80"/>
      <c r="AA105" s="86" t="s">
        <v>1798</v>
      </c>
      <c r="AB105" s="80"/>
      <c r="AC105" s="80" t="b">
        <v>0</v>
      </c>
      <c r="AD105" s="80">
        <v>2</v>
      </c>
      <c r="AE105" s="86" t="s">
        <v>2449</v>
      </c>
      <c r="AF105" s="80" t="b">
        <v>0</v>
      </c>
      <c r="AG105" s="80" t="s">
        <v>2484</v>
      </c>
      <c r="AH105" s="80"/>
      <c r="AI105" s="86" t="s">
        <v>2449</v>
      </c>
      <c r="AJ105" s="80" t="b">
        <v>0</v>
      </c>
      <c r="AK105" s="80">
        <v>0</v>
      </c>
      <c r="AL105" s="86" t="s">
        <v>2449</v>
      </c>
      <c r="AM105" s="80" t="s">
        <v>2504</v>
      </c>
      <c r="AN105" s="80" t="b">
        <v>0</v>
      </c>
      <c r="AO105" s="86" t="s">
        <v>1798</v>
      </c>
      <c r="AP105" s="80" t="s">
        <v>178</v>
      </c>
      <c r="AQ105" s="80">
        <v>0</v>
      </c>
      <c r="AR105" s="80">
        <v>0</v>
      </c>
      <c r="AS105" s="80"/>
      <c r="AT105" s="80"/>
      <c r="AU105" s="80"/>
      <c r="AV105" s="80"/>
      <c r="AW105" s="80"/>
      <c r="AX105" s="80"/>
      <c r="AY105" s="80"/>
      <c r="AZ105" s="80"/>
      <c r="BA105" s="79" t="str">
        <f>REPLACE(INDEX(GroupVertices[Group],MATCH(Edges[[#This Row],[Vertex 1]],GroupVertices[Vertex],0)),1,1,"")</f>
        <v>1</v>
      </c>
      <c r="BB105" s="79" t="str">
        <f>REPLACE(INDEX(GroupVertices[Group],MATCH(Edges[[#This Row],[Vertex 2]],GroupVertices[Vertex],0)),1,1,"")</f>
        <v>1</v>
      </c>
    </row>
    <row r="106" spans="1:54" ht="15">
      <c r="A106" s="65" t="s">
        <v>302</v>
      </c>
      <c r="B106" s="65" t="s">
        <v>295</v>
      </c>
      <c r="C106" s="66"/>
      <c r="D106" s="67"/>
      <c r="E106" s="68"/>
      <c r="F106" s="69"/>
      <c r="G106" s="66"/>
      <c r="H106" s="70"/>
      <c r="I106" s="71"/>
      <c r="J106" s="71"/>
      <c r="K106" s="34" t="s">
        <v>65</v>
      </c>
      <c r="L106" s="78">
        <v>106</v>
      </c>
      <c r="M106" s="78"/>
      <c r="N106" s="73"/>
      <c r="O106" s="80" t="s">
        <v>334</v>
      </c>
      <c r="P106" s="82">
        <v>43530.08194444444</v>
      </c>
      <c r="Q106" s="80" t="s">
        <v>861</v>
      </c>
      <c r="R106" s="80"/>
      <c r="S106" s="80"/>
      <c r="T106" s="80" t="s">
        <v>968</v>
      </c>
      <c r="U106" s="83" t="s">
        <v>1056</v>
      </c>
      <c r="V106" s="83" t="s">
        <v>1056</v>
      </c>
      <c r="W106" s="82">
        <v>43530.08194444444</v>
      </c>
      <c r="X106" s="83" t="s">
        <v>1758</v>
      </c>
      <c r="Y106" s="80"/>
      <c r="Z106" s="80"/>
      <c r="AA106" s="86" t="s">
        <v>2402</v>
      </c>
      <c r="AB106" s="80"/>
      <c r="AC106" s="80" t="b">
        <v>0</v>
      </c>
      <c r="AD106" s="80">
        <v>6</v>
      </c>
      <c r="AE106" s="86" t="s">
        <v>2449</v>
      </c>
      <c r="AF106" s="80" t="b">
        <v>0</v>
      </c>
      <c r="AG106" s="80" t="s">
        <v>2484</v>
      </c>
      <c r="AH106" s="80"/>
      <c r="AI106" s="86" t="s">
        <v>2449</v>
      </c>
      <c r="AJ106" s="80" t="b">
        <v>0</v>
      </c>
      <c r="AK106" s="80">
        <v>1</v>
      </c>
      <c r="AL106" s="86" t="s">
        <v>2449</v>
      </c>
      <c r="AM106" s="80" t="s">
        <v>2506</v>
      </c>
      <c r="AN106" s="80" t="b">
        <v>0</v>
      </c>
      <c r="AO106" s="86" t="s">
        <v>2402</v>
      </c>
      <c r="AP106" s="80" t="s">
        <v>178</v>
      </c>
      <c r="AQ106" s="80">
        <v>0</v>
      </c>
      <c r="AR106" s="80">
        <v>0</v>
      </c>
      <c r="AS106" s="80"/>
      <c r="AT106" s="80"/>
      <c r="AU106" s="80"/>
      <c r="AV106" s="80"/>
      <c r="AW106" s="80"/>
      <c r="AX106" s="80"/>
      <c r="AY106" s="80"/>
      <c r="AZ106" s="80"/>
      <c r="BA106" s="79" t="str">
        <f>REPLACE(INDEX(GroupVertices[Group],MATCH(Edges[[#This Row],[Vertex 1]],GroupVertices[Vertex],0)),1,1,"")</f>
        <v>7</v>
      </c>
      <c r="BB106" s="79" t="str">
        <f>REPLACE(INDEX(GroupVertices[Group],MATCH(Edges[[#This Row],[Vertex 2]],GroupVertices[Vertex],0)),1,1,"")</f>
        <v>7</v>
      </c>
    </row>
    <row r="107" spans="1:54" ht="15">
      <c r="A107" s="65" t="s">
        <v>304</v>
      </c>
      <c r="B107" s="65" t="s">
        <v>295</v>
      </c>
      <c r="C107" s="66"/>
      <c r="D107" s="67"/>
      <c r="E107" s="68"/>
      <c r="F107" s="69"/>
      <c r="G107" s="66"/>
      <c r="H107" s="70"/>
      <c r="I107" s="71"/>
      <c r="J107" s="71"/>
      <c r="K107" s="34" t="s">
        <v>65</v>
      </c>
      <c r="L107" s="78">
        <v>107</v>
      </c>
      <c r="M107" s="78"/>
      <c r="N107" s="73"/>
      <c r="O107" s="80" t="s">
        <v>334</v>
      </c>
      <c r="P107" s="82">
        <v>43530.08981481481</v>
      </c>
      <c r="Q107" s="80" t="s">
        <v>861</v>
      </c>
      <c r="R107" s="80"/>
      <c r="S107" s="80"/>
      <c r="T107" s="80" t="s">
        <v>928</v>
      </c>
      <c r="U107" s="80"/>
      <c r="V107" s="83" t="s">
        <v>1142</v>
      </c>
      <c r="W107" s="82">
        <v>43530.08981481481</v>
      </c>
      <c r="X107" s="83" t="s">
        <v>1759</v>
      </c>
      <c r="Y107" s="80"/>
      <c r="Z107" s="80"/>
      <c r="AA107" s="86" t="s">
        <v>2403</v>
      </c>
      <c r="AB107" s="80"/>
      <c r="AC107" s="80" t="b">
        <v>0</v>
      </c>
      <c r="AD107" s="80">
        <v>0</v>
      </c>
      <c r="AE107" s="86" t="s">
        <v>2449</v>
      </c>
      <c r="AF107" s="80" t="b">
        <v>0</v>
      </c>
      <c r="AG107" s="80" t="s">
        <v>2484</v>
      </c>
      <c r="AH107" s="80"/>
      <c r="AI107" s="86" t="s">
        <v>2449</v>
      </c>
      <c r="AJ107" s="80" t="b">
        <v>0</v>
      </c>
      <c r="AK107" s="80">
        <v>1</v>
      </c>
      <c r="AL107" s="86" t="s">
        <v>2402</v>
      </c>
      <c r="AM107" s="80" t="s">
        <v>2506</v>
      </c>
      <c r="AN107" s="80" t="b">
        <v>0</v>
      </c>
      <c r="AO107" s="86" t="s">
        <v>2402</v>
      </c>
      <c r="AP107" s="80" t="s">
        <v>178</v>
      </c>
      <c r="AQ107" s="80">
        <v>0</v>
      </c>
      <c r="AR107" s="80">
        <v>0</v>
      </c>
      <c r="AS107" s="80"/>
      <c r="AT107" s="80"/>
      <c r="AU107" s="80"/>
      <c r="AV107" s="80"/>
      <c r="AW107" s="80"/>
      <c r="AX107" s="80"/>
      <c r="AY107" s="80"/>
      <c r="AZ107" s="80"/>
      <c r="BA107" s="79" t="str">
        <f>REPLACE(INDEX(GroupVertices[Group],MATCH(Edges[[#This Row],[Vertex 1]],GroupVertices[Vertex],0)),1,1,"")</f>
        <v>7</v>
      </c>
      <c r="BB107" s="79" t="str">
        <f>REPLACE(INDEX(GroupVertices[Group],MATCH(Edges[[#This Row],[Vertex 2]],GroupVertices[Vertex],0)),1,1,"")</f>
        <v>7</v>
      </c>
    </row>
    <row r="108" spans="1:54" ht="15">
      <c r="A108" s="65" t="s">
        <v>279</v>
      </c>
      <c r="B108" s="65" t="s">
        <v>270</v>
      </c>
      <c r="C108" s="66"/>
      <c r="D108" s="67"/>
      <c r="E108" s="68"/>
      <c r="F108" s="69"/>
      <c r="G108" s="66"/>
      <c r="H108" s="70"/>
      <c r="I108" s="71"/>
      <c r="J108" s="71"/>
      <c r="K108" s="34" t="s">
        <v>66</v>
      </c>
      <c r="L108" s="78">
        <v>108</v>
      </c>
      <c r="M108" s="78"/>
      <c r="N108" s="73"/>
      <c r="O108" s="80" t="s">
        <v>334</v>
      </c>
      <c r="P108" s="82">
        <v>43523.004895833335</v>
      </c>
      <c r="Q108" s="80" t="s">
        <v>652</v>
      </c>
      <c r="R108" s="80"/>
      <c r="S108" s="80"/>
      <c r="T108" s="80" t="s">
        <v>925</v>
      </c>
      <c r="U108" s="80"/>
      <c r="V108" s="83" t="s">
        <v>1121</v>
      </c>
      <c r="W108" s="82">
        <v>43523.004895833335</v>
      </c>
      <c r="X108" s="83" t="s">
        <v>1515</v>
      </c>
      <c r="Y108" s="80"/>
      <c r="Z108" s="80"/>
      <c r="AA108" s="86" t="s">
        <v>2155</v>
      </c>
      <c r="AB108" s="80"/>
      <c r="AC108" s="80" t="b">
        <v>0</v>
      </c>
      <c r="AD108" s="80">
        <v>2</v>
      </c>
      <c r="AE108" s="86" t="s">
        <v>2449</v>
      </c>
      <c r="AF108" s="80" t="b">
        <v>0</v>
      </c>
      <c r="AG108" s="80" t="s">
        <v>2484</v>
      </c>
      <c r="AH108" s="80"/>
      <c r="AI108" s="86" t="s">
        <v>2449</v>
      </c>
      <c r="AJ108" s="80" t="b">
        <v>0</v>
      </c>
      <c r="AK108" s="80">
        <v>0</v>
      </c>
      <c r="AL108" s="86" t="s">
        <v>2449</v>
      </c>
      <c r="AM108" s="80" t="s">
        <v>2502</v>
      </c>
      <c r="AN108" s="80" t="b">
        <v>0</v>
      </c>
      <c r="AO108" s="86" t="s">
        <v>2155</v>
      </c>
      <c r="AP108" s="80" t="s">
        <v>178</v>
      </c>
      <c r="AQ108" s="80">
        <v>0</v>
      </c>
      <c r="AR108" s="80">
        <v>0</v>
      </c>
      <c r="AS108" s="80"/>
      <c r="AT108" s="80"/>
      <c r="AU108" s="80"/>
      <c r="AV108" s="80"/>
      <c r="AW108" s="80"/>
      <c r="AX108" s="80"/>
      <c r="AY108" s="80"/>
      <c r="AZ108" s="80"/>
      <c r="BA108" s="79" t="str">
        <f>REPLACE(INDEX(GroupVertices[Group],MATCH(Edges[[#This Row],[Vertex 1]],GroupVertices[Vertex],0)),1,1,"")</f>
        <v>6</v>
      </c>
      <c r="BB108" s="79" t="str">
        <f>REPLACE(INDEX(GroupVertices[Group],MATCH(Edges[[#This Row],[Vertex 2]],GroupVertices[Vertex],0)),1,1,"")</f>
        <v>1</v>
      </c>
    </row>
    <row r="109" spans="1:54" ht="15">
      <c r="A109" s="65" t="s">
        <v>285</v>
      </c>
      <c r="B109" s="65" t="s">
        <v>327</v>
      </c>
      <c r="C109" s="66"/>
      <c r="D109" s="67"/>
      <c r="E109" s="68"/>
      <c r="F109" s="69"/>
      <c r="G109" s="66"/>
      <c r="H109" s="70"/>
      <c r="I109" s="71"/>
      <c r="J109" s="71"/>
      <c r="K109" s="34" t="s">
        <v>65</v>
      </c>
      <c r="L109" s="78">
        <v>109</v>
      </c>
      <c r="M109" s="78"/>
      <c r="N109" s="73"/>
      <c r="O109" s="80" t="s">
        <v>334</v>
      </c>
      <c r="P109" s="82">
        <v>43530.003796296296</v>
      </c>
      <c r="Q109" s="80" t="s">
        <v>505</v>
      </c>
      <c r="R109" s="80"/>
      <c r="S109" s="80"/>
      <c r="T109" s="80" t="s">
        <v>943</v>
      </c>
      <c r="U109" s="80"/>
      <c r="V109" s="83" t="s">
        <v>1127</v>
      </c>
      <c r="W109" s="82">
        <v>43530.003796296296</v>
      </c>
      <c r="X109" s="83" t="s">
        <v>1357</v>
      </c>
      <c r="Y109" s="80"/>
      <c r="Z109" s="80"/>
      <c r="AA109" s="86" t="s">
        <v>1997</v>
      </c>
      <c r="AB109" s="80"/>
      <c r="AC109" s="80" t="b">
        <v>0</v>
      </c>
      <c r="AD109" s="80">
        <v>2</v>
      </c>
      <c r="AE109" s="86" t="s">
        <v>2449</v>
      </c>
      <c r="AF109" s="80" t="b">
        <v>0</v>
      </c>
      <c r="AG109" s="80" t="s">
        <v>2484</v>
      </c>
      <c r="AH109" s="80"/>
      <c r="AI109" s="86" t="s">
        <v>2449</v>
      </c>
      <c r="AJ109" s="80" t="b">
        <v>0</v>
      </c>
      <c r="AK109" s="80">
        <v>0</v>
      </c>
      <c r="AL109" s="86" t="s">
        <v>2449</v>
      </c>
      <c r="AM109" s="80" t="s">
        <v>2501</v>
      </c>
      <c r="AN109" s="80" t="b">
        <v>0</v>
      </c>
      <c r="AO109" s="86" t="s">
        <v>1997</v>
      </c>
      <c r="AP109" s="80" t="s">
        <v>178</v>
      </c>
      <c r="AQ109" s="80">
        <v>0</v>
      </c>
      <c r="AR109" s="80">
        <v>0</v>
      </c>
      <c r="AS109" s="80"/>
      <c r="AT109" s="80"/>
      <c r="AU109" s="80"/>
      <c r="AV109" s="80"/>
      <c r="AW109" s="80"/>
      <c r="AX109" s="80"/>
      <c r="AY109" s="80"/>
      <c r="AZ109" s="80"/>
      <c r="BA109" s="79" t="str">
        <f>REPLACE(INDEX(GroupVertices[Group],MATCH(Edges[[#This Row],[Vertex 1]],GroupVertices[Vertex],0)),1,1,"")</f>
        <v>3</v>
      </c>
      <c r="BB109" s="79" t="str">
        <f>REPLACE(INDEX(GroupVertices[Group],MATCH(Edges[[#This Row],[Vertex 2]],GroupVertices[Vertex],0)),1,1,"")</f>
        <v>3</v>
      </c>
    </row>
    <row r="110" spans="1:54" ht="15">
      <c r="A110" s="65" t="s">
        <v>293</v>
      </c>
      <c r="B110" s="65" t="s">
        <v>270</v>
      </c>
      <c r="C110" s="66"/>
      <c r="D110" s="67"/>
      <c r="E110" s="68"/>
      <c r="F110" s="69"/>
      <c r="G110" s="66"/>
      <c r="H110" s="70"/>
      <c r="I110" s="71"/>
      <c r="J110" s="71"/>
      <c r="K110" s="34" t="s">
        <v>66</v>
      </c>
      <c r="L110" s="78">
        <v>110</v>
      </c>
      <c r="M110" s="78"/>
      <c r="N110" s="73"/>
      <c r="O110" s="80" t="s">
        <v>334</v>
      </c>
      <c r="P110" s="82">
        <v>43530.03826388889</v>
      </c>
      <c r="Q110" s="80" t="s">
        <v>827</v>
      </c>
      <c r="R110" s="80"/>
      <c r="S110" s="80"/>
      <c r="T110" s="80" t="s">
        <v>956</v>
      </c>
      <c r="U110" s="83" t="s">
        <v>1037</v>
      </c>
      <c r="V110" s="83" t="s">
        <v>1037</v>
      </c>
      <c r="W110" s="82">
        <v>43530.03826388889</v>
      </c>
      <c r="X110" s="83" t="s">
        <v>1712</v>
      </c>
      <c r="Y110" s="80"/>
      <c r="Z110" s="80"/>
      <c r="AA110" s="86" t="s">
        <v>2356</v>
      </c>
      <c r="AB110" s="80"/>
      <c r="AC110" s="80" t="b">
        <v>0</v>
      </c>
      <c r="AD110" s="80">
        <v>8</v>
      </c>
      <c r="AE110" s="86" t="s">
        <v>2449</v>
      </c>
      <c r="AF110" s="80" t="b">
        <v>0</v>
      </c>
      <c r="AG110" s="80" t="s">
        <v>2484</v>
      </c>
      <c r="AH110" s="80"/>
      <c r="AI110" s="86" t="s">
        <v>2449</v>
      </c>
      <c r="AJ110" s="80" t="b">
        <v>0</v>
      </c>
      <c r="AK110" s="80">
        <v>0</v>
      </c>
      <c r="AL110" s="86" t="s">
        <v>2449</v>
      </c>
      <c r="AM110" s="80" t="s">
        <v>2502</v>
      </c>
      <c r="AN110" s="80" t="b">
        <v>0</v>
      </c>
      <c r="AO110" s="86" t="s">
        <v>2356</v>
      </c>
      <c r="AP110" s="80" t="s">
        <v>178</v>
      </c>
      <c r="AQ110" s="80">
        <v>0</v>
      </c>
      <c r="AR110" s="80">
        <v>0</v>
      </c>
      <c r="AS110" s="80"/>
      <c r="AT110" s="80"/>
      <c r="AU110" s="80"/>
      <c r="AV110" s="80"/>
      <c r="AW110" s="80"/>
      <c r="AX110" s="80"/>
      <c r="AY110" s="80"/>
      <c r="AZ110" s="80"/>
      <c r="BA110" s="79" t="str">
        <f>REPLACE(INDEX(GroupVertices[Group],MATCH(Edges[[#This Row],[Vertex 1]],GroupVertices[Vertex],0)),1,1,"")</f>
        <v>2</v>
      </c>
      <c r="BB110" s="79" t="str">
        <f>REPLACE(INDEX(GroupVertices[Group],MATCH(Edges[[#This Row],[Vertex 2]],GroupVertices[Vertex],0)),1,1,"")</f>
        <v>1</v>
      </c>
    </row>
    <row r="111" spans="1:54" ht="15">
      <c r="A111" s="65" t="s">
        <v>231</v>
      </c>
      <c r="B111" s="65" t="s">
        <v>313</v>
      </c>
      <c r="C111" s="66"/>
      <c r="D111" s="67"/>
      <c r="E111" s="68"/>
      <c r="F111" s="69"/>
      <c r="G111" s="66"/>
      <c r="H111" s="70"/>
      <c r="I111" s="71"/>
      <c r="J111" s="71"/>
      <c r="K111" s="34" t="s">
        <v>65</v>
      </c>
      <c r="L111" s="78">
        <v>111</v>
      </c>
      <c r="M111" s="78"/>
      <c r="N111" s="73"/>
      <c r="O111" s="80" t="s">
        <v>334</v>
      </c>
      <c r="P111" s="82">
        <v>43523.04277777778</v>
      </c>
      <c r="Q111" s="80" t="s">
        <v>346</v>
      </c>
      <c r="R111" s="80"/>
      <c r="S111" s="80"/>
      <c r="T111" s="80" t="s">
        <v>928</v>
      </c>
      <c r="U111" s="80"/>
      <c r="V111" s="83" t="s">
        <v>1081</v>
      </c>
      <c r="W111" s="82">
        <v>43523.04277777778</v>
      </c>
      <c r="X111" s="83" t="s">
        <v>1164</v>
      </c>
      <c r="Y111" s="80"/>
      <c r="Z111" s="80"/>
      <c r="AA111" s="86" t="s">
        <v>1804</v>
      </c>
      <c r="AB111" s="80"/>
      <c r="AC111" s="80" t="b">
        <v>0</v>
      </c>
      <c r="AD111" s="80">
        <v>0</v>
      </c>
      <c r="AE111" s="86" t="s">
        <v>2449</v>
      </c>
      <c r="AF111" s="80" t="b">
        <v>0</v>
      </c>
      <c r="AG111" s="80" t="s">
        <v>2484</v>
      </c>
      <c r="AH111" s="80"/>
      <c r="AI111" s="86" t="s">
        <v>2449</v>
      </c>
      <c r="AJ111" s="80" t="b">
        <v>0</v>
      </c>
      <c r="AK111" s="80">
        <v>1</v>
      </c>
      <c r="AL111" s="86" t="s">
        <v>2388</v>
      </c>
      <c r="AM111" s="80" t="s">
        <v>2502</v>
      </c>
      <c r="AN111" s="80" t="b">
        <v>0</v>
      </c>
      <c r="AO111" s="86" t="s">
        <v>2388</v>
      </c>
      <c r="AP111" s="80" t="s">
        <v>178</v>
      </c>
      <c r="AQ111" s="80">
        <v>0</v>
      </c>
      <c r="AR111" s="80">
        <v>0</v>
      </c>
      <c r="AS111" s="80"/>
      <c r="AT111" s="80"/>
      <c r="AU111" s="80"/>
      <c r="AV111" s="80"/>
      <c r="AW111" s="80"/>
      <c r="AX111" s="80"/>
      <c r="AY111" s="80"/>
      <c r="AZ111" s="80"/>
      <c r="BA111" s="79" t="str">
        <f>REPLACE(INDEX(GroupVertices[Group],MATCH(Edges[[#This Row],[Vertex 1]],GroupVertices[Vertex],0)),1,1,"")</f>
        <v>7</v>
      </c>
      <c r="BB111" s="79" t="str">
        <f>REPLACE(INDEX(GroupVertices[Group],MATCH(Edges[[#This Row],[Vertex 2]],GroupVertices[Vertex],0)),1,1,"")</f>
        <v>7</v>
      </c>
    </row>
    <row r="112" spans="1:54" ht="15">
      <c r="A112" s="65" t="s">
        <v>231</v>
      </c>
      <c r="B112" s="65" t="s">
        <v>314</v>
      </c>
      <c r="C112" s="66"/>
      <c r="D112" s="67"/>
      <c r="E112" s="68"/>
      <c r="F112" s="69"/>
      <c r="G112" s="66"/>
      <c r="H112" s="70"/>
      <c r="I112" s="71"/>
      <c r="J112" s="71"/>
      <c r="K112" s="34" t="s">
        <v>65</v>
      </c>
      <c r="L112" s="78">
        <v>112</v>
      </c>
      <c r="M112" s="78"/>
      <c r="N112" s="73"/>
      <c r="O112" s="80" t="s">
        <v>334</v>
      </c>
      <c r="P112" s="82">
        <v>43523.04277777778</v>
      </c>
      <c r="Q112" s="80" t="s">
        <v>346</v>
      </c>
      <c r="R112" s="80"/>
      <c r="S112" s="80"/>
      <c r="T112" s="80" t="s">
        <v>928</v>
      </c>
      <c r="U112" s="80"/>
      <c r="V112" s="83" t="s">
        <v>1081</v>
      </c>
      <c r="W112" s="82">
        <v>43523.04277777778</v>
      </c>
      <c r="X112" s="83" t="s">
        <v>1164</v>
      </c>
      <c r="Y112" s="80"/>
      <c r="Z112" s="80"/>
      <c r="AA112" s="86" t="s">
        <v>1804</v>
      </c>
      <c r="AB112" s="80"/>
      <c r="AC112" s="80" t="b">
        <v>0</v>
      </c>
      <c r="AD112" s="80">
        <v>0</v>
      </c>
      <c r="AE112" s="86" t="s">
        <v>2449</v>
      </c>
      <c r="AF112" s="80" t="b">
        <v>0</v>
      </c>
      <c r="AG112" s="80" t="s">
        <v>2484</v>
      </c>
      <c r="AH112" s="80"/>
      <c r="AI112" s="86" t="s">
        <v>2449</v>
      </c>
      <c r="AJ112" s="80" t="b">
        <v>0</v>
      </c>
      <c r="AK112" s="80">
        <v>1</v>
      </c>
      <c r="AL112" s="86" t="s">
        <v>2388</v>
      </c>
      <c r="AM112" s="80" t="s">
        <v>2502</v>
      </c>
      <c r="AN112" s="80" t="b">
        <v>0</v>
      </c>
      <c r="AO112" s="86" t="s">
        <v>2388</v>
      </c>
      <c r="AP112" s="80" t="s">
        <v>178</v>
      </c>
      <c r="AQ112" s="80">
        <v>0</v>
      </c>
      <c r="AR112" s="80">
        <v>0</v>
      </c>
      <c r="AS112" s="80"/>
      <c r="AT112" s="80"/>
      <c r="AU112" s="80"/>
      <c r="AV112" s="80"/>
      <c r="AW112" s="80"/>
      <c r="AX112" s="80"/>
      <c r="AY112" s="80"/>
      <c r="AZ112" s="80"/>
      <c r="BA112" s="79" t="str">
        <f>REPLACE(INDEX(GroupVertices[Group],MATCH(Edges[[#This Row],[Vertex 1]],GroupVertices[Vertex],0)),1,1,"")</f>
        <v>7</v>
      </c>
      <c r="BB112" s="79" t="str">
        <f>REPLACE(INDEX(GroupVertices[Group],MATCH(Edges[[#This Row],[Vertex 2]],GroupVertices[Vertex],0)),1,1,"")</f>
        <v>7</v>
      </c>
    </row>
    <row r="113" spans="1:54" ht="15">
      <c r="A113" s="65" t="s">
        <v>231</v>
      </c>
      <c r="B113" s="65" t="s">
        <v>315</v>
      </c>
      <c r="C113" s="66"/>
      <c r="D113" s="67"/>
      <c r="E113" s="68"/>
      <c r="F113" s="69"/>
      <c r="G113" s="66"/>
      <c r="H113" s="70"/>
      <c r="I113" s="71"/>
      <c r="J113" s="71"/>
      <c r="K113" s="34" t="s">
        <v>65</v>
      </c>
      <c r="L113" s="78">
        <v>113</v>
      </c>
      <c r="M113" s="78"/>
      <c r="N113" s="73"/>
      <c r="O113" s="80" t="s">
        <v>334</v>
      </c>
      <c r="P113" s="82">
        <v>43523.04277777778</v>
      </c>
      <c r="Q113" s="80" t="s">
        <v>346</v>
      </c>
      <c r="R113" s="80"/>
      <c r="S113" s="80"/>
      <c r="T113" s="80" t="s">
        <v>928</v>
      </c>
      <c r="U113" s="80"/>
      <c r="V113" s="83" t="s">
        <v>1081</v>
      </c>
      <c r="W113" s="82">
        <v>43523.04277777778</v>
      </c>
      <c r="X113" s="83" t="s">
        <v>1164</v>
      </c>
      <c r="Y113" s="80"/>
      <c r="Z113" s="80"/>
      <c r="AA113" s="86" t="s">
        <v>1804</v>
      </c>
      <c r="AB113" s="80"/>
      <c r="AC113" s="80" t="b">
        <v>0</v>
      </c>
      <c r="AD113" s="80">
        <v>0</v>
      </c>
      <c r="AE113" s="86" t="s">
        <v>2449</v>
      </c>
      <c r="AF113" s="80" t="b">
        <v>0</v>
      </c>
      <c r="AG113" s="80" t="s">
        <v>2484</v>
      </c>
      <c r="AH113" s="80"/>
      <c r="AI113" s="86" t="s">
        <v>2449</v>
      </c>
      <c r="AJ113" s="80" t="b">
        <v>0</v>
      </c>
      <c r="AK113" s="80">
        <v>1</v>
      </c>
      <c r="AL113" s="86" t="s">
        <v>2388</v>
      </c>
      <c r="AM113" s="80" t="s">
        <v>2502</v>
      </c>
      <c r="AN113" s="80" t="b">
        <v>0</v>
      </c>
      <c r="AO113" s="86" t="s">
        <v>2388</v>
      </c>
      <c r="AP113" s="80" t="s">
        <v>178</v>
      </c>
      <c r="AQ113" s="80">
        <v>0</v>
      </c>
      <c r="AR113" s="80">
        <v>0</v>
      </c>
      <c r="AS113" s="80"/>
      <c r="AT113" s="80"/>
      <c r="AU113" s="80"/>
      <c r="AV113" s="80"/>
      <c r="AW113" s="80"/>
      <c r="AX113" s="80"/>
      <c r="AY113" s="80"/>
      <c r="AZ113" s="80"/>
      <c r="BA113" s="79" t="str">
        <f>REPLACE(INDEX(GroupVertices[Group],MATCH(Edges[[#This Row],[Vertex 1]],GroupVertices[Vertex],0)),1,1,"")</f>
        <v>7</v>
      </c>
      <c r="BB113" s="79" t="str">
        <f>REPLACE(INDEX(GroupVertices[Group],MATCH(Edges[[#This Row],[Vertex 2]],GroupVertices[Vertex],0)),1,1,"")</f>
        <v>7</v>
      </c>
    </row>
    <row r="114" spans="1:54" ht="15">
      <c r="A114" s="65" t="s">
        <v>231</v>
      </c>
      <c r="B114" s="65" t="s">
        <v>316</v>
      </c>
      <c r="C114" s="66"/>
      <c r="D114" s="67"/>
      <c r="E114" s="68"/>
      <c r="F114" s="69"/>
      <c r="G114" s="66"/>
      <c r="H114" s="70"/>
      <c r="I114" s="71"/>
      <c r="J114" s="71"/>
      <c r="K114" s="34" t="s">
        <v>65</v>
      </c>
      <c r="L114" s="78">
        <v>114</v>
      </c>
      <c r="M114" s="78"/>
      <c r="N114" s="73"/>
      <c r="O114" s="80" t="s">
        <v>334</v>
      </c>
      <c r="P114" s="82">
        <v>43523.04277777778</v>
      </c>
      <c r="Q114" s="80" t="s">
        <v>346</v>
      </c>
      <c r="R114" s="80"/>
      <c r="S114" s="80"/>
      <c r="T114" s="80" t="s">
        <v>928</v>
      </c>
      <c r="U114" s="80"/>
      <c r="V114" s="83" t="s">
        <v>1081</v>
      </c>
      <c r="W114" s="82">
        <v>43523.04277777778</v>
      </c>
      <c r="X114" s="83" t="s">
        <v>1164</v>
      </c>
      <c r="Y114" s="80"/>
      <c r="Z114" s="80"/>
      <c r="AA114" s="86" t="s">
        <v>1804</v>
      </c>
      <c r="AB114" s="80"/>
      <c r="AC114" s="80" t="b">
        <v>0</v>
      </c>
      <c r="AD114" s="80">
        <v>0</v>
      </c>
      <c r="AE114" s="86" t="s">
        <v>2449</v>
      </c>
      <c r="AF114" s="80" t="b">
        <v>0</v>
      </c>
      <c r="AG114" s="80" t="s">
        <v>2484</v>
      </c>
      <c r="AH114" s="80"/>
      <c r="AI114" s="86" t="s">
        <v>2449</v>
      </c>
      <c r="AJ114" s="80" t="b">
        <v>0</v>
      </c>
      <c r="AK114" s="80">
        <v>1</v>
      </c>
      <c r="AL114" s="86" t="s">
        <v>2388</v>
      </c>
      <c r="AM114" s="80" t="s">
        <v>2502</v>
      </c>
      <c r="AN114" s="80" t="b">
        <v>0</v>
      </c>
      <c r="AO114" s="86" t="s">
        <v>2388</v>
      </c>
      <c r="AP114" s="80" t="s">
        <v>178</v>
      </c>
      <c r="AQ114" s="80">
        <v>0</v>
      </c>
      <c r="AR114" s="80">
        <v>0</v>
      </c>
      <c r="AS114" s="80"/>
      <c r="AT114" s="80"/>
      <c r="AU114" s="80"/>
      <c r="AV114" s="80"/>
      <c r="AW114" s="80"/>
      <c r="AX114" s="80"/>
      <c r="AY114" s="80"/>
      <c r="AZ114" s="80"/>
      <c r="BA114" s="79" t="str">
        <f>REPLACE(INDEX(GroupVertices[Group],MATCH(Edges[[#This Row],[Vertex 1]],GroupVertices[Vertex],0)),1,1,"")</f>
        <v>7</v>
      </c>
      <c r="BB114" s="79" t="str">
        <f>REPLACE(INDEX(GroupVertices[Group],MATCH(Edges[[#This Row],[Vertex 2]],GroupVertices[Vertex],0)),1,1,"")</f>
        <v>7</v>
      </c>
    </row>
    <row r="115" spans="1:54" ht="15">
      <c r="A115" s="65" t="s">
        <v>302</v>
      </c>
      <c r="B115" s="65" t="s">
        <v>313</v>
      </c>
      <c r="C115" s="66"/>
      <c r="D115" s="67"/>
      <c r="E115" s="68"/>
      <c r="F115" s="69"/>
      <c r="G115" s="66"/>
      <c r="H115" s="70"/>
      <c r="I115" s="71"/>
      <c r="J115" s="71"/>
      <c r="K115" s="34" t="s">
        <v>65</v>
      </c>
      <c r="L115" s="78">
        <v>115</v>
      </c>
      <c r="M115" s="78"/>
      <c r="N115" s="73"/>
      <c r="O115" s="80" t="s">
        <v>334</v>
      </c>
      <c r="P115" s="82">
        <v>43523.040972222225</v>
      </c>
      <c r="Q115" s="80" t="s">
        <v>346</v>
      </c>
      <c r="R115" s="80"/>
      <c r="S115" s="80"/>
      <c r="T115" s="80" t="s">
        <v>961</v>
      </c>
      <c r="U115" s="83" t="s">
        <v>1051</v>
      </c>
      <c r="V115" s="83" t="s">
        <v>1051</v>
      </c>
      <c r="W115" s="82">
        <v>43523.040972222225</v>
      </c>
      <c r="X115" s="83" t="s">
        <v>1744</v>
      </c>
      <c r="Y115" s="80"/>
      <c r="Z115" s="80"/>
      <c r="AA115" s="86" t="s">
        <v>2388</v>
      </c>
      <c r="AB115" s="80"/>
      <c r="AC115" s="80" t="b">
        <v>0</v>
      </c>
      <c r="AD115" s="80">
        <v>1</v>
      </c>
      <c r="AE115" s="86" t="s">
        <v>2449</v>
      </c>
      <c r="AF115" s="80" t="b">
        <v>0</v>
      </c>
      <c r="AG115" s="80" t="s">
        <v>2484</v>
      </c>
      <c r="AH115" s="80"/>
      <c r="AI115" s="86" t="s">
        <v>2449</v>
      </c>
      <c r="AJ115" s="80" t="b">
        <v>0</v>
      </c>
      <c r="AK115" s="80">
        <v>1</v>
      </c>
      <c r="AL115" s="86" t="s">
        <v>2449</v>
      </c>
      <c r="AM115" s="80" t="s">
        <v>2506</v>
      </c>
      <c r="AN115" s="80" t="b">
        <v>0</v>
      </c>
      <c r="AO115" s="86" t="s">
        <v>2388</v>
      </c>
      <c r="AP115" s="80" t="s">
        <v>178</v>
      </c>
      <c r="AQ115" s="80">
        <v>0</v>
      </c>
      <c r="AR115" s="80">
        <v>0</v>
      </c>
      <c r="AS115" s="80"/>
      <c r="AT115" s="80"/>
      <c r="AU115" s="80"/>
      <c r="AV115" s="80"/>
      <c r="AW115" s="80"/>
      <c r="AX115" s="80"/>
      <c r="AY115" s="80"/>
      <c r="AZ115" s="80"/>
      <c r="BA115" s="79" t="str">
        <f>REPLACE(INDEX(GroupVertices[Group],MATCH(Edges[[#This Row],[Vertex 1]],GroupVertices[Vertex],0)),1,1,"")</f>
        <v>7</v>
      </c>
      <c r="BB115" s="79" t="str">
        <f>REPLACE(INDEX(GroupVertices[Group],MATCH(Edges[[#This Row],[Vertex 2]],GroupVertices[Vertex],0)),1,1,"")</f>
        <v>7</v>
      </c>
    </row>
    <row r="116" spans="1:54" ht="15">
      <c r="A116" s="65" t="s">
        <v>302</v>
      </c>
      <c r="B116" s="65" t="s">
        <v>314</v>
      </c>
      <c r="C116" s="66"/>
      <c r="D116" s="67"/>
      <c r="E116" s="68"/>
      <c r="F116" s="69"/>
      <c r="G116" s="66"/>
      <c r="H116" s="70"/>
      <c r="I116" s="71"/>
      <c r="J116" s="71"/>
      <c r="K116" s="34" t="s">
        <v>65</v>
      </c>
      <c r="L116" s="78">
        <v>116</v>
      </c>
      <c r="M116" s="78"/>
      <c r="N116" s="73"/>
      <c r="O116" s="80" t="s">
        <v>334</v>
      </c>
      <c r="P116" s="82">
        <v>43523.040972222225</v>
      </c>
      <c r="Q116" s="80" t="s">
        <v>346</v>
      </c>
      <c r="R116" s="80"/>
      <c r="S116" s="80"/>
      <c r="T116" s="80" t="s">
        <v>961</v>
      </c>
      <c r="U116" s="83" t="s">
        <v>1051</v>
      </c>
      <c r="V116" s="83" t="s">
        <v>1051</v>
      </c>
      <c r="W116" s="82">
        <v>43523.040972222225</v>
      </c>
      <c r="X116" s="83" t="s">
        <v>1744</v>
      </c>
      <c r="Y116" s="80"/>
      <c r="Z116" s="80"/>
      <c r="AA116" s="86" t="s">
        <v>2388</v>
      </c>
      <c r="AB116" s="80"/>
      <c r="AC116" s="80" t="b">
        <v>0</v>
      </c>
      <c r="AD116" s="80">
        <v>1</v>
      </c>
      <c r="AE116" s="86" t="s">
        <v>2449</v>
      </c>
      <c r="AF116" s="80" t="b">
        <v>0</v>
      </c>
      <c r="AG116" s="80" t="s">
        <v>2484</v>
      </c>
      <c r="AH116" s="80"/>
      <c r="AI116" s="86" t="s">
        <v>2449</v>
      </c>
      <c r="AJ116" s="80" t="b">
        <v>0</v>
      </c>
      <c r="AK116" s="80">
        <v>1</v>
      </c>
      <c r="AL116" s="86" t="s">
        <v>2449</v>
      </c>
      <c r="AM116" s="80" t="s">
        <v>2506</v>
      </c>
      <c r="AN116" s="80" t="b">
        <v>0</v>
      </c>
      <c r="AO116" s="86" t="s">
        <v>2388</v>
      </c>
      <c r="AP116" s="80" t="s">
        <v>178</v>
      </c>
      <c r="AQ116" s="80">
        <v>0</v>
      </c>
      <c r="AR116" s="80">
        <v>0</v>
      </c>
      <c r="AS116" s="80"/>
      <c r="AT116" s="80"/>
      <c r="AU116" s="80"/>
      <c r="AV116" s="80"/>
      <c r="AW116" s="80"/>
      <c r="AX116" s="80"/>
      <c r="AY116" s="80"/>
      <c r="AZ116" s="80"/>
      <c r="BA116" s="79" t="str">
        <f>REPLACE(INDEX(GroupVertices[Group],MATCH(Edges[[#This Row],[Vertex 1]],GroupVertices[Vertex],0)),1,1,"")</f>
        <v>7</v>
      </c>
      <c r="BB116" s="79" t="str">
        <f>REPLACE(INDEX(GroupVertices[Group],MATCH(Edges[[#This Row],[Vertex 2]],GroupVertices[Vertex],0)),1,1,"")</f>
        <v>7</v>
      </c>
    </row>
    <row r="117" spans="1:54" ht="15">
      <c r="A117" s="65" t="s">
        <v>302</v>
      </c>
      <c r="B117" s="65" t="s">
        <v>315</v>
      </c>
      <c r="C117" s="66"/>
      <c r="D117" s="67"/>
      <c r="E117" s="68"/>
      <c r="F117" s="69"/>
      <c r="G117" s="66"/>
      <c r="H117" s="70"/>
      <c r="I117" s="71"/>
      <c r="J117" s="71"/>
      <c r="K117" s="34" t="s">
        <v>65</v>
      </c>
      <c r="L117" s="78">
        <v>117</v>
      </c>
      <c r="M117" s="78"/>
      <c r="N117" s="73"/>
      <c r="O117" s="80" t="s">
        <v>334</v>
      </c>
      <c r="P117" s="82">
        <v>43523.040972222225</v>
      </c>
      <c r="Q117" s="80" t="s">
        <v>346</v>
      </c>
      <c r="R117" s="80"/>
      <c r="S117" s="80"/>
      <c r="T117" s="80" t="s">
        <v>961</v>
      </c>
      <c r="U117" s="83" t="s">
        <v>1051</v>
      </c>
      <c r="V117" s="83" t="s">
        <v>1051</v>
      </c>
      <c r="W117" s="82">
        <v>43523.040972222225</v>
      </c>
      <c r="X117" s="83" t="s">
        <v>1744</v>
      </c>
      <c r="Y117" s="80"/>
      <c r="Z117" s="80"/>
      <c r="AA117" s="86" t="s">
        <v>2388</v>
      </c>
      <c r="AB117" s="80"/>
      <c r="AC117" s="80" t="b">
        <v>0</v>
      </c>
      <c r="AD117" s="80">
        <v>1</v>
      </c>
      <c r="AE117" s="86" t="s">
        <v>2449</v>
      </c>
      <c r="AF117" s="80" t="b">
        <v>0</v>
      </c>
      <c r="AG117" s="80" t="s">
        <v>2484</v>
      </c>
      <c r="AH117" s="80"/>
      <c r="AI117" s="86" t="s">
        <v>2449</v>
      </c>
      <c r="AJ117" s="80" t="b">
        <v>0</v>
      </c>
      <c r="AK117" s="80">
        <v>1</v>
      </c>
      <c r="AL117" s="86" t="s">
        <v>2449</v>
      </c>
      <c r="AM117" s="80" t="s">
        <v>2506</v>
      </c>
      <c r="AN117" s="80" t="b">
        <v>0</v>
      </c>
      <c r="AO117" s="86" t="s">
        <v>2388</v>
      </c>
      <c r="AP117" s="80" t="s">
        <v>178</v>
      </c>
      <c r="AQ117" s="80">
        <v>0</v>
      </c>
      <c r="AR117" s="80">
        <v>0</v>
      </c>
      <c r="AS117" s="80"/>
      <c r="AT117" s="80"/>
      <c r="AU117" s="80"/>
      <c r="AV117" s="80"/>
      <c r="AW117" s="80"/>
      <c r="AX117" s="80"/>
      <c r="AY117" s="80"/>
      <c r="AZ117" s="80"/>
      <c r="BA117" s="79" t="str">
        <f>REPLACE(INDEX(GroupVertices[Group],MATCH(Edges[[#This Row],[Vertex 1]],GroupVertices[Vertex],0)),1,1,"")</f>
        <v>7</v>
      </c>
      <c r="BB117" s="79" t="str">
        <f>REPLACE(INDEX(GroupVertices[Group],MATCH(Edges[[#This Row],[Vertex 2]],GroupVertices[Vertex],0)),1,1,"")</f>
        <v>7</v>
      </c>
    </row>
    <row r="118" spans="1:54" ht="15">
      <c r="A118" s="65" t="s">
        <v>302</v>
      </c>
      <c r="B118" s="65" t="s">
        <v>316</v>
      </c>
      <c r="C118" s="66"/>
      <c r="D118" s="67"/>
      <c r="E118" s="68"/>
      <c r="F118" s="69"/>
      <c r="G118" s="66"/>
      <c r="H118" s="70"/>
      <c r="I118" s="71"/>
      <c r="J118" s="71"/>
      <c r="K118" s="34" t="s">
        <v>65</v>
      </c>
      <c r="L118" s="78">
        <v>118</v>
      </c>
      <c r="M118" s="78"/>
      <c r="N118" s="73"/>
      <c r="O118" s="80" t="s">
        <v>334</v>
      </c>
      <c r="P118" s="82">
        <v>43523.040972222225</v>
      </c>
      <c r="Q118" s="80" t="s">
        <v>346</v>
      </c>
      <c r="R118" s="80"/>
      <c r="S118" s="80"/>
      <c r="T118" s="80" t="s">
        <v>961</v>
      </c>
      <c r="U118" s="83" t="s">
        <v>1051</v>
      </c>
      <c r="V118" s="83" t="s">
        <v>1051</v>
      </c>
      <c r="W118" s="82">
        <v>43523.040972222225</v>
      </c>
      <c r="X118" s="83" t="s">
        <v>1744</v>
      </c>
      <c r="Y118" s="80"/>
      <c r="Z118" s="80"/>
      <c r="AA118" s="86" t="s">
        <v>2388</v>
      </c>
      <c r="AB118" s="80"/>
      <c r="AC118" s="80" t="b">
        <v>0</v>
      </c>
      <c r="AD118" s="80">
        <v>1</v>
      </c>
      <c r="AE118" s="86" t="s">
        <v>2449</v>
      </c>
      <c r="AF118" s="80" t="b">
        <v>0</v>
      </c>
      <c r="AG118" s="80" t="s">
        <v>2484</v>
      </c>
      <c r="AH118" s="80"/>
      <c r="AI118" s="86" t="s">
        <v>2449</v>
      </c>
      <c r="AJ118" s="80" t="b">
        <v>0</v>
      </c>
      <c r="AK118" s="80">
        <v>1</v>
      </c>
      <c r="AL118" s="86" t="s">
        <v>2449</v>
      </c>
      <c r="AM118" s="80" t="s">
        <v>2506</v>
      </c>
      <c r="AN118" s="80" t="b">
        <v>0</v>
      </c>
      <c r="AO118" s="86" t="s">
        <v>2388</v>
      </c>
      <c r="AP118" s="80" t="s">
        <v>178</v>
      </c>
      <c r="AQ118" s="80">
        <v>0</v>
      </c>
      <c r="AR118" s="80">
        <v>0</v>
      </c>
      <c r="AS118" s="80"/>
      <c r="AT118" s="80"/>
      <c r="AU118" s="80"/>
      <c r="AV118" s="80"/>
      <c r="AW118" s="80"/>
      <c r="AX118" s="80"/>
      <c r="AY118" s="80"/>
      <c r="AZ118" s="80"/>
      <c r="BA118" s="79" t="str">
        <f>REPLACE(INDEX(GroupVertices[Group],MATCH(Edges[[#This Row],[Vertex 1]],GroupVertices[Vertex],0)),1,1,"")</f>
        <v>7</v>
      </c>
      <c r="BB118" s="79" t="str">
        <f>REPLACE(INDEX(GroupVertices[Group],MATCH(Edges[[#This Row],[Vertex 2]],GroupVertices[Vertex],0)),1,1,"")</f>
        <v>7</v>
      </c>
    </row>
    <row r="119" spans="1:54" ht="15">
      <c r="A119" s="65" t="s">
        <v>223</v>
      </c>
      <c r="B119" s="65" t="s">
        <v>309</v>
      </c>
      <c r="C119" s="66"/>
      <c r="D119" s="67"/>
      <c r="E119" s="68"/>
      <c r="F119" s="69"/>
      <c r="G119" s="66"/>
      <c r="H119" s="70"/>
      <c r="I119" s="71"/>
      <c r="J119" s="71"/>
      <c r="K119" s="34" t="s">
        <v>65</v>
      </c>
      <c r="L119" s="78">
        <v>119</v>
      </c>
      <c r="M119" s="78"/>
      <c r="N119" s="73"/>
      <c r="O119" s="80" t="s">
        <v>334</v>
      </c>
      <c r="P119" s="82">
        <v>43521.90744212963</v>
      </c>
      <c r="Q119" s="80" t="s">
        <v>339</v>
      </c>
      <c r="R119" s="83" t="s">
        <v>884</v>
      </c>
      <c r="S119" s="80" t="s">
        <v>917</v>
      </c>
      <c r="T119" s="80" t="s">
        <v>926</v>
      </c>
      <c r="U119" s="80"/>
      <c r="V119" s="83" t="s">
        <v>1073</v>
      </c>
      <c r="W119" s="82">
        <v>43521.90744212963</v>
      </c>
      <c r="X119" s="83" t="s">
        <v>1156</v>
      </c>
      <c r="Y119" s="80"/>
      <c r="Z119" s="80"/>
      <c r="AA119" s="86" t="s">
        <v>1796</v>
      </c>
      <c r="AB119" s="80"/>
      <c r="AC119" s="80" t="b">
        <v>0</v>
      </c>
      <c r="AD119" s="80">
        <v>11</v>
      </c>
      <c r="AE119" s="86" t="s">
        <v>2449</v>
      </c>
      <c r="AF119" s="80" t="b">
        <v>1</v>
      </c>
      <c r="AG119" s="80" t="s">
        <v>2484</v>
      </c>
      <c r="AH119" s="80"/>
      <c r="AI119" s="86" t="s">
        <v>2496</v>
      </c>
      <c r="AJ119" s="80" t="b">
        <v>0</v>
      </c>
      <c r="AK119" s="80">
        <v>0</v>
      </c>
      <c r="AL119" s="86" t="s">
        <v>2449</v>
      </c>
      <c r="AM119" s="80" t="s">
        <v>2503</v>
      </c>
      <c r="AN119" s="80" t="b">
        <v>0</v>
      </c>
      <c r="AO119" s="86" t="s">
        <v>1796</v>
      </c>
      <c r="AP119" s="80" t="s">
        <v>178</v>
      </c>
      <c r="AQ119" s="80">
        <v>0</v>
      </c>
      <c r="AR119" s="80">
        <v>0</v>
      </c>
      <c r="AS119" s="80"/>
      <c r="AT119" s="80"/>
      <c r="AU119" s="80"/>
      <c r="AV119" s="80"/>
      <c r="AW119" s="80"/>
      <c r="AX119" s="80"/>
      <c r="AY119" s="80"/>
      <c r="AZ119" s="80"/>
      <c r="BA119" s="79" t="str">
        <f>REPLACE(INDEX(GroupVertices[Group],MATCH(Edges[[#This Row],[Vertex 1]],GroupVertices[Vertex],0)),1,1,"")</f>
        <v>9</v>
      </c>
      <c r="BB119" s="79" t="str">
        <f>REPLACE(INDEX(GroupVertices[Group],MATCH(Edges[[#This Row],[Vertex 2]],GroupVertices[Vertex],0)),1,1,"")</f>
        <v>9</v>
      </c>
    </row>
    <row r="120" spans="1:54" ht="15">
      <c r="A120" s="65" t="s">
        <v>223</v>
      </c>
      <c r="B120" s="65" t="s">
        <v>310</v>
      </c>
      <c r="C120" s="66"/>
      <c r="D120" s="67"/>
      <c r="E120" s="68"/>
      <c r="F120" s="69"/>
      <c r="G120" s="66"/>
      <c r="H120" s="70"/>
      <c r="I120" s="71"/>
      <c r="J120" s="71"/>
      <c r="K120" s="34" t="s">
        <v>65</v>
      </c>
      <c r="L120" s="78">
        <v>120</v>
      </c>
      <c r="M120" s="78"/>
      <c r="N120" s="73"/>
      <c r="O120" s="80" t="s">
        <v>334</v>
      </c>
      <c r="P120" s="82">
        <v>43521.90744212963</v>
      </c>
      <c r="Q120" s="80" t="s">
        <v>339</v>
      </c>
      <c r="R120" s="83" t="s">
        <v>884</v>
      </c>
      <c r="S120" s="80" t="s">
        <v>917</v>
      </c>
      <c r="T120" s="80" t="s">
        <v>926</v>
      </c>
      <c r="U120" s="80"/>
      <c r="V120" s="83" t="s">
        <v>1073</v>
      </c>
      <c r="W120" s="82">
        <v>43521.90744212963</v>
      </c>
      <c r="X120" s="83" t="s">
        <v>1156</v>
      </c>
      <c r="Y120" s="80"/>
      <c r="Z120" s="80"/>
      <c r="AA120" s="86" t="s">
        <v>1796</v>
      </c>
      <c r="AB120" s="80"/>
      <c r="AC120" s="80" t="b">
        <v>0</v>
      </c>
      <c r="AD120" s="80">
        <v>11</v>
      </c>
      <c r="AE120" s="86" t="s">
        <v>2449</v>
      </c>
      <c r="AF120" s="80" t="b">
        <v>1</v>
      </c>
      <c r="AG120" s="80" t="s">
        <v>2484</v>
      </c>
      <c r="AH120" s="80"/>
      <c r="AI120" s="86" t="s">
        <v>2496</v>
      </c>
      <c r="AJ120" s="80" t="b">
        <v>0</v>
      </c>
      <c r="AK120" s="80">
        <v>0</v>
      </c>
      <c r="AL120" s="86" t="s">
        <v>2449</v>
      </c>
      <c r="AM120" s="80" t="s">
        <v>2503</v>
      </c>
      <c r="AN120" s="80" t="b">
        <v>0</v>
      </c>
      <c r="AO120" s="86" t="s">
        <v>1796</v>
      </c>
      <c r="AP120" s="80" t="s">
        <v>178</v>
      </c>
      <c r="AQ120" s="80">
        <v>0</v>
      </c>
      <c r="AR120" s="80">
        <v>0</v>
      </c>
      <c r="AS120" s="80"/>
      <c r="AT120" s="80"/>
      <c r="AU120" s="80"/>
      <c r="AV120" s="80"/>
      <c r="AW120" s="80"/>
      <c r="AX120" s="80"/>
      <c r="AY120" s="80"/>
      <c r="AZ120" s="80"/>
      <c r="BA120" s="79" t="str">
        <f>REPLACE(INDEX(GroupVertices[Group],MATCH(Edges[[#This Row],[Vertex 1]],GroupVertices[Vertex],0)),1,1,"")</f>
        <v>9</v>
      </c>
      <c r="BB120" s="79" t="str">
        <f>REPLACE(INDEX(GroupVertices[Group],MATCH(Edges[[#This Row],[Vertex 2]],GroupVertices[Vertex],0)),1,1,"")</f>
        <v>9</v>
      </c>
    </row>
    <row r="121" spans="1:54" ht="15">
      <c r="A121" s="65" t="s">
        <v>287</v>
      </c>
      <c r="B121" s="65" t="s">
        <v>270</v>
      </c>
      <c r="C121" s="66"/>
      <c r="D121" s="67"/>
      <c r="E121" s="68"/>
      <c r="F121" s="69"/>
      <c r="G121" s="66"/>
      <c r="H121" s="70"/>
      <c r="I121" s="71"/>
      <c r="J121" s="71"/>
      <c r="K121" s="34" t="s">
        <v>66</v>
      </c>
      <c r="L121" s="78">
        <v>121</v>
      </c>
      <c r="M121" s="78"/>
      <c r="N121" s="73"/>
      <c r="O121" s="80" t="s">
        <v>334</v>
      </c>
      <c r="P121" s="82">
        <v>43530.00513888889</v>
      </c>
      <c r="Q121" s="80" t="s">
        <v>634</v>
      </c>
      <c r="R121" s="80"/>
      <c r="S121" s="80"/>
      <c r="T121" s="80" t="s">
        <v>925</v>
      </c>
      <c r="U121" s="80"/>
      <c r="V121" s="83" t="s">
        <v>1129</v>
      </c>
      <c r="W121" s="82">
        <v>43530.00513888889</v>
      </c>
      <c r="X121" s="83" t="s">
        <v>1496</v>
      </c>
      <c r="Y121" s="80"/>
      <c r="Z121" s="80"/>
      <c r="AA121" s="86" t="s">
        <v>2136</v>
      </c>
      <c r="AB121" s="80"/>
      <c r="AC121" s="80" t="b">
        <v>0</v>
      </c>
      <c r="AD121" s="80">
        <v>5</v>
      </c>
      <c r="AE121" s="86" t="s">
        <v>2449</v>
      </c>
      <c r="AF121" s="80" t="b">
        <v>0</v>
      </c>
      <c r="AG121" s="80" t="s">
        <v>2484</v>
      </c>
      <c r="AH121" s="80"/>
      <c r="AI121" s="86" t="s">
        <v>2449</v>
      </c>
      <c r="AJ121" s="80" t="b">
        <v>0</v>
      </c>
      <c r="AK121" s="80">
        <v>0</v>
      </c>
      <c r="AL121" s="86" t="s">
        <v>2449</v>
      </c>
      <c r="AM121" s="80" t="s">
        <v>2504</v>
      </c>
      <c r="AN121" s="80" t="b">
        <v>0</v>
      </c>
      <c r="AO121" s="86" t="s">
        <v>2136</v>
      </c>
      <c r="AP121" s="80" t="s">
        <v>178</v>
      </c>
      <c r="AQ121" s="80">
        <v>0</v>
      </c>
      <c r="AR121" s="80">
        <v>0</v>
      </c>
      <c r="AS121" s="80"/>
      <c r="AT121" s="80"/>
      <c r="AU121" s="80"/>
      <c r="AV121" s="80"/>
      <c r="AW121" s="80"/>
      <c r="AX121" s="80"/>
      <c r="AY121" s="80"/>
      <c r="AZ121" s="80"/>
      <c r="BA121" s="79" t="str">
        <f>REPLACE(INDEX(GroupVertices[Group],MATCH(Edges[[#This Row],[Vertex 1]],GroupVertices[Vertex],0)),1,1,"")</f>
        <v>2</v>
      </c>
      <c r="BB121" s="79" t="str">
        <f>REPLACE(INDEX(GroupVertices[Group],MATCH(Edges[[#This Row],[Vertex 2]],GroupVertices[Vertex],0)),1,1,"")</f>
        <v>1</v>
      </c>
    </row>
    <row r="122" spans="1:54" ht="15">
      <c r="A122" s="65" t="s">
        <v>293</v>
      </c>
      <c r="B122" s="65" t="s">
        <v>270</v>
      </c>
      <c r="C122" s="66"/>
      <c r="D122" s="67"/>
      <c r="E122" s="68"/>
      <c r="F122" s="69"/>
      <c r="G122" s="66"/>
      <c r="H122" s="70"/>
      <c r="I122" s="71"/>
      <c r="J122" s="71"/>
      <c r="K122" s="34" t="s">
        <v>66</v>
      </c>
      <c r="L122" s="78">
        <v>122</v>
      </c>
      <c r="M122" s="78"/>
      <c r="N122" s="73"/>
      <c r="O122" s="80" t="s">
        <v>334</v>
      </c>
      <c r="P122" s="82">
        <v>43530.0415625</v>
      </c>
      <c r="Q122" s="80" t="s">
        <v>828</v>
      </c>
      <c r="R122" s="80"/>
      <c r="S122" s="80"/>
      <c r="T122" s="80" t="s">
        <v>925</v>
      </c>
      <c r="U122" s="83" t="s">
        <v>1038</v>
      </c>
      <c r="V122" s="83" t="s">
        <v>1038</v>
      </c>
      <c r="W122" s="82">
        <v>43530.0415625</v>
      </c>
      <c r="X122" s="83" t="s">
        <v>1713</v>
      </c>
      <c r="Y122" s="80"/>
      <c r="Z122" s="80"/>
      <c r="AA122" s="86" t="s">
        <v>2357</v>
      </c>
      <c r="AB122" s="80"/>
      <c r="AC122" s="80" t="b">
        <v>0</v>
      </c>
      <c r="AD122" s="80">
        <v>4</v>
      </c>
      <c r="AE122" s="86" t="s">
        <v>2449</v>
      </c>
      <c r="AF122" s="80" t="b">
        <v>0</v>
      </c>
      <c r="AG122" s="80" t="s">
        <v>2484</v>
      </c>
      <c r="AH122" s="80"/>
      <c r="AI122" s="86" t="s">
        <v>2449</v>
      </c>
      <c r="AJ122" s="80" t="b">
        <v>0</v>
      </c>
      <c r="AK122" s="80">
        <v>0</v>
      </c>
      <c r="AL122" s="86" t="s">
        <v>2449</v>
      </c>
      <c r="AM122" s="80" t="s">
        <v>2502</v>
      </c>
      <c r="AN122" s="80" t="b">
        <v>0</v>
      </c>
      <c r="AO122" s="86" t="s">
        <v>2357</v>
      </c>
      <c r="AP122" s="80" t="s">
        <v>178</v>
      </c>
      <c r="AQ122" s="80">
        <v>0</v>
      </c>
      <c r="AR122" s="80">
        <v>0</v>
      </c>
      <c r="AS122" s="80"/>
      <c r="AT122" s="80"/>
      <c r="AU122" s="80"/>
      <c r="AV122" s="80"/>
      <c r="AW122" s="80"/>
      <c r="AX122" s="80"/>
      <c r="AY122" s="80"/>
      <c r="AZ122" s="80"/>
      <c r="BA122" s="79" t="str">
        <f>REPLACE(INDEX(GroupVertices[Group],MATCH(Edges[[#This Row],[Vertex 1]],GroupVertices[Vertex],0)),1,1,"")</f>
        <v>2</v>
      </c>
      <c r="BB122" s="79" t="str">
        <f>REPLACE(INDEX(GroupVertices[Group],MATCH(Edges[[#This Row],[Vertex 2]],GroupVertices[Vertex],0)),1,1,"")</f>
        <v>1</v>
      </c>
    </row>
    <row r="123" spans="1:54" ht="15">
      <c r="A123" s="65" t="s">
        <v>293</v>
      </c>
      <c r="B123" s="65" t="s">
        <v>270</v>
      </c>
      <c r="C123" s="66"/>
      <c r="D123" s="67"/>
      <c r="E123" s="68"/>
      <c r="F123" s="69"/>
      <c r="G123" s="66"/>
      <c r="H123" s="70"/>
      <c r="I123" s="71"/>
      <c r="J123" s="71"/>
      <c r="K123" s="34" t="s">
        <v>66</v>
      </c>
      <c r="L123" s="78">
        <v>123</v>
      </c>
      <c r="M123" s="78"/>
      <c r="N123" s="73"/>
      <c r="O123" s="80" t="s">
        <v>334</v>
      </c>
      <c r="P123" s="82">
        <v>43523.04168981482</v>
      </c>
      <c r="Q123" s="80" t="s">
        <v>825</v>
      </c>
      <c r="R123" s="80"/>
      <c r="S123" s="80"/>
      <c r="T123" s="80" t="s">
        <v>925</v>
      </c>
      <c r="U123" s="83" t="s">
        <v>1036</v>
      </c>
      <c r="V123" s="83" t="s">
        <v>1036</v>
      </c>
      <c r="W123" s="82">
        <v>43523.04168981482</v>
      </c>
      <c r="X123" s="83" t="s">
        <v>1709</v>
      </c>
      <c r="Y123" s="80"/>
      <c r="Z123" s="80"/>
      <c r="AA123" s="86" t="s">
        <v>2353</v>
      </c>
      <c r="AB123" s="80"/>
      <c r="AC123" s="80" t="b">
        <v>0</v>
      </c>
      <c r="AD123" s="80">
        <v>3</v>
      </c>
      <c r="AE123" s="86" t="s">
        <v>2449</v>
      </c>
      <c r="AF123" s="80" t="b">
        <v>0</v>
      </c>
      <c r="AG123" s="80" t="s">
        <v>2484</v>
      </c>
      <c r="AH123" s="80"/>
      <c r="AI123" s="86" t="s">
        <v>2449</v>
      </c>
      <c r="AJ123" s="80" t="b">
        <v>0</v>
      </c>
      <c r="AK123" s="80">
        <v>0</v>
      </c>
      <c r="AL123" s="86" t="s">
        <v>2449</v>
      </c>
      <c r="AM123" s="80" t="s">
        <v>2502</v>
      </c>
      <c r="AN123" s="80" t="b">
        <v>0</v>
      </c>
      <c r="AO123" s="86" t="s">
        <v>2353</v>
      </c>
      <c r="AP123" s="80" t="s">
        <v>178</v>
      </c>
      <c r="AQ123" s="80">
        <v>0</v>
      </c>
      <c r="AR123" s="80">
        <v>0</v>
      </c>
      <c r="AS123" s="80"/>
      <c r="AT123" s="80"/>
      <c r="AU123" s="80"/>
      <c r="AV123" s="80"/>
      <c r="AW123" s="80"/>
      <c r="AX123" s="80"/>
      <c r="AY123" s="80"/>
      <c r="AZ123" s="80"/>
      <c r="BA123" s="79" t="str">
        <f>REPLACE(INDEX(GroupVertices[Group],MATCH(Edges[[#This Row],[Vertex 1]],GroupVertices[Vertex],0)),1,1,"")</f>
        <v>2</v>
      </c>
      <c r="BB123" s="79" t="str">
        <f>REPLACE(INDEX(GroupVertices[Group],MATCH(Edges[[#This Row],[Vertex 2]],GroupVertices[Vertex],0)),1,1,"")</f>
        <v>1</v>
      </c>
    </row>
    <row r="124" spans="1:54" ht="15">
      <c r="A124" s="65" t="s">
        <v>241</v>
      </c>
      <c r="B124" s="65" t="s">
        <v>242</v>
      </c>
      <c r="C124" s="66"/>
      <c r="D124" s="67"/>
      <c r="E124" s="68"/>
      <c r="F124" s="69"/>
      <c r="G124" s="66"/>
      <c r="H124" s="70"/>
      <c r="I124" s="71"/>
      <c r="J124" s="71"/>
      <c r="K124" s="34" t="s">
        <v>66</v>
      </c>
      <c r="L124" s="78">
        <v>124</v>
      </c>
      <c r="M124" s="78"/>
      <c r="N124" s="73"/>
      <c r="O124" s="80" t="s">
        <v>334</v>
      </c>
      <c r="P124" s="82">
        <v>43522.03309027778</v>
      </c>
      <c r="Q124" s="80" t="s">
        <v>351</v>
      </c>
      <c r="R124" s="80"/>
      <c r="S124" s="80"/>
      <c r="T124" s="80" t="s">
        <v>930</v>
      </c>
      <c r="U124" s="80"/>
      <c r="V124" s="83" t="s">
        <v>1091</v>
      </c>
      <c r="W124" s="82">
        <v>43522.03309027778</v>
      </c>
      <c r="X124" s="83" t="s">
        <v>1175</v>
      </c>
      <c r="Y124" s="80"/>
      <c r="Z124" s="80"/>
      <c r="AA124" s="86" t="s">
        <v>1815</v>
      </c>
      <c r="AB124" s="80"/>
      <c r="AC124" s="80" t="b">
        <v>0</v>
      </c>
      <c r="AD124" s="80">
        <v>0</v>
      </c>
      <c r="AE124" s="86" t="s">
        <v>2449</v>
      </c>
      <c r="AF124" s="80" t="b">
        <v>0</v>
      </c>
      <c r="AG124" s="80" t="s">
        <v>2484</v>
      </c>
      <c r="AH124" s="80"/>
      <c r="AI124" s="86" t="s">
        <v>2449</v>
      </c>
      <c r="AJ124" s="80" t="b">
        <v>0</v>
      </c>
      <c r="AK124" s="80">
        <v>2</v>
      </c>
      <c r="AL124" s="86" t="s">
        <v>1817</v>
      </c>
      <c r="AM124" s="80" t="s">
        <v>2504</v>
      </c>
      <c r="AN124" s="80" t="b">
        <v>0</v>
      </c>
      <c r="AO124" s="86" t="s">
        <v>1817</v>
      </c>
      <c r="AP124" s="80" t="s">
        <v>178</v>
      </c>
      <c r="AQ124" s="80">
        <v>0</v>
      </c>
      <c r="AR124" s="80">
        <v>0</v>
      </c>
      <c r="AS124" s="80"/>
      <c r="AT124" s="80"/>
      <c r="AU124" s="80"/>
      <c r="AV124" s="80"/>
      <c r="AW124" s="80"/>
      <c r="AX124" s="80"/>
      <c r="AY124" s="80"/>
      <c r="AZ124" s="80"/>
      <c r="BA124" s="79" t="str">
        <f>REPLACE(INDEX(GroupVertices[Group],MATCH(Edges[[#This Row],[Vertex 1]],GroupVertices[Vertex],0)),1,1,"")</f>
        <v>5</v>
      </c>
      <c r="BB124" s="79" t="str">
        <f>REPLACE(INDEX(GroupVertices[Group],MATCH(Edges[[#This Row],[Vertex 2]],GroupVertices[Vertex],0)),1,1,"")</f>
        <v>5</v>
      </c>
    </row>
    <row r="125" spans="1:54" ht="15">
      <c r="A125" s="65" t="s">
        <v>242</v>
      </c>
      <c r="B125" s="65" t="s">
        <v>241</v>
      </c>
      <c r="C125" s="66"/>
      <c r="D125" s="67"/>
      <c r="E125" s="68"/>
      <c r="F125" s="69"/>
      <c r="G125" s="66"/>
      <c r="H125" s="70"/>
      <c r="I125" s="71"/>
      <c r="J125" s="71"/>
      <c r="K125" s="34" t="s">
        <v>66</v>
      </c>
      <c r="L125" s="78">
        <v>125</v>
      </c>
      <c r="M125" s="78"/>
      <c r="N125" s="73"/>
      <c r="O125" s="80" t="s">
        <v>334</v>
      </c>
      <c r="P125" s="82">
        <v>43522.03328703704</v>
      </c>
      <c r="Q125" s="80" t="s">
        <v>351</v>
      </c>
      <c r="R125" s="80"/>
      <c r="S125" s="80"/>
      <c r="T125" s="80" t="s">
        <v>930</v>
      </c>
      <c r="U125" s="80"/>
      <c r="V125" s="83" t="s">
        <v>1092</v>
      </c>
      <c r="W125" s="82">
        <v>43522.03328703704</v>
      </c>
      <c r="X125" s="83" t="s">
        <v>1176</v>
      </c>
      <c r="Y125" s="80"/>
      <c r="Z125" s="80"/>
      <c r="AA125" s="86" t="s">
        <v>1816</v>
      </c>
      <c r="AB125" s="80"/>
      <c r="AC125" s="80" t="b">
        <v>0</v>
      </c>
      <c r="AD125" s="80">
        <v>0</v>
      </c>
      <c r="AE125" s="86" t="s">
        <v>2449</v>
      </c>
      <c r="AF125" s="80" t="b">
        <v>0</v>
      </c>
      <c r="AG125" s="80" t="s">
        <v>2484</v>
      </c>
      <c r="AH125" s="80"/>
      <c r="AI125" s="86" t="s">
        <v>2449</v>
      </c>
      <c r="AJ125" s="80" t="b">
        <v>0</v>
      </c>
      <c r="AK125" s="80">
        <v>2</v>
      </c>
      <c r="AL125" s="86" t="s">
        <v>1817</v>
      </c>
      <c r="AM125" s="80" t="s">
        <v>2506</v>
      </c>
      <c r="AN125" s="80" t="b">
        <v>0</v>
      </c>
      <c r="AO125" s="86" t="s">
        <v>1817</v>
      </c>
      <c r="AP125" s="80" t="s">
        <v>178</v>
      </c>
      <c r="AQ125" s="80">
        <v>0</v>
      </c>
      <c r="AR125" s="80">
        <v>0</v>
      </c>
      <c r="AS125" s="80"/>
      <c r="AT125" s="80"/>
      <c r="AU125" s="80"/>
      <c r="AV125" s="80"/>
      <c r="AW125" s="80"/>
      <c r="AX125" s="80"/>
      <c r="AY125" s="80"/>
      <c r="AZ125" s="80"/>
      <c r="BA125" s="79" t="str">
        <f>REPLACE(INDEX(GroupVertices[Group],MATCH(Edges[[#This Row],[Vertex 1]],GroupVertices[Vertex],0)),1,1,"")</f>
        <v>5</v>
      </c>
      <c r="BB125" s="79" t="str">
        <f>REPLACE(INDEX(GroupVertices[Group],MATCH(Edges[[#This Row],[Vertex 2]],GroupVertices[Vertex],0)),1,1,"")</f>
        <v>5</v>
      </c>
    </row>
    <row r="126" spans="1:54" ht="15">
      <c r="A126" s="65" t="s">
        <v>243</v>
      </c>
      <c r="B126" s="65" t="s">
        <v>241</v>
      </c>
      <c r="C126" s="66"/>
      <c r="D126" s="67"/>
      <c r="E126" s="68"/>
      <c r="F126" s="69"/>
      <c r="G126" s="66"/>
      <c r="H126" s="70"/>
      <c r="I126" s="71"/>
      <c r="J126" s="71"/>
      <c r="K126" s="34" t="s">
        <v>66</v>
      </c>
      <c r="L126" s="78">
        <v>126</v>
      </c>
      <c r="M126" s="78"/>
      <c r="N126" s="73"/>
      <c r="O126" s="80" t="s">
        <v>334</v>
      </c>
      <c r="P126" s="82">
        <v>43522.03097222222</v>
      </c>
      <c r="Q126" s="80" t="s">
        <v>351</v>
      </c>
      <c r="R126" s="80"/>
      <c r="S126" s="80"/>
      <c r="T126" s="80" t="s">
        <v>931</v>
      </c>
      <c r="U126" s="83" t="s">
        <v>974</v>
      </c>
      <c r="V126" s="83" t="s">
        <v>974</v>
      </c>
      <c r="W126" s="82">
        <v>43522.03097222222</v>
      </c>
      <c r="X126" s="83" t="s">
        <v>1177</v>
      </c>
      <c r="Y126" s="80"/>
      <c r="Z126" s="80"/>
      <c r="AA126" s="86" t="s">
        <v>1817</v>
      </c>
      <c r="AB126" s="80"/>
      <c r="AC126" s="80" t="b">
        <v>0</v>
      </c>
      <c r="AD126" s="80">
        <v>3</v>
      </c>
      <c r="AE126" s="86" t="s">
        <v>2449</v>
      </c>
      <c r="AF126" s="80" t="b">
        <v>0</v>
      </c>
      <c r="AG126" s="80" t="s">
        <v>2484</v>
      </c>
      <c r="AH126" s="80"/>
      <c r="AI126" s="86" t="s">
        <v>2449</v>
      </c>
      <c r="AJ126" s="80" t="b">
        <v>0</v>
      </c>
      <c r="AK126" s="80">
        <v>2</v>
      </c>
      <c r="AL126" s="86" t="s">
        <v>2449</v>
      </c>
      <c r="AM126" s="80" t="s">
        <v>2502</v>
      </c>
      <c r="AN126" s="80" t="b">
        <v>0</v>
      </c>
      <c r="AO126" s="86" t="s">
        <v>1817</v>
      </c>
      <c r="AP126" s="80" t="s">
        <v>178</v>
      </c>
      <c r="AQ126" s="80">
        <v>0</v>
      </c>
      <c r="AR126" s="80">
        <v>0</v>
      </c>
      <c r="AS126" s="80"/>
      <c r="AT126" s="80"/>
      <c r="AU126" s="80"/>
      <c r="AV126" s="80"/>
      <c r="AW126" s="80"/>
      <c r="AX126" s="80"/>
      <c r="AY126" s="80"/>
      <c r="AZ126" s="80"/>
      <c r="BA126" s="79" t="str">
        <f>REPLACE(INDEX(GroupVertices[Group],MATCH(Edges[[#This Row],[Vertex 1]],GroupVertices[Vertex],0)),1,1,"")</f>
        <v>5</v>
      </c>
      <c r="BB126" s="79" t="str">
        <f>REPLACE(INDEX(GroupVertices[Group],MATCH(Edges[[#This Row],[Vertex 2]],GroupVertices[Vertex],0)),1,1,"")</f>
        <v>5</v>
      </c>
    </row>
    <row r="127" spans="1:54" ht="15">
      <c r="A127" s="65" t="s">
        <v>243</v>
      </c>
      <c r="B127" s="65" t="s">
        <v>242</v>
      </c>
      <c r="C127" s="66"/>
      <c r="D127" s="67"/>
      <c r="E127" s="68"/>
      <c r="F127" s="69"/>
      <c r="G127" s="66"/>
      <c r="H127" s="70"/>
      <c r="I127" s="71"/>
      <c r="J127" s="71"/>
      <c r="K127" s="34" t="s">
        <v>66</v>
      </c>
      <c r="L127" s="78">
        <v>127</v>
      </c>
      <c r="M127" s="78"/>
      <c r="N127" s="73"/>
      <c r="O127" s="80" t="s">
        <v>334</v>
      </c>
      <c r="P127" s="82">
        <v>43522.03097222222</v>
      </c>
      <c r="Q127" s="80" t="s">
        <v>351</v>
      </c>
      <c r="R127" s="80"/>
      <c r="S127" s="80"/>
      <c r="T127" s="80" t="s">
        <v>931</v>
      </c>
      <c r="U127" s="83" t="s">
        <v>974</v>
      </c>
      <c r="V127" s="83" t="s">
        <v>974</v>
      </c>
      <c r="W127" s="82">
        <v>43522.03097222222</v>
      </c>
      <c r="X127" s="83" t="s">
        <v>1177</v>
      </c>
      <c r="Y127" s="80"/>
      <c r="Z127" s="80"/>
      <c r="AA127" s="86" t="s">
        <v>1817</v>
      </c>
      <c r="AB127" s="80"/>
      <c r="AC127" s="80" t="b">
        <v>0</v>
      </c>
      <c r="AD127" s="80">
        <v>3</v>
      </c>
      <c r="AE127" s="86" t="s">
        <v>2449</v>
      </c>
      <c r="AF127" s="80" t="b">
        <v>0</v>
      </c>
      <c r="AG127" s="80" t="s">
        <v>2484</v>
      </c>
      <c r="AH127" s="80"/>
      <c r="AI127" s="86" t="s">
        <v>2449</v>
      </c>
      <c r="AJ127" s="80" t="b">
        <v>0</v>
      </c>
      <c r="AK127" s="80">
        <v>2</v>
      </c>
      <c r="AL127" s="86" t="s">
        <v>2449</v>
      </c>
      <c r="AM127" s="80" t="s">
        <v>2502</v>
      </c>
      <c r="AN127" s="80" t="b">
        <v>0</v>
      </c>
      <c r="AO127" s="86" t="s">
        <v>1817</v>
      </c>
      <c r="AP127" s="80" t="s">
        <v>178</v>
      </c>
      <c r="AQ127" s="80">
        <v>0</v>
      </c>
      <c r="AR127" s="80">
        <v>0</v>
      </c>
      <c r="AS127" s="80"/>
      <c r="AT127" s="80"/>
      <c r="AU127" s="80"/>
      <c r="AV127" s="80"/>
      <c r="AW127" s="80"/>
      <c r="AX127" s="80"/>
      <c r="AY127" s="80"/>
      <c r="AZ127" s="80"/>
      <c r="BA127" s="79" t="str">
        <f>REPLACE(INDEX(GroupVertices[Group],MATCH(Edges[[#This Row],[Vertex 1]],GroupVertices[Vertex],0)),1,1,"")</f>
        <v>5</v>
      </c>
      <c r="BB127" s="79" t="str">
        <f>REPLACE(INDEX(GroupVertices[Group],MATCH(Edges[[#This Row],[Vertex 2]],GroupVertices[Vertex],0)),1,1,"")</f>
        <v>5</v>
      </c>
    </row>
    <row r="128" spans="1:54" ht="15">
      <c r="A128" s="65" t="s">
        <v>243</v>
      </c>
      <c r="B128" s="65" t="s">
        <v>330</v>
      </c>
      <c r="C128" s="66"/>
      <c r="D128" s="67"/>
      <c r="E128" s="68"/>
      <c r="F128" s="69"/>
      <c r="G128" s="66"/>
      <c r="H128" s="70"/>
      <c r="I128" s="71"/>
      <c r="J128" s="71"/>
      <c r="K128" s="34" t="s">
        <v>65</v>
      </c>
      <c r="L128" s="78">
        <v>128</v>
      </c>
      <c r="M128" s="78"/>
      <c r="N128" s="73"/>
      <c r="O128" s="80" t="s">
        <v>334</v>
      </c>
      <c r="P128" s="82">
        <v>43522.90920138889</v>
      </c>
      <c r="Q128" s="80" t="s">
        <v>862</v>
      </c>
      <c r="R128" s="80"/>
      <c r="S128" s="80"/>
      <c r="T128" s="80" t="s">
        <v>969</v>
      </c>
      <c r="U128" s="83" t="s">
        <v>1057</v>
      </c>
      <c r="V128" s="83" t="s">
        <v>1057</v>
      </c>
      <c r="W128" s="82">
        <v>43522.90920138889</v>
      </c>
      <c r="X128" s="83" t="s">
        <v>1760</v>
      </c>
      <c r="Y128" s="80"/>
      <c r="Z128" s="80"/>
      <c r="AA128" s="86" t="s">
        <v>2404</v>
      </c>
      <c r="AB128" s="80"/>
      <c r="AC128" s="80" t="b">
        <v>0</v>
      </c>
      <c r="AD128" s="80">
        <v>0</v>
      </c>
      <c r="AE128" s="86" t="s">
        <v>2449</v>
      </c>
      <c r="AF128" s="80" t="b">
        <v>0</v>
      </c>
      <c r="AG128" s="80" t="s">
        <v>2484</v>
      </c>
      <c r="AH128" s="80"/>
      <c r="AI128" s="86" t="s">
        <v>2449</v>
      </c>
      <c r="AJ128" s="80" t="b">
        <v>0</v>
      </c>
      <c r="AK128" s="80">
        <v>2</v>
      </c>
      <c r="AL128" s="86" t="s">
        <v>2449</v>
      </c>
      <c r="AM128" s="80" t="s">
        <v>2502</v>
      </c>
      <c r="AN128" s="80" t="b">
        <v>0</v>
      </c>
      <c r="AO128" s="86" t="s">
        <v>2404</v>
      </c>
      <c r="AP128" s="80" t="s">
        <v>178</v>
      </c>
      <c r="AQ128" s="80">
        <v>0</v>
      </c>
      <c r="AR128" s="80">
        <v>0</v>
      </c>
      <c r="AS128" s="80"/>
      <c r="AT128" s="80"/>
      <c r="AU128" s="80"/>
      <c r="AV128" s="80"/>
      <c r="AW128" s="80"/>
      <c r="AX128" s="80"/>
      <c r="AY128" s="80"/>
      <c r="AZ128" s="80"/>
      <c r="BA128" s="79" t="str">
        <f>REPLACE(INDEX(GroupVertices[Group],MATCH(Edges[[#This Row],[Vertex 1]],GroupVertices[Vertex],0)),1,1,"")</f>
        <v>5</v>
      </c>
      <c r="BB128" s="79" t="str">
        <f>REPLACE(INDEX(GroupVertices[Group],MATCH(Edges[[#This Row],[Vertex 2]],GroupVertices[Vertex],0)),1,1,"")</f>
        <v>5</v>
      </c>
    </row>
    <row r="129" spans="1:54" ht="15">
      <c r="A129" s="65" t="s">
        <v>243</v>
      </c>
      <c r="B129" s="65" t="s">
        <v>330</v>
      </c>
      <c r="C129" s="66"/>
      <c r="D129" s="67"/>
      <c r="E129" s="68"/>
      <c r="F129" s="69"/>
      <c r="G129" s="66"/>
      <c r="H129" s="70"/>
      <c r="I129" s="71"/>
      <c r="J129" s="71"/>
      <c r="K129" s="34" t="s">
        <v>65</v>
      </c>
      <c r="L129" s="78">
        <v>129</v>
      </c>
      <c r="M129" s="78"/>
      <c r="N129" s="73"/>
      <c r="O129" s="80" t="s">
        <v>334</v>
      </c>
      <c r="P129" s="82">
        <v>43523.03810185185</v>
      </c>
      <c r="Q129" s="80" t="s">
        <v>862</v>
      </c>
      <c r="R129" s="80"/>
      <c r="S129" s="80"/>
      <c r="T129" s="80"/>
      <c r="U129" s="80"/>
      <c r="V129" s="83" t="s">
        <v>1143</v>
      </c>
      <c r="W129" s="82">
        <v>43523.03810185185</v>
      </c>
      <c r="X129" s="83" t="s">
        <v>1761</v>
      </c>
      <c r="Y129" s="80"/>
      <c r="Z129" s="80"/>
      <c r="AA129" s="86" t="s">
        <v>2405</v>
      </c>
      <c r="AB129" s="80"/>
      <c r="AC129" s="80" t="b">
        <v>0</v>
      </c>
      <c r="AD129" s="80">
        <v>0</v>
      </c>
      <c r="AE129" s="86" t="s">
        <v>2449</v>
      </c>
      <c r="AF129" s="80" t="b">
        <v>0</v>
      </c>
      <c r="AG129" s="80" t="s">
        <v>2484</v>
      </c>
      <c r="AH129" s="80"/>
      <c r="AI129" s="86" t="s">
        <v>2449</v>
      </c>
      <c r="AJ129" s="80" t="b">
        <v>0</v>
      </c>
      <c r="AK129" s="80">
        <v>2</v>
      </c>
      <c r="AL129" s="86" t="s">
        <v>2404</v>
      </c>
      <c r="AM129" s="80" t="s">
        <v>2504</v>
      </c>
      <c r="AN129" s="80" t="b">
        <v>0</v>
      </c>
      <c r="AO129" s="86" t="s">
        <v>2404</v>
      </c>
      <c r="AP129" s="80" t="s">
        <v>178</v>
      </c>
      <c r="AQ129" s="80">
        <v>0</v>
      </c>
      <c r="AR129" s="80">
        <v>0</v>
      </c>
      <c r="AS129" s="80"/>
      <c r="AT129" s="80"/>
      <c r="AU129" s="80"/>
      <c r="AV129" s="80"/>
      <c r="AW129" s="80"/>
      <c r="AX129" s="80"/>
      <c r="AY129" s="80"/>
      <c r="AZ129" s="80"/>
      <c r="BA129" s="79" t="str">
        <f>REPLACE(INDEX(GroupVertices[Group],MATCH(Edges[[#This Row],[Vertex 1]],GroupVertices[Vertex],0)),1,1,"")</f>
        <v>5</v>
      </c>
      <c r="BB129" s="79" t="str">
        <f>REPLACE(INDEX(GroupVertices[Group],MATCH(Edges[[#This Row],[Vertex 2]],GroupVertices[Vertex],0)),1,1,"")</f>
        <v>5</v>
      </c>
    </row>
    <row r="130" spans="1:54" ht="15">
      <c r="A130" s="65" t="s">
        <v>305</v>
      </c>
      <c r="B130" s="65" t="s">
        <v>330</v>
      </c>
      <c r="C130" s="66"/>
      <c r="D130" s="67"/>
      <c r="E130" s="68"/>
      <c r="F130" s="69"/>
      <c r="G130" s="66"/>
      <c r="H130" s="70"/>
      <c r="I130" s="71"/>
      <c r="J130" s="71"/>
      <c r="K130" s="34" t="s">
        <v>65</v>
      </c>
      <c r="L130" s="78">
        <v>130</v>
      </c>
      <c r="M130" s="78"/>
      <c r="N130" s="73"/>
      <c r="O130" s="80" t="s">
        <v>334</v>
      </c>
      <c r="P130" s="82">
        <v>43522.99606481481</v>
      </c>
      <c r="Q130" s="80" t="s">
        <v>862</v>
      </c>
      <c r="R130" s="80"/>
      <c r="S130" s="80"/>
      <c r="T130" s="80"/>
      <c r="U130" s="80"/>
      <c r="V130" s="83" t="s">
        <v>1144</v>
      </c>
      <c r="W130" s="82">
        <v>43522.99606481481</v>
      </c>
      <c r="X130" s="83" t="s">
        <v>1762</v>
      </c>
      <c r="Y130" s="80"/>
      <c r="Z130" s="80"/>
      <c r="AA130" s="86" t="s">
        <v>2406</v>
      </c>
      <c r="AB130" s="80"/>
      <c r="AC130" s="80" t="b">
        <v>0</v>
      </c>
      <c r="AD130" s="80">
        <v>0</v>
      </c>
      <c r="AE130" s="86" t="s">
        <v>2449</v>
      </c>
      <c r="AF130" s="80" t="b">
        <v>0</v>
      </c>
      <c r="AG130" s="80" t="s">
        <v>2484</v>
      </c>
      <c r="AH130" s="80"/>
      <c r="AI130" s="86" t="s">
        <v>2449</v>
      </c>
      <c r="AJ130" s="80" t="b">
        <v>0</v>
      </c>
      <c r="AK130" s="80">
        <v>2</v>
      </c>
      <c r="AL130" s="86" t="s">
        <v>2404</v>
      </c>
      <c r="AM130" s="80" t="s">
        <v>2506</v>
      </c>
      <c r="AN130" s="80" t="b">
        <v>0</v>
      </c>
      <c r="AO130" s="86" t="s">
        <v>2404</v>
      </c>
      <c r="AP130" s="80" t="s">
        <v>178</v>
      </c>
      <c r="AQ130" s="80">
        <v>0</v>
      </c>
      <c r="AR130" s="80">
        <v>0</v>
      </c>
      <c r="AS130" s="80"/>
      <c r="AT130" s="80"/>
      <c r="AU130" s="80"/>
      <c r="AV130" s="80"/>
      <c r="AW130" s="80"/>
      <c r="AX130" s="80"/>
      <c r="AY130" s="80"/>
      <c r="AZ130" s="80"/>
      <c r="BA130" s="79" t="str">
        <f>REPLACE(INDEX(GroupVertices[Group],MATCH(Edges[[#This Row],[Vertex 1]],GroupVertices[Vertex],0)),1,1,"")</f>
        <v>5</v>
      </c>
      <c r="BB130" s="79" t="str">
        <f>REPLACE(INDEX(GroupVertices[Group],MATCH(Edges[[#This Row],[Vertex 2]],GroupVertices[Vertex],0)),1,1,"")</f>
        <v>5</v>
      </c>
    </row>
    <row r="131" spans="1:54" ht="15">
      <c r="A131" s="65" t="s">
        <v>289</v>
      </c>
      <c r="B131" s="65" t="s">
        <v>306</v>
      </c>
      <c r="C131" s="66"/>
      <c r="D131" s="67"/>
      <c r="E131" s="68"/>
      <c r="F131" s="69"/>
      <c r="G131" s="66"/>
      <c r="H131" s="70"/>
      <c r="I131" s="71"/>
      <c r="J131" s="71"/>
      <c r="K131" s="34" t="s">
        <v>65</v>
      </c>
      <c r="L131" s="78">
        <v>131</v>
      </c>
      <c r="M131" s="78"/>
      <c r="N131" s="73"/>
      <c r="O131" s="80" t="s">
        <v>334</v>
      </c>
      <c r="P131" s="82">
        <v>43527.905752314815</v>
      </c>
      <c r="Q131" s="80" t="s">
        <v>545</v>
      </c>
      <c r="R131" s="80"/>
      <c r="S131" s="80"/>
      <c r="T131" s="80" t="s">
        <v>944</v>
      </c>
      <c r="U131" s="80"/>
      <c r="V131" s="83" t="s">
        <v>1131</v>
      </c>
      <c r="W131" s="82">
        <v>43527.905752314815</v>
      </c>
      <c r="X131" s="83" t="s">
        <v>1397</v>
      </c>
      <c r="Y131" s="80"/>
      <c r="Z131" s="80"/>
      <c r="AA131" s="86" t="s">
        <v>2037</v>
      </c>
      <c r="AB131" s="80"/>
      <c r="AC131" s="80" t="b">
        <v>0</v>
      </c>
      <c r="AD131" s="80">
        <v>0</v>
      </c>
      <c r="AE131" s="86" t="s">
        <v>2449</v>
      </c>
      <c r="AF131" s="80" t="b">
        <v>0</v>
      </c>
      <c r="AG131" s="80" t="s">
        <v>2484</v>
      </c>
      <c r="AH131" s="80"/>
      <c r="AI131" s="86" t="s">
        <v>2449</v>
      </c>
      <c r="AJ131" s="80" t="b">
        <v>0</v>
      </c>
      <c r="AK131" s="80">
        <v>3</v>
      </c>
      <c r="AL131" s="86" t="s">
        <v>2408</v>
      </c>
      <c r="AM131" s="80" t="s">
        <v>2504</v>
      </c>
      <c r="AN131" s="80" t="b">
        <v>0</v>
      </c>
      <c r="AO131" s="86" t="s">
        <v>2408</v>
      </c>
      <c r="AP131" s="80" t="s">
        <v>178</v>
      </c>
      <c r="AQ131" s="80">
        <v>0</v>
      </c>
      <c r="AR131" s="80">
        <v>0</v>
      </c>
      <c r="AS131" s="80"/>
      <c r="AT131" s="80"/>
      <c r="AU131" s="80"/>
      <c r="AV131" s="80"/>
      <c r="AW131" s="80"/>
      <c r="AX131" s="80"/>
      <c r="AY131" s="80"/>
      <c r="AZ131" s="80"/>
      <c r="BA131" s="79" t="str">
        <f>REPLACE(INDEX(GroupVertices[Group],MATCH(Edges[[#This Row],[Vertex 1]],GroupVertices[Vertex],0)),1,1,"")</f>
        <v>5</v>
      </c>
      <c r="BB131" s="79" t="str">
        <f>REPLACE(INDEX(GroupVertices[Group],MATCH(Edges[[#This Row],[Vertex 2]],GroupVertices[Vertex],0)),1,1,"")</f>
        <v>5</v>
      </c>
    </row>
    <row r="132" spans="1:54" ht="15">
      <c r="A132" s="65" t="s">
        <v>243</v>
      </c>
      <c r="B132" s="65" t="s">
        <v>306</v>
      </c>
      <c r="C132" s="66"/>
      <c r="D132" s="67"/>
      <c r="E132" s="68"/>
      <c r="F132" s="69"/>
      <c r="G132" s="66"/>
      <c r="H132" s="70"/>
      <c r="I132" s="71"/>
      <c r="J132" s="71"/>
      <c r="K132" s="34" t="s">
        <v>66</v>
      </c>
      <c r="L132" s="78">
        <v>132</v>
      </c>
      <c r="M132" s="78"/>
      <c r="N132" s="73"/>
      <c r="O132" s="80" t="s">
        <v>334</v>
      </c>
      <c r="P132" s="82">
        <v>43527.67790509259</v>
      </c>
      <c r="Q132" s="80" t="s">
        <v>545</v>
      </c>
      <c r="R132" s="80"/>
      <c r="S132" s="80"/>
      <c r="T132" s="80" t="s">
        <v>971</v>
      </c>
      <c r="U132" s="83" t="s">
        <v>1058</v>
      </c>
      <c r="V132" s="83" t="s">
        <v>1058</v>
      </c>
      <c r="W132" s="82">
        <v>43527.67790509259</v>
      </c>
      <c r="X132" s="83" t="s">
        <v>1764</v>
      </c>
      <c r="Y132" s="80"/>
      <c r="Z132" s="80"/>
      <c r="AA132" s="86" t="s">
        <v>2408</v>
      </c>
      <c r="AB132" s="80"/>
      <c r="AC132" s="80" t="b">
        <v>0</v>
      </c>
      <c r="AD132" s="80">
        <v>2</v>
      </c>
      <c r="AE132" s="86" t="s">
        <v>2449</v>
      </c>
      <c r="AF132" s="80" t="b">
        <v>0</v>
      </c>
      <c r="AG132" s="80" t="s">
        <v>2484</v>
      </c>
      <c r="AH132" s="80"/>
      <c r="AI132" s="86" t="s">
        <v>2449</v>
      </c>
      <c r="AJ132" s="80" t="b">
        <v>0</v>
      </c>
      <c r="AK132" s="80">
        <v>3</v>
      </c>
      <c r="AL132" s="86" t="s">
        <v>2449</v>
      </c>
      <c r="AM132" s="80" t="s">
        <v>2502</v>
      </c>
      <c r="AN132" s="80" t="b">
        <v>0</v>
      </c>
      <c r="AO132" s="86" t="s">
        <v>2408</v>
      </c>
      <c r="AP132" s="80" t="s">
        <v>178</v>
      </c>
      <c r="AQ132" s="80">
        <v>0</v>
      </c>
      <c r="AR132" s="80">
        <v>0</v>
      </c>
      <c r="AS132" s="80"/>
      <c r="AT132" s="80"/>
      <c r="AU132" s="80"/>
      <c r="AV132" s="80"/>
      <c r="AW132" s="80"/>
      <c r="AX132" s="80"/>
      <c r="AY132" s="80"/>
      <c r="AZ132" s="80"/>
      <c r="BA132" s="79" t="str">
        <f>REPLACE(INDEX(GroupVertices[Group],MATCH(Edges[[#This Row],[Vertex 1]],GroupVertices[Vertex],0)),1,1,"")</f>
        <v>5</v>
      </c>
      <c r="BB132" s="79" t="str">
        <f>REPLACE(INDEX(GroupVertices[Group],MATCH(Edges[[#This Row],[Vertex 2]],GroupVertices[Vertex],0)),1,1,"")</f>
        <v>5</v>
      </c>
    </row>
    <row r="133" spans="1:54" ht="15">
      <c r="A133" s="65" t="s">
        <v>305</v>
      </c>
      <c r="B133" s="65" t="s">
        <v>306</v>
      </c>
      <c r="C133" s="66"/>
      <c r="D133" s="67"/>
      <c r="E133" s="68"/>
      <c r="F133" s="69"/>
      <c r="G133" s="66"/>
      <c r="H133" s="70"/>
      <c r="I133" s="71"/>
      <c r="J133" s="71"/>
      <c r="K133" s="34" t="s">
        <v>65</v>
      </c>
      <c r="L133" s="78">
        <v>133</v>
      </c>
      <c r="M133" s="78"/>
      <c r="N133" s="73"/>
      <c r="O133" s="80" t="s">
        <v>334</v>
      </c>
      <c r="P133" s="82">
        <v>43527.81829861111</v>
      </c>
      <c r="Q133" s="80" t="s">
        <v>545</v>
      </c>
      <c r="R133" s="80"/>
      <c r="S133" s="80"/>
      <c r="T133" s="80" t="s">
        <v>944</v>
      </c>
      <c r="U133" s="80"/>
      <c r="V133" s="83" t="s">
        <v>1144</v>
      </c>
      <c r="W133" s="82">
        <v>43527.81829861111</v>
      </c>
      <c r="X133" s="83" t="s">
        <v>1766</v>
      </c>
      <c r="Y133" s="80"/>
      <c r="Z133" s="80"/>
      <c r="AA133" s="86" t="s">
        <v>2410</v>
      </c>
      <c r="AB133" s="80"/>
      <c r="AC133" s="80" t="b">
        <v>0</v>
      </c>
      <c r="AD133" s="80">
        <v>0</v>
      </c>
      <c r="AE133" s="86" t="s">
        <v>2449</v>
      </c>
      <c r="AF133" s="80" t="b">
        <v>0</v>
      </c>
      <c r="AG133" s="80" t="s">
        <v>2484</v>
      </c>
      <c r="AH133" s="80"/>
      <c r="AI133" s="86" t="s">
        <v>2449</v>
      </c>
      <c r="AJ133" s="80" t="b">
        <v>0</v>
      </c>
      <c r="AK133" s="80">
        <v>3</v>
      </c>
      <c r="AL133" s="86" t="s">
        <v>2408</v>
      </c>
      <c r="AM133" s="80" t="s">
        <v>2506</v>
      </c>
      <c r="AN133" s="80" t="b">
        <v>0</v>
      </c>
      <c r="AO133" s="86" t="s">
        <v>2408</v>
      </c>
      <c r="AP133" s="80" t="s">
        <v>178</v>
      </c>
      <c r="AQ133" s="80">
        <v>0</v>
      </c>
      <c r="AR133" s="80">
        <v>0</v>
      </c>
      <c r="AS133" s="80"/>
      <c r="AT133" s="80"/>
      <c r="AU133" s="80"/>
      <c r="AV133" s="80"/>
      <c r="AW133" s="80"/>
      <c r="AX133" s="80"/>
      <c r="AY133" s="80"/>
      <c r="AZ133" s="80"/>
      <c r="BA133" s="79" t="str">
        <f>REPLACE(INDEX(GroupVertices[Group],MATCH(Edges[[#This Row],[Vertex 1]],GroupVertices[Vertex],0)),1,1,"")</f>
        <v>5</v>
      </c>
      <c r="BB133" s="79" t="str">
        <f>REPLACE(INDEX(GroupVertices[Group],MATCH(Edges[[#This Row],[Vertex 2]],GroupVertices[Vertex],0)),1,1,"")</f>
        <v>5</v>
      </c>
    </row>
    <row r="134" spans="1:54" ht="15">
      <c r="A134" s="65" t="s">
        <v>287</v>
      </c>
      <c r="B134" s="65" t="s">
        <v>270</v>
      </c>
      <c r="C134" s="66"/>
      <c r="D134" s="67"/>
      <c r="E134" s="68"/>
      <c r="F134" s="69"/>
      <c r="G134" s="66"/>
      <c r="H134" s="70"/>
      <c r="I134" s="71"/>
      <c r="J134" s="71"/>
      <c r="K134" s="34" t="s">
        <v>66</v>
      </c>
      <c r="L134" s="78">
        <v>134</v>
      </c>
      <c r="M134" s="78"/>
      <c r="N134" s="73"/>
      <c r="O134" s="80" t="s">
        <v>334</v>
      </c>
      <c r="P134" s="82">
        <v>43530.04215277778</v>
      </c>
      <c r="Q134" s="80" t="s">
        <v>647</v>
      </c>
      <c r="R134" s="80"/>
      <c r="S134" s="80"/>
      <c r="T134" s="80" t="s">
        <v>949</v>
      </c>
      <c r="U134" s="80"/>
      <c r="V134" s="83" t="s">
        <v>1129</v>
      </c>
      <c r="W134" s="82">
        <v>43530.04215277778</v>
      </c>
      <c r="X134" s="83" t="s">
        <v>1509</v>
      </c>
      <c r="Y134" s="80"/>
      <c r="Z134" s="80"/>
      <c r="AA134" s="86" t="s">
        <v>2149</v>
      </c>
      <c r="AB134" s="80"/>
      <c r="AC134" s="80" t="b">
        <v>0</v>
      </c>
      <c r="AD134" s="80">
        <v>2</v>
      </c>
      <c r="AE134" s="86" t="s">
        <v>2449</v>
      </c>
      <c r="AF134" s="80" t="b">
        <v>0</v>
      </c>
      <c r="AG134" s="80" t="s">
        <v>2484</v>
      </c>
      <c r="AH134" s="80"/>
      <c r="AI134" s="86" t="s">
        <v>2449</v>
      </c>
      <c r="AJ134" s="80" t="b">
        <v>0</v>
      </c>
      <c r="AK134" s="80">
        <v>0</v>
      </c>
      <c r="AL134" s="86" t="s">
        <v>2449</v>
      </c>
      <c r="AM134" s="80" t="s">
        <v>2504</v>
      </c>
      <c r="AN134" s="80" t="b">
        <v>0</v>
      </c>
      <c r="AO134" s="86" t="s">
        <v>2149</v>
      </c>
      <c r="AP134" s="80" t="s">
        <v>178</v>
      </c>
      <c r="AQ134" s="80">
        <v>0</v>
      </c>
      <c r="AR134" s="80">
        <v>0</v>
      </c>
      <c r="AS134" s="80"/>
      <c r="AT134" s="80"/>
      <c r="AU134" s="80"/>
      <c r="AV134" s="80"/>
      <c r="AW134" s="80"/>
      <c r="AX134" s="80"/>
      <c r="AY134" s="80"/>
      <c r="AZ134" s="80"/>
      <c r="BA134" s="79" t="str">
        <f>REPLACE(INDEX(GroupVertices[Group],MATCH(Edges[[#This Row],[Vertex 1]],GroupVertices[Vertex],0)),1,1,"")</f>
        <v>2</v>
      </c>
      <c r="BB134" s="79" t="str">
        <f>REPLACE(INDEX(GroupVertices[Group],MATCH(Edges[[#This Row],[Vertex 2]],GroupVertices[Vertex],0)),1,1,"")</f>
        <v>1</v>
      </c>
    </row>
    <row r="135" spans="1:54" ht="15">
      <c r="A135" s="65" t="s">
        <v>270</v>
      </c>
      <c r="B135" s="65" t="s">
        <v>274</v>
      </c>
      <c r="C135" s="66"/>
      <c r="D135" s="67"/>
      <c r="E135" s="68"/>
      <c r="F135" s="69"/>
      <c r="G135" s="66"/>
      <c r="H135" s="70"/>
      <c r="I135" s="71"/>
      <c r="J135" s="71"/>
      <c r="K135" s="34" t="s">
        <v>65</v>
      </c>
      <c r="L135" s="78">
        <v>135</v>
      </c>
      <c r="M135" s="78"/>
      <c r="N135" s="73"/>
      <c r="O135" s="80" t="s">
        <v>335</v>
      </c>
      <c r="P135" s="82">
        <v>43530.00693287037</v>
      </c>
      <c r="Q135" s="80" t="s">
        <v>399</v>
      </c>
      <c r="R135" s="80"/>
      <c r="S135" s="80"/>
      <c r="T135" s="80" t="s">
        <v>925</v>
      </c>
      <c r="U135" s="80"/>
      <c r="V135" s="83" t="s">
        <v>1111</v>
      </c>
      <c r="W135" s="82">
        <v>43530.00693287037</v>
      </c>
      <c r="X135" s="83" t="s">
        <v>1245</v>
      </c>
      <c r="Y135" s="80"/>
      <c r="Z135" s="80"/>
      <c r="AA135" s="86" t="s">
        <v>1885</v>
      </c>
      <c r="AB135" s="86" t="s">
        <v>1882</v>
      </c>
      <c r="AC135" s="80" t="b">
        <v>0</v>
      </c>
      <c r="AD135" s="80">
        <v>3</v>
      </c>
      <c r="AE135" s="86" t="s">
        <v>2460</v>
      </c>
      <c r="AF135" s="80" t="b">
        <v>0</v>
      </c>
      <c r="AG135" s="80" t="s">
        <v>2484</v>
      </c>
      <c r="AH135" s="80"/>
      <c r="AI135" s="86" t="s">
        <v>2449</v>
      </c>
      <c r="AJ135" s="80" t="b">
        <v>0</v>
      </c>
      <c r="AK135" s="80">
        <v>0</v>
      </c>
      <c r="AL135" s="86" t="s">
        <v>2449</v>
      </c>
      <c r="AM135" s="80" t="s">
        <v>2506</v>
      </c>
      <c r="AN135" s="80" t="b">
        <v>0</v>
      </c>
      <c r="AO135" s="86" t="s">
        <v>1882</v>
      </c>
      <c r="AP135" s="80" t="s">
        <v>178</v>
      </c>
      <c r="AQ135" s="80">
        <v>0</v>
      </c>
      <c r="AR135" s="80">
        <v>0</v>
      </c>
      <c r="AS135" s="80"/>
      <c r="AT135" s="80"/>
      <c r="AU135" s="80"/>
      <c r="AV135" s="80"/>
      <c r="AW135" s="80"/>
      <c r="AX135" s="80"/>
      <c r="AY135" s="80"/>
      <c r="AZ135" s="80"/>
      <c r="BA135" s="79" t="str">
        <f>REPLACE(INDEX(GroupVertices[Group],MATCH(Edges[[#This Row],[Vertex 1]],GroupVertices[Vertex],0)),1,1,"")</f>
        <v>1</v>
      </c>
      <c r="BB135" s="79" t="str">
        <f>REPLACE(INDEX(GroupVertices[Group],MATCH(Edges[[#This Row],[Vertex 2]],GroupVertices[Vertex],0)),1,1,"")</f>
        <v>1</v>
      </c>
    </row>
    <row r="136" spans="1:54" ht="15">
      <c r="A136" s="65" t="s">
        <v>270</v>
      </c>
      <c r="B136" s="65" t="s">
        <v>275</v>
      </c>
      <c r="C136" s="66"/>
      <c r="D136" s="67"/>
      <c r="E136" s="68"/>
      <c r="F136" s="69"/>
      <c r="G136" s="66"/>
      <c r="H136" s="70"/>
      <c r="I136" s="71"/>
      <c r="J136" s="71"/>
      <c r="K136" s="34" t="s">
        <v>66</v>
      </c>
      <c r="L136" s="78">
        <v>136</v>
      </c>
      <c r="M136" s="78"/>
      <c r="N136" s="73"/>
      <c r="O136" s="80" t="s">
        <v>335</v>
      </c>
      <c r="P136" s="82">
        <v>43530.02614583333</v>
      </c>
      <c r="Q136" s="80" t="s">
        <v>404</v>
      </c>
      <c r="R136" s="80"/>
      <c r="S136" s="80"/>
      <c r="T136" s="80" t="s">
        <v>925</v>
      </c>
      <c r="U136" s="80"/>
      <c r="V136" s="83" t="s">
        <v>1111</v>
      </c>
      <c r="W136" s="82">
        <v>43530.02614583333</v>
      </c>
      <c r="X136" s="83" t="s">
        <v>1250</v>
      </c>
      <c r="Y136" s="80"/>
      <c r="Z136" s="80"/>
      <c r="AA136" s="86" t="s">
        <v>1890</v>
      </c>
      <c r="AB136" s="86" t="s">
        <v>1886</v>
      </c>
      <c r="AC136" s="80" t="b">
        <v>0</v>
      </c>
      <c r="AD136" s="80">
        <v>3</v>
      </c>
      <c r="AE136" s="86" t="s">
        <v>2463</v>
      </c>
      <c r="AF136" s="80" t="b">
        <v>0</v>
      </c>
      <c r="AG136" s="80" t="s">
        <v>2484</v>
      </c>
      <c r="AH136" s="80"/>
      <c r="AI136" s="86" t="s">
        <v>2449</v>
      </c>
      <c r="AJ136" s="80" t="b">
        <v>0</v>
      </c>
      <c r="AK136" s="80">
        <v>0</v>
      </c>
      <c r="AL136" s="86" t="s">
        <v>2449</v>
      </c>
      <c r="AM136" s="80" t="s">
        <v>2506</v>
      </c>
      <c r="AN136" s="80" t="b">
        <v>0</v>
      </c>
      <c r="AO136" s="86" t="s">
        <v>1886</v>
      </c>
      <c r="AP136" s="80" t="s">
        <v>178</v>
      </c>
      <c r="AQ136" s="80">
        <v>0</v>
      </c>
      <c r="AR136" s="80">
        <v>0</v>
      </c>
      <c r="AS136" s="80"/>
      <c r="AT136" s="80"/>
      <c r="AU136" s="80"/>
      <c r="AV136" s="80"/>
      <c r="AW136" s="80"/>
      <c r="AX136" s="80"/>
      <c r="AY136" s="80"/>
      <c r="AZ136" s="80"/>
      <c r="BA136" s="79" t="str">
        <f>REPLACE(INDEX(GroupVertices[Group],MATCH(Edges[[#This Row],[Vertex 1]],GroupVertices[Vertex],0)),1,1,"")</f>
        <v>1</v>
      </c>
      <c r="BB136" s="79" t="str">
        <f>REPLACE(INDEX(GroupVertices[Group],MATCH(Edges[[#This Row],[Vertex 2]],GroupVertices[Vertex],0)),1,1,"")</f>
        <v>2</v>
      </c>
    </row>
    <row r="137" spans="1:54" ht="15">
      <c r="A137" s="65" t="s">
        <v>270</v>
      </c>
      <c r="B137" s="65" t="s">
        <v>275</v>
      </c>
      <c r="C137" s="66"/>
      <c r="D137" s="67"/>
      <c r="E137" s="68"/>
      <c r="F137" s="69"/>
      <c r="G137" s="66"/>
      <c r="H137" s="70"/>
      <c r="I137" s="71"/>
      <c r="J137" s="71"/>
      <c r="K137" s="34" t="s">
        <v>66</v>
      </c>
      <c r="L137" s="78">
        <v>137</v>
      </c>
      <c r="M137" s="78"/>
      <c r="N137" s="73"/>
      <c r="O137" s="80" t="s">
        <v>335</v>
      </c>
      <c r="P137" s="82">
        <v>43530.02832175926</v>
      </c>
      <c r="Q137" s="80" t="s">
        <v>405</v>
      </c>
      <c r="R137" s="83" t="s">
        <v>889</v>
      </c>
      <c r="S137" s="80" t="s">
        <v>921</v>
      </c>
      <c r="T137" s="80" t="s">
        <v>925</v>
      </c>
      <c r="U137" s="80"/>
      <c r="V137" s="83" t="s">
        <v>1111</v>
      </c>
      <c r="W137" s="82">
        <v>43530.02832175926</v>
      </c>
      <c r="X137" s="83" t="s">
        <v>1251</v>
      </c>
      <c r="Y137" s="80"/>
      <c r="Z137" s="80"/>
      <c r="AA137" s="86" t="s">
        <v>1891</v>
      </c>
      <c r="AB137" s="86" t="s">
        <v>1887</v>
      </c>
      <c r="AC137" s="80" t="b">
        <v>0</v>
      </c>
      <c r="AD137" s="80">
        <v>4</v>
      </c>
      <c r="AE137" s="86" t="s">
        <v>2463</v>
      </c>
      <c r="AF137" s="80" t="b">
        <v>0</v>
      </c>
      <c r="AG137" s="80" t="s">
        <v>2484</v>
      </c>
      <c r="AH137" s="80"/>
      <c r="AI137" s="86" t="s">
        <v>2449</v>
      </c>
      <c r="AJ137" s="80" t="b">
        <v>0</v>
      </c>
      <c r="AK137" s="80">
        <v>0</v>
      </c>
      <c r="AL137" s="86" t="s">
        <v>2449</v>
      </c>
      <c r="AM137" s="80" t="s">
        <v>2506</v>
      </c>
      <c r="AN137" s="80" t="b">
        <v>0</v>
      </c>
      <c r="AO137" s="86" t="s">
        <v>1887</v>
      </c>
      <c r="AP137" s="80" t="s">
        <v>178</v>
      </c>
      <c r="AQ137" s="80">
        <v>0</v>
      </c>
      <c r="AR137" s="80">
        <v>0</v>
      </c>
      <c r="AS137" s="80"/>
      <c r="AT137" s="80"/>
      <c r="AU137" s="80"/>
      <c r="AV137" s="80"/>
      <c r="AW137" s="80"/>
      <c r="AX137" s="80"/>
      <c r="AY137" s="80"/>
      <c r="AZ137" s="80"/>
      <c r="BA137" s="79" t="str">
        <f>REPLACE(INDEX(GroupVertices[Group],MATCH(Edges[[#This Row],[Vertex 1]],GroupVertices[Vertex],0)),1,1,"")</f>
        <v>1</v>
      </c>
      <c r="BB137" s="79" t="str">
        <f>REPLACE(INDEX(GroupVertices[Group],MATCH(Edges[[#This Row],[Vertex 2]],GroupVertices[Vertex],0)),1,1,"")</f>
        <v>2</v>
      </c>
    </row>
    <row r="138" spans="1:54" ht="15">
      <c r="A138" s="65" t="s">
        <v>270</v>
      </c>
      <c r="B138" s="65" t="s">
        <v>275</v>
      </c>
      <c r="C138" s="66"/>
      <c r="D138" s="67"/>
      <c r="E138" s="68"/>
      <c r="F138" s="69"/>
      <c r="G138" s="66"/>
      <c r="H138" s="70"/>
      <c r="I138" s="71"/>
      <c r="J138" s="71"/>
      <c r="K138" s="34" t="s">
        <v>66</v>
      </c>
      <c r="L138" s="78">
        <v>138</v>
      </c>
      <c r="M138" s="78"/>
      <c r="N138" s="73"/>
      <c r="O138" s="80" t="s">
        <v>335</v>
      </c>
      <c r="P138" s="82">
        <v>43530.01457175926</v>
      </c>
      <c r="Q138" s="80" t="s">
        <v>720</v>
      </c>
      <c r="R138" s="80"/>
      <c r="S138" s="80"/>
      <c r="T138" s="80" t="s">
        <v>925</v>
      </c>
      <c r="U138" s="80"/>
      <c r="V138" s="83" t="s">
        <v>1111</v>
      </c>
      <c r="W138" s="82">
        <v>43530.01457175926</v>
      </c>
      <c r="X138" s="83" t="s">
        <v>1585</v>
      </c>
      <c r="Y138" s="80"/>
      <c r="Z138" s="80"/>
      <c r="AA138" s="86" t="s">
        <v>2226</v>
      </c>
      <c r="AB138" s="86" t="s">
        <v>2205</v>
      </c>
      <c r="AC138" s="80" t="b">
        <v>0</v>
      </c>
      <c r="AD138" s="80">
        <v>5</v>
      </c>
      <c r="AE138" s="86" t="s">
        <v>2463</v>
      </c>
      <c r="AF138" s="80" t="b">
        <v>0</v>
      </c>
      <c r="AG138" s="80" t="s">
        <v>2484</v>
      </c>
      <c r="AH138" s="80"/>
      <c r="AI138" s="86" t="s">
        <v>2449</v>
      </c>
      <c r="AJ138" s="80" t="b">
        <v>0</v>
      </c>
      <c r="AK138" s="80">
        <v>0</v>
      </c>
      <c r="AL138" s="86" t="s">
        <v>2449</v>
      </c>
      <c r="AM138" s="80" t="s">
        <v>2506</v>
      </c>
      <c r="AN138" s="80" t="b">
        <v>0</v>
      </c>
      <c r="AO138" s="86" t="s">
        <v>2205</v>
      </c>
      <c r="AP138" s="80" t="s">
        <v>178</v>
      </c>
      <c r="AQ138" s="80">
        <v>0</v>
      </c>
      <c r="AR138" s="80">
        <v>0</v>
      </c>
      <c r="AS138" s="80"/>
      <c r="AT138" s="80"/>
      <c r="AU138" s="80"/>
      <c r="AV138" s="80"/>
      <c r="AW138" s="80"/>
      <c r="AX138" s="80"/>
      <c r="AY138" s="80"/>
      <c r="AZ138" s="80"/>
      <c r="BA138" s="79" t="str">
        <f>REPLACE(INDEX(GroupVertices[Group],MATCH(Edges[[#This Row],[Vertex 1]],GroupVertices[Vertex],0)),1,1,"")</f>
        <v>1</v>
      </c>
      <c r="BB138" s="79" t="str">
        <f>REPLACE(INDEX(GroupVertices[Group],MATCH(Edges[[#This Row],[Vertex 2]],GroupVertices[Vertex],0)),1,1,"")</f>
        <v>2</v>
      </c>
    </row>
    <row r="139" spans="1:54" ht="15">
      <c r="A139" s="65" t="s">
        <v>293</v>
      </c>
      <c r="B139" s="65" t="s">
        <v>275</v>
      </c>
      <c r="C139" s="66"/>
      <c r="D139" s="67"/>
      <c r="E139" s="68"/>
      <c r="F139" s="69"/>
      <c r="G139" s="66"/>
      <c r="H139" s="70"/>
      <c r="I139" s="71"/>
      <c r="J139" s="71"/>
      <c r="K139" s="34" t="s">
        <v>65</v>
      </c>
      <c r="L139" s="78">
        <v>139</v>
      </c>
      <c r="M139" s="78"/>
      <c r="N139" s="73"/>
      <c r="O139" s="80" t="s">
        <v>335</v>
      </c>
      <c r="P139" s="82">
        <v>43530.01893518519</v>
      </c>
      <c r="Q139" s="80" t="s">
        <v>698</v>
      </c>
      <c r="R139" s="80"/>
      <c r="S139" s="80"/>
      <c r="T139" s="80" t="s">
        <v>925</v>
      </c>
      <c r="U139" s="80"/>
      <c r="V139" s="83" t="s">
        <v>1135</v>
      </c>
      <c r="W139" s="82">
        <v>43530.01893518519</v>
      </c>
      <c r="X139" s="83" t="s">
        <v>1563</v>
      </c>
      <c r="Y139" s="80"/>
      <c r="Z139" s="80"/>
      <c r="AA139" s="86" t="s">
        <v>2204</v>
      </c>
      <c r="AB139" s="86" t="s">
        <v>2199</v>
      </c>
      <c r="AC139" s="80" t="b">
        <v>0</v>
      </c>
      <c r="AD139" s="80">
        <v>4</v>
      </c>
      <c r="AE139" s="86" t="s">
        <v>2463</v>
      </c>
      <c r="AF139" s="80" t="b">
        <v>0</v>
      </c>
      <c r="AG139" s="80" t="s">
        <v>2484</v>
      </c>
      <c r="AH139" s="80"/>
      <c r="AI139" s="86" t="s">
        <v>2449</v>
      </c>
      <c r="AJ139" s="80" t="b">
        <v>0</v>
      </c>
      <c r="AK139" s="80">
        <v>0</v>
      </c>
      <c r="AL139" s="86" t="s">
        <v>2449</v>
      </c>
      <c r="AM139" s="80" t="s">
        <v>2502</v>
      </c>
      <c r="AN139" s="80" t="b">
        <v>0</v>
      </c>
      <c r="AO139" s="86" t="s">
        <v>2199</v>
      </c>
      <c r="AP139" s="80" t="s">
        <v>178</v>
      </c>
      <c r="AQ139" s="80">
        <v>0</v>
      </c>
      <c r="AR139" s="80">
        <v>0</v>
      </c>
      <c r="AS139" s="80"/>
      <c r="AT139" s="80"/>
      <c r="AU139" s="80"/>
      <c r="AV139" s="80"/>
      <c r="AW139" s="80"/>
      <c r="AX139" s="80"/>
      <c r="AY139" s="80"/>
      <c r="AZ139" s="80"/>
      <c r="BA139" s="79" t="str">
        <f>REPLACE(INDEX(GroupVertices[Group],MATCH(Edges[[#This Row],[Vertex 1]],GroupVertices[Vertex],0)),1,1,"")</f>
        <v>2</v>
      </c>
      <c r="BB139" s="79" t="str">
        <f>REPLACE(INDEX(GroupVertices[Group],MATCH(Edges[[#This Row],[Vertex 2]],GroupVertices[Vertex],0)),1,1,"")</f>
        <v>2</v>
      </c>
    </row>
    <row r="140" spans="1:54" ht="15">
      <c r="A140" s="65" t="s">
        <v>265</v>
      </c>
      <c r="B140" s="65" t="s">
        <v>275</v>
      </c>
      <c r="C140" s="66"/>
      <c r="D140" s="67"/>
      <c r="E140" s="68"/>
      <c r="F140" s="69"/>
      <c r="G140" s="66"/>
      <c r="H140" s="70"/>
      <c r="I140" s="71"/>
      <c r="J140" s="71"/>
      <c r="K140" s="34" t="s">
        <v>66</v>
      </c>
      <c r="L140" s="78">
        <v>140</v>
      </c>
      <c r="M140" s="78"/>
      <c r="N140" s="73"/>
      <c r="O140" s="80" t="s">
        <v>335</v>
      </c>
      <c r="P140" s="82">
        <v>43530.01903935185</v>
      </c>
      <c r="Q140" s="80" t="s">
        <v>696</v>
      </c>
      <c r="R140" s="80"/>
      <c r="S140" s="80"/>
      <c r="T140" s="80" t="s">
        <v>925</v>
      </c>
      <c r="U140" s="80"/>
      <c r="V140" s="83" t="s">
        <v>1106</v>
      </c>
      <c r="W140" s="82">
        <v>43530.01903935185</v>
      </c>
      <c r="X140" s="83" t="s">
        <v>1561</v>
      </c>
      <c r="Y140" s="80"/>
      <c r="Z140" s="80"/>
      <c r="AA140" s="86" t="s">
        <v>2202</v>
      </c>
      <c r="AB140" s="86" t="s">
        <v>2199</v>
      </c>
      <c r="AC140" s="80" t="b">
        <v>0</v>
      </c>
      <c r="AD140" s="80">
        <v>5</v>
      </c>
      <c r="AE140" s="86" t="s">
        <v>2463</v>
      </c>
      <c r="AF140" s="80" t="b">
        <v>0</v>
      </c>
      <c r="AG140" s="80" t="s">
        <v>2484</v>
      </c>
      <c r="AH140" s="80"/>
      <c r="AI140" s="86" t="s">
        <v>2449</v>
      </c>
      <c r="AJ140" s="80" t="b">
        <v>0</v>
      </c>
      <c r="AK140" s="80">
        <v>0</v>
      </c>
      <c r="AL140" s="86" t="s">
        <v>2449</v>
      </c>
      <c r="AM140" s="80" t="s">
        <v>2501</v>
      </c>
      <c r="AN140" s="80" t="b">
        <v>0</v>
      </c>
      <c r="AO140" s="86" t="s">
        <v>2199</v>
      </c>
      <c r="AP140" s="80" t="s">
        <v>178</v>
      </c>
      <c r="AQ140" s="80">
        <v>0</v>
      </c>
      <c r="AR140" s="80">
        <v>0</v>
      </c>
      <c r="AS140" s="80"/>
      <c r="AT140" s="80"/>
      <c r="AU140" s="80"/>
      <c r="AV140" s="80"/>
      <c r="AW140" s="80"/>
      <c r="AX140" s="80"/>
      <c r="AY140" s="80"/>
      <c r="AZ140" s="80"/>
      <c r="BA140" s="79" t="str">
        <f>REPLACE(INDEX(GroupVertices[Group],MATCH(Edges[[#This Row],[Vertex 1]],GroupVertices[Vertex],0)),1,1,"")</f>
        <v>2</v>
      </c>
      <c r="BB140" s="79" t="str">
        <f>REPLACE(INDEX(GroupVertices[Group],MATCH(Edges[[#This Row],[Vertex 2]],GroupVertices[Vertex],0)),1,1,"")</f>
        <v>2</v>
      </c>
    </row>
    <row r="141" spans="1:54" ht="15">
      <c r="A141" s="65" t="s">
        <v>286</v>
      </c>
      <c r="B141" s="65" t="s">
        <v>275</v>
      </c>
      <c r="C141" s="66"/>
      <c r="D141" s="67"/>
      <c r="E141" s="68"/>
      <c r="F141" s="69"/>
      <c r="G141" s="66"/>
      <c r="H141" s="70"/>
      <c r="I141" s="71"/>
      <c r="J141" s="71"/>
      <c r="K141" s="34" t="s">
        <v>65</v>
      </c>
      <c r="L141" s="78">
        <v>141</v>
      </c>
      <c r="M141" s="78"/>
      <c r="N141" s="73"/>
      <c r="O141" s="80" t="s">
        <v>335</v>
      </c>
      <c r="P141" s="82">
        <v>43530.011400462965</v>
      </c>
      <c r="Q141" s="80" t="s">
        <v>509</v>
      </c>
      <c r="R141" s="80"/>
      <c r="S141" s="80"/>
      <c r="T141" s="80" t="s">
        <v>925</v>
      </c>
      <c r="U141" s="80"/>
      <c r="V141" s="83" t="s">
        <v>1128</v>
      </c>
      <c r="W141" s="82">
        <v>43530.011400462965</v>
      </c>
      <c r="X141" s="83" t="s">
        <v>1361</v>
      </c>
      <c r="Y141" s="80"/>
      <c r="Z141" s="80"/>
      <c r="AA141" s="86" t="s">
        <v>2001</v>
      </c>
      <c r="AB141" s="86" t="s">
        <v>2232</v>
      </c>
      <c r="AC141" s="80" t="b">
        <v>0</v>
      </c>
      <c r="AD141" s="80">
        <v>4</v>
      </c>
      <c r="AE141" s="86" t="s">
        <v>2463</v>
      </c>
      <c r="AF141" s="80" t="b">
        <v>0</v>
      </c>
      <c r="AG141" s="80" t="s">
        <v>2484</v>
      </c>
      <c r="AH141" s="80"/>
      <c r="AI141" s="86" t="s">
        <v>2449</v>
      </c>
      <c r="AJ141" s="80" t="b">
        <v>0</v>
      </c>
      <c r="AK141" s="80">
        <v>0</v>
      </c>
      <c r="AL141" s="86" t="s">
        <v>2449</v>
      </c>
      <c r="AM141" s="80" t="s">
        <v>2503</v>
      </c>
      <c r="AN141" s="80" t="b">
        <v>0</v>
      </c>
      <c r="AO141" s="86" t="s">
        <v>2232</v>
      </c>
      <c r="AP141" s="80" t="s">
        <v>178</v>
      </c>
      <c r="AQ141" s="80">
        <v>0</v>
      </c>
      <c r="AR141" s="80">
        <v>0</v>
      </c>
      <c r="AS141" s="80"/>
      <c r="AT141" s="80"/>
      <c r="AU141" s="80"/>
      <c r="AV141" s="80"/>
      <c r="AW141" s="80"/>
      <c r="AX141" s="80"/>
      <c r="AY141" s="80"/>
      <c r="AZ141" s="80"/>
      <c r="BA141" s="79" t="str">
        <f>REPLACE(INDEX(GroupVertices[Group],MATCH(Edges[[#This Row],[Vertex 1]],GroupVertices[Vertex],0)),1,1,"")</f>
        <v>2</v>
      </c>
      <c r="BB141" s="79" t="str">
        <f>REPLACE(INDEX(GroupVertices[Group],MATCH(Edges[[#This Row],[Vertex 2]],GroupVertices[Vertex],0)),1,1,"")</f>
        <v>2</v>
      </c>
    </row>
    <row r="142" spans="1:54" ht="15">
      <c r="A142" s="65" t="s">
        <v>265</v>
      </c>
      <c r="B142" s="65" t="s">
        <v>275</v>
      </c>
      <c r="C142" s="66"/>
      <c r="D142" s="67"/>
      <c r="E142" s="68"/>
      <c r="F142" s="69"/>
      <c r="G142" s="66"/>
      <c r="H142" s="70"/>
      <c r="I142" s="71"/>
      <c r="J142" s="71"/>
      <c r="K142" s="34" t="s">
        <v>66</v>
      </c>
      <c r="L142" s="78">
        <v>142</v>
      </c>
      <c r="M142" s="78"/>
      <c r="N142" s="73"/>
      <c r="O142" s="80" t="s">
        <v>335</v>
      </c>
      <c r="P142" s="82">
        <v>43530.023368055554</v>
      </c>
      <c r="Q142" s="80" t="s">
        <v>713</v>
      </c>
      <c r="R142" s="80"/>
      <c r="S142" s="80"/>
      <c r="T142" s="80" t="s">
        <v>925</v>
      </c>
      <c r="U142" s="80"/>
      <c r="V142" s="83" t="s">
        <v>1106</v>
      </c>
      <c r="W142" s="82">
        <v>43530.023368055554</v>
      </c>
      <c r="X142" s="83" t="s">
        <v>1578</v>
      </c>
      <c r="Y142" s="80"/>
      <c r="Z142" s="80"/>
      <c r="AA142" s="86" t="s">
        <v>2219</v>
      </c>
      <c r="AB142" s="86" t="s">
        <v>2234</v>
      </c>
      <c r="AC142" s="80" t="b">
        <v>0</v>
      </c>
      <c r="AD142" s="80">
        <v>4</v>
      </c>
      <c r="AE142" s="86" t="s">
        <v>2463</v>
      </c>
      <c r="AF142" s="80" t="b">
        <v>0</v>
      </c>
      <c r="AG142" s="80" t="s">
        <v>2484</v>
      </c>
      <c r="AH142" s="80"/>
      <c r="AI142" s="86" t="s">
        <v>2449</v>
      </c>
      <c r="AJ142" s="80" t="b">
        <v>0</v>
      </c>
      <c r="AK142" s="80">
        <v>0</v>
      </c>
      <c r="AL142" s="86" t="s">
        <v>2449</v>
      </c>
      <c r="AM142" s="80" t="s">
        <v>2501</v>
      </c>
      <c r="AN142" s="80" t="b">
        <v>0</v>
      </c>
      <c r="AO142" s="86" t="s">
        <v>2234</v>
      </c>
      <c r="AP142" s="80" t="s">
        <v>178</v>
      </c>
      <c r="AQ142" s="80">
        <v>0</v>
      </c>
      <c r="AR142" s="80">
        <v>0</v>
      </c>
      <c r="AS142" s="80"/>
      <c r="AT142" s="80"/>
      <c r="AU142" s="80"/>
      <c r="AV142" s="80"/>
      <c r="AW142" s="80"/>
      <c r="AX142" s="80"/>
      <c r="AY142" s="80"/>
      <c r="AZ142" s="80"/>
      <c r="BA142" s="79" t="str">
        <f>REPLACE(INDEX(GroupVertices[Group],MATCH(Edges[[#This Row],[Vertex 1]],GroupVertices[Vertex],0)),1,1,"")</f>
        <v>2</v>
      </c>
      <c r="BB142" s="79" t="str">
        <f>REPLACE(INDEX(GroupVertices[Group],MATCH(Edges[[#This Row],[Vertex 2]],GroupVertices[Vertex],0)),1,1,"")</f>
        <v>2</v>
      </c>
    </row>
    <row r="143" spans="1:54" ht="15">
      <c r="A143" s="65" t="s">
        <v>270</v>
      </c>
      <c r="B143" s="65" t="s">
        <v>278</v>
      </c>
      <c r="C143" s="66"/>
      <c r="D143" s="67"/>
      <c r="E143" s="68"/>
      <c r="F143" s="69"/>
      <c r="G143" s="66"/>
      <c r="H143" s="70"/>
      <c r="I143" s="71"/>
      <c r="J143" s="71"/>
      <c r="K143" s="34" t="s">
        <v>65</v>
      </c>
      <c r="L143" s="78">
        <v>143</v>
      </c>
      <c r="M143" s="78"/>
      <c r="N143" s="73"/>
      <c r="O143" s="80" t="s">
        <v>335</v>
      </c>
      <c r="P143" s="82">
        <v>43530.03165509259</v>
      </c>
      <c r="Q143" s="80" t="s">
        <v>426</v>
      </c>
      <c r="R143" s="80"/>
      <c r="S143" s="80"/>
      <c r="T143" s="80" t="s">
        <v>925</v>
      </c>
      <c r="U143" s="80"/>
      <c r="V143" s="83" t="s">
        <v>1111</v>
      </c>
      <c r="W143" s="82">
        <v>43530.03165509259</v>
      </c>
      <c r="X143" s="83" t="s">
        <v>1274</v>
      </c>
      <c r="Y143" s="80"/>
      <c r="Z143" s="80"/>
      <c r="AA143" s="86" t="s">
        <v>1914</v>
      </c>
      <c r="AB143" s="86" t="s">
        <v>1911</v>
      </c>
      <c r="AC143" s="80" t="b">
        <v>0</v>
      </c>
      <c r="AD143" s="80">
        <v>2</v>
      </c>
      <c r="AE143" s="86" t="s">
        <v>2466</v>
      </c>
      <c r="AF143" s="80" t="b">
        <v>0</v>
      </c>
      <c r="AG143" s="80" t="s">
        <v>2484</v>
      </c>
      <c r="AH143" s="80"/>
      <c r="AI143" s="86" t="s">
        <v>2449</v>
      </c>
      <c r="AJ143" s="80" t="b">
        <v>0</v>
      </c>
      <c r="AK143" s="80">
        <v>0</v>
      </c>
      <c r="AL143" s="86" t="s">
        <v>2449</v>
      </c>
      <c r="AM143" s="80" t="s">
        <v>2506</v>
      </c>
      <c r="AN143" s="80" t="b">
        <v>0</v>
      </c>
      <c r="AO143" s="86" t="s">
        <v>1911</v>
      </c>
      <c r="AP143" s="80" t="s">
        <v>178</v>
      </c>
      <c r="AQ143" s="80">
        <v>0</v>
      </c>
      <c r="AR143" s="80">
        <v>0</v>
      </c>
      <c r="AS143" s="80"/>
      <c r="AT143" s="80"/>
      <c r="AU143" s="80"/>
      <c r="AV143" s="80"/>
      <c r="AW143" s="80"/>
      <c r="AX143" s="80"/>
      <c r="AY143" s="80"/>
      <c r="AZ143" s="80"/>
      <c r="BA143" s="79" t="str">
        <f>REPLACE(INDEX(GroupVertices[Group],MATCH(Edges[[#This Row],[Vertex 1]],GroupVertices[Vertex],0)),1,1,"")</f>
        <v>1</v>
      </c>
      <c r="BB143" s="79" t="str">
        <f>REPLACE(INDEX(GroupVertices[Group],MATCH(Edges[[#This Row],[Vertex 2]],GroupVertices[Vertex],0)),1,1,"")</f>
        <v>1</v>
      </c>
    </row>
    <row r="144" spans="1:54" ht="15">
      <c r="A144" s="65" t="s">
        <v>270</v>
      </c>
      <c r="B144" s="65" t="s">
        <v>278</v>
      </c>
      <c r="C144" s="66"/>
      <c r="D144" s="67"/>
      <c r="E144" s="68"/>
      <c r="F144" s="69"/>
      <c r="G144" s="66"/>
      <c r="H144" s="70"/>
      <c r="I144" s="71"/>
      <c r="J144" s="71"/>
      <c r="K144" s="34" t="s">
        <v>65</v>
      </c>
      <c r="L144" s="78">
        <v>144</v>
      </c>
      <c r="M144" s="78"/>
      <c r="N144" s="73"/>
      <c r="O144" s="80" t="s">
        <v>335</v>
      </c>
      <c r="P144" s="82">
        <v>43530.0059837963</v>
      </c>
      <c r="Q144" s="80" t="s">
        <v>425</v>
      </c>
      <c r="R144" s="80"/>
      <c r="S144" s="80"/>
      <c r="T144" s="80" t="s">
        <v>925</v>
      </c>
      <c r="U144" s="80"/>
      <c r="V144" s="83" t="s">
        <v>1111</v>
      </c>
      <c r="W144" s="82">
        <v>43530.0059837963</v>
      </c>
      <c r="X144" s="83" t="s">
        <v>1273</v>
      </c>
      <c r="Y144" s="80"/>
      <c r="Z144" s="80"/>
      <c r="AA144" s="86" t="s">
        <v>1913</v>
      </c>
      <c r="AB144" s="86" t="s">
        <v>2433</v>
      </c>
      <c r="AC144" s="80" t="b">
        <v>0</v>
      </c>
      <c r="AD144" s="80">
        <v>2</v>
      </c>
      <c r="AE144" s="86" t="s">
        <v>2466</v>
      </c>
      <c r="AF144" s="80" t="b">
        <v>0</v>
      </c>
      <c r="AG144" s="80" t="s">
        <v>2484</v>
      </c>
      <c r="AH144" s="80"/>
      <c r="AI144" s="86" t="s">
        <v>2449</v>
      </c>
      <c r="AJ144" s="80" t="b">
        <v>0</v>
      </c>
      <c r="AK144" s="80">
        <v>0</v>
      </c>
      <c r="AL144" s="86" t="s">
        <v>2449</v>
      </c>
      <c r="AM144" s="80" t="s">
        <v>2506</v>
      </c>
      <c r="AN144" s="80" t="b">
        <v>0</v>
      </c>
      <c r="AO144" s="86" t="s">
        <v>2433</v>
      </c>
      <c r="AP144" s="80" t="s">
        <v>178</v>
      </c>
      <c r="AQ144" s="80">
        <v>0</v>
      </c>
      <c r="AR144" s="80">
        <v>0</v>
      </c>
      <c r="AS144" s="80"/>
      <c r="AT144" s="80"/>
      <c r="AU144" s="80"/>
      <c r="AV144" s="80"/>
      <c r="AW144" s="80"/>
      <c r="AX144" s="80"/>
      <c r="AY144" s="80"/>
      <c r="AZ144" s="80"/>
      <c r="BA144" s="79" t="str">
        <f>REPLACE(INDEX(GroupVertices[Group],MATCH(Edges[[#This Row],[Vertex 1]],GroupVertices[Vertex],0)),1,1,"")</f>
        <v>1</v>
      </c>
      <c r="BB144" s="79" t="str">
        <f>REPLACE(INDEX(GroupVertices[Group],MATCH(Edges[[#This Row],[Vertex 2]],GroupVertices[Vertex],0)),1,1,"")</f>
        <v>1</v>
      </c>
    </row>
    <row r="145" spans="1:54" ht="15">
      <c r="A145" s="65" t="s">
        <v>270</v>
      </c>
      <c r="B145" s="65" t="s">
        <v>278</v>
      </c>
      <c r="C145" s="66"/>
      <c r="D145" s="67"/>
      <c r="E145" s="68"/>
      <c r="F145" s="69"/>
      <c r="G145" s="66"/>
      <c r="H145" s="70"/>
      <c r="I145" s="71"/>
      <c r="J145" s="71"/>
      <c r="K145" s="34" t="s">
        <v>65</v>
      </c>
      <c r="L145" s="78">
        <v>145</v>
      </c>
      <c r="M145" s="78"/>
      <c r="N145" s="73"/>
      <c r="O145" s="80" t="s">
        <v>335</v>
      </c>
      <c r="P145" s="82">
        <v>43530.00486111111</v>
      </c>
      <c r="Q145" s="80" t="s">
        <v>424</v>
      </c>
      <c r="R145" s="80"/>
      <c r="S145" s="80"/>
      <c r="T145" s="80" t="s">
        <v>925</v>
      </c>
      <c r="U145" s="80"/>
      <c r="V145" s="83" t="s">
        <v>1111</v>
      </c>
      <c r="W145" s="82">
        <v>43530.00486111111</v>
      </c>
      <c r="X145" s="83" t="s">
        <v>1272</v>
      </c>
      <c r="Y145" s="80"/>
      <c r="Z145" s="80"/>
      <c r="AA145" s="86" t="s">
        <v>1912</v>
      </c>
      <c r="AB145" s="86" t="s">
        <v>1907</v>
      </c>
      <c r="AC145" s="80" t="b">
        <v>0</v>
      </c>
      <c r="AD145" s="80">
        <v>1</v>
      </c>
      <c r="AE145" s="86" t="s">
        <v>2466</v>
      </c>
      <c r="AF145" s="80" t="b">
        <v>0</v>
      </c>
      <c r="AG145" s="80" t="s">
        <v>2484</v>
      </c>
      <c r="AH145" s="80"/>
      <c r="AI145" s="86" t="s">
        <v>2449</v>
      </c>
      <c r="AJ145" s="80" t="b">
        <v>0</v>
      </c>
      <c r="AK145" s="80">
        <v>0</v>
      </c>
      <c r="AL145" s="86" t="s">
        <v>2449</v>
      </c>
      <c r="AM145" s="80" t="s">
        <v>2506</v>
      </c>
      <c r="AN145" s="80" t="b">
        <v>0</v>
      </c>
      <c r="AO145" s="86" t="s">
        <v>1907</v>
      </c>
      <c r="AP145" s="80" t="s">
        <v>178</v>
      </c>
      <c r="AQ145" s="80">
        <v>0</v>
      </c>
      <c r="AR145" s="80">
        <v>0</v>
      </c>
      <c r="AS145" s="80"/>
      <c r="AT145" s="80"/>
      <c r="AU145" s="80"/>
      <c r="AV145" s="80"/>
      <c r="AW145" s="80"/>
      <c r="AX145" s="80"/>
      <c r="AY145" s="80"/>
      <c r="AZ145" s="80"/>
      <c r="BA145" s="79" t="str">
        <f>REPLACE(INDEX(GroupVertices[Group],MATCH(Edges[[#This Row],[Vertex 1]],GroupVertices[Vertex],0)),1,1,"")</f>
        <v>1</v>
      </c>
      <c r="BB145" s="79" t="str">
        <f>REPLACE(INDEX(GroupVertices[Group],MATCH(Edges[[#This Row],[Vertex 2]],GroupVertices[Vertex],0)),1,1,"")</f>
        <v>1</v>
      </c>
    </row>
    <row r="146" spans="1:54" ht="15">
      <c r="A146" s="65" t="s">
        <v>275</v>
      </c>
      <c r="B146" s="65" t="s">
        <v>290</v>
      </c>
      <c r="C146" s="66"/>
      <c r="D146" s="67"/>
      <c r="E146" s="68"/>
      <c r="F146" s="69"/>
      <c r="G146" s="66"/>
      <c r="H146" s="70"/>
      <c r="I146" s="71"/>
      <c r="J146" s="71"/>
      <c r="K146" s="34" t="s">
        <v>65</v>
      </c>
      <c r="L146" s="78">
        <v>146</v>
      </c>
      <c r="M146" s="78"/>
      <c r="N146" s="73"/>
      <c r="O146" s="80" t="s">
        <v>335</v>
      </c>
      <c r="P146" s="82">
        <v>43530.02788194444</v>
      </c>
      <c r="Q146" s="80" t="s">
        <v>402</v>
      </c>
      <c r="R146" s="80"/>
      <c r="S146" s="80"/>
      <c r="T146" s="80" t="s">
        <v>925</v>
      </c>
      <c r="U146" s="80"/>
      <c r="V146" s="83" t="s">
        <v>1117</v>
      </c>
      <c r="W146" s="82">
        <v>43530.02788194444</v>
      </c>
      <c r="X146" s="83" t="s">
        <v>1248</v>
      </c>
      <c r="Y146" s="80"/>
      <c r="Z146" s="80"/>
      <c r="AA146" s="86" t="s">
        <v>1888</v>
      </c>
      <c r="AB146" s="86" t="s">
        <v>2431</v>
      </c>
      <c r="AC146" s="80" t="b">
        <v>0</v>
      </c>
      <c r="AD146" s="80">
        <v>2</v>
      </c>
      <c r="AE146" s="86" t="s">
        <v>2462</v>
      </c>
      <c r="AF146" s="80" t="b">
        <v>0</v>
      </c>
      <c r="AG146" s="80" t="s">
        <v>2484</v>
      </c>
      <c r="AH146" s="80"/>
      <c r="AI146" s="86" t="s">
        <v>2449</v>
      </c>
      <c r="AJ146" s="80" t="b">
        <v>0</v>
      </c>
      <c r="AK146" s="80">
        <v>0</v>
      </c>
      <c r="AL146" s="86" t="s">
        <v>2449</v>
      </c>
      <c r="AM146" s="80" t="s">
        <v>2506</v>
      </c>
      <c r="AN146" s="80" t="b">
        <v>0</v>
      </c>
      <c r="AO146" s="86" t="s">
        <v>2431</v>
      </c>
      <c r="AP146" s="80" t="s">
        <v>178</v>
      </c>
      <c r="AQ146" s="80">
        <v>0</v>
      </c>
      <c r="AR146" s="80">
        <v>0</v>
      </c>
      <c r="AS146" s="80"/>
      <c r="AT146" s="80"/>
      <c r="AU146" s="80"/>
      <c r="AV146" s="80"/>
      <c r="AW146" s="80"/>
      <c r="AX146" s="80"/>
      <c r="AY146" s="80"/>
      <c r="AZ146" s="80"/>
      <c r="BA146" s="79" t="str">
        <f>REPLACE(INDEX(GroupVertices[Group],MATCH(Edges[[#This Row],[Vertex 1]],GroupVertices[Vertex],0)),1,1,"")</f>
        <v>2</v>
      </c>
      <c r="BB146" s="79" t="str">
        <f>REPLACE(INDEX(GroupVertices[Group],MATCH(Edges[[#This Row],[Vertex 2]],GroupVertices[Vertex],0)),1,1,"")</f>
        <v>3</v>
      </c>
    </row>
    <row r="147" spans="1:54" ht="15">
      <c r="A147" s="65" t="s">
        <v>270</v>
      </c>
      <c r="B147" s="65" t="s">
        <v>290</v>
      </c>
      <c r="C147" s="66"/>
      <c r="D147" s="67"/>
      <c r="E147" s="68"/>
      <c r="F147" s="69"/>
      <c r="G147" s="66"/>
      <c r="H147" s="70"/>
      <c r="I147" s="71"/>
      <c r="J147" s="71"/>
      <c r="K147" s="34" t="s">
        <v>66</v>
      </c>
      <c r="L147" s="78">
        <v>147</v>
      </c>
      <c r="M147" s="78"/>
      <c r="N147" s="73"/>
      <c r="O147" s="80" t="s">
        <v>335</v>
      </c>
      <c r="P147" s="82">
        <v>43530.03005787037</v>
      </c>
      <c r="Q147" s="80" t="s">
        <v>418</v>
      </c>
      <c r="R147" s="80"/>
      <c r="S147" s="80"/>
      <c r="T147" s="80" t="s">
        <v>925</v>
      </c>
      <c r="U147" s="80"/>
      <c r="V147" s="83" t="s">
        <v>1111</v>
      </c>
      <c r="W147" s="82">
        <v>43530.03005787037</v>
      </c>
      <c r="X147" s="83" t="s">
        <v>1266</v>
      </c>
      <c r="Y147" s="80"/>
      <c r="Z147" s="80"/>
      <c r="AA147" s="86" t="s">
        <v>1906</v>
      </c>
      <c r="AB147" s="86" t="s">
        <v>2432</v>
      </c>
      <c r="AC147" s="80" t="b">
        <v>0</v>
      </c>
      <c r="AD147" s="80">
        <v>3</v>
      </c>
      <c r="AE147" s="86" t="s">
        <v>2462</v>
      </c>
      <c r="AF147" s="80" t="b">
        <v>0</v>
      </c>
      <c r="AG147" s="80" t="s">
        <v>2484</v>
      </c>
      <c r="AH147" s="80"/>
      <c r="AI147" s="86" t="s">
        <v>2449</v>
      </c>
      <c r="AJ147" s="80" t="b">
        <v>0</v>
      </c>
      <c r="AK147" s="80">
        <v>0</v>
      </c>
      <c r="AL147" s="86" t="s">
        <v>2449</v>
      </c>
      <c r="AM147" s="80" t="s">
        <v>2506</v>
      </c>
      <c r="AN147" s="80" t="b">
        <v>0</v>
      </c>
      <c r="AO147" s="86" t="s">
        <v>2432</v>
      </c>
      <c r="AP147" s="80" t="s">
        <v>178</v>
      </c>
      <c r="AQ147" s="80">
        <v>0</v>
      </c>
      <c r="AR147" s="80">
        <v>0</v>
      </c>
      <c r="AS147" s="80"/>
      <c r="AT147" s="80"/>
      <c r="AU147" s="80"/>
      <c r="AV147" s="80"/>
      <c r="AW147" s="80"/>
      <c r="AX147" s="80"/>
      <c r="AY147" s="80"/>
      <c r="AZ147" s="80"/>
      <c r="BA147" s="79" t="str">
        <f>REPLACE(INDEX(GroupVertices[Group],MATCH(Edges[[#This Row],[Vertex 1]],GroupVertices[Vertex],0)),1,1,"")</f>
        <v>1</v>
      </c>
      <c r="BB147" s="79" t="str">
        <f>REPLACE(INDEX(GroupVertices[Group],MATCH(Edges[[#This Row],[Vertex 2]],GroupVertices[Vertex],0)),1,1,"")</f>
        <v>3</v>
      </c>
    </row>
    <row r="148" spans="1:54" ht="15">
      <c r="A148" s="65" t="s">
        <v>248</v>
      </c>
      <c r="B148" s="65" t="s">
        <v>290</v>
      </c>
      <c r="C148" s="66"/>
      <c r="D148" s="67"/>
      <c r="E148" s="68"/>
      <c r="F148" s="69"/>
      <c r="G148" s="66"/>
      <c r="H148" s="70"/>
      <c r="I148" s="71"/>
      <c r="J148" s="71"/>
      <c r="K148" s="34" t="s">
        <v>65</v>
      </c>
      <c r="L148" s="78">
        <v>148</v>
      </c>
      <c r="M148" s="78"/>
      <c r="N148" s="73"/>
      <c r="O148" s="80" t="s">
        <v>335</v>
      </c>
      <c r="P148" s="82">
        <v>43523.03076388889</v>
      </c>
      <c r="Q148" s="80" t="s">
        <v>454</v>
      </c>
      <c r="R148" s="80"/>
      <c r="S148" s="80"/>
      <c r="T148" s="80" t="s">
        <v>925</v>
      </c>
      <c r="U148" s="80"/>
      <c r="V148" s="83" t="s">
        <v>1114</v>
      </c>
      <c r="W148" s="82">
        <v>43523.03076388889</v>
      </c>
      <c r="X148" s="83" t="s">
        <v>1303</v>
      </c>
      <c r="Y148" s="80"/>
      <c r="Z148" s="80"/>
      <c r="AA148" s="86" t="s">
        <v>1943</v>
      </c>
      <c r="AB148" s="86" t="s">
        <v>2435</v>
      </c>
      <c r="AC148" s="80" t="b">
        <v>0</v>
      </c>
      <c r="AD148" s="80">
        <v>3</v>
      </c>
      <c r="AE148" s="86" t="s">
        <v>2462</v>
      </c>
      <c r="AF148" s="80" t="b">
        <v>0</v>
      </c>
      <c r="AG148" s="80" t="s">
        <v>2484</v>
      </c>
      <c r="AH148" s="80"/>
      <c r="AI148" s="86" t="s">
        <v>2449</v>
      </c>
      <c r="AJ148" s="80" t="b">
        <v>0</v>
      </c>
      <c r="AK148" s="80">
        <v>0</v>
      </c>
      <c r="AL148" s="86" t="s">
        <v>2449</v>
      </c>
      <c r="AM148" s="80" t="s">
        <v>2506</v>
      </c>
      <c r="AN148" s="80" t="b">
        <v>0</v>
      </c>
      <c r="AO148" s="86" t="s">
        <v>2435</v>
      </c>
      <c r="AP148" s="80" t="s">
        <v>178</v>
      </c>
      <c r="AQ148" s="80">
        <v>0</v>
      </c>
      <c r="AR148" s="80">
        <v>0</v>
      </c>
      <c r="AS148" s="80"/>
      <c r="AT148" s="80"/>
      <c r="AU148" s="80"/>
      <c r="AV148" s="80"/>
      <c r="AW148" s="80"/>
      <c r="AX148" s="80"/>
      <c r="AY148" s="80"/>
      <c r="AZ148" s="80"/>
      <c r="BA148" s="79" t="str">
        <f>REPLACE(INDEX(GroupVertices[Group],MATCH(Edges[[#This Row],[Vertex 1]],GroupVertices[Vertex],0)),1,1,"")</f>
        <v>4</v>
      </c>
      <c r="BB148" s="79" t="str">
        <f>REPLACE(INDEX(GroupVertices[Group],MATCH(Edges[[#This Row],[Vertex 2]],GroupVertices[Vertex],0)),1,1,"")</f>
        <v>3</v>
      </c>
    </row>
    <row r="149" spans="1:54" ht="15">
      <c r="A149" s="65" t="s">
        <v>293</v>
      </c>
      <c r="B149" s="65" t="s">
        <v>290</v>
      </c>
      <c r="C149" s="66"/>
      <c r="D149" s="67"/>
      <c r="E149" s="68"/>
      <c r="F149" s="69"/>
      <c r="G149" s="66"/>
      <c r="H149" s="70"/>
      <c r="I149" s="71"/>
      <c r="J149" s="71"/>
      <c r="K149" s="34" t="s">
        <v>65</v>
      </c>
      <c r="L149" s="78">
        <v>149</v>
      </c>
      <c r="M149" s="78"/>
      <c r="N149" s="73"/>
      <c r="O149" s="80" t="s">
        <v>335</v>
      </c>
      <c r="P149" s="82">
        <v>43530.00894675926</v>
      </c>
      <c r="Q149" s="80" t="s">
        <v>690</v>
      </c>
      <c r="R149" s="80"/>
      <c r="S149" s="80"/>
      <c r="T149" s="80" t="s">
        <v>925</v>
      </c>
      <c r="U149" s="80"/>
      <c r="V149" s="83" t="s">
        <v>1135</v>
      </c>
      <c r="W149" s="82">
        <v>43530.00894675926</v>
      </c>
      <c r="X149" s="83" t="s">
        <v>1555</v>
      </c>
      <c r="Y149" s="80"/>
      <c r="Z149" s="80"/>
      <c r="AA149" s="86" t="s">
        <v>2196</v>
      </c>
      <c r="AB149" s="86" t="s">
        <v>2188</v>
      </c>
      <c r="AC149" s="80" t="b">
        <v>0</v>
      </c>
      <c r="AD149" s="80">
        <v>4</v>
      </c>
      <c r="AE149" s="86" t="s">
        <v>2462</v>
      </c>
      <c r="AF149" s="80" t="b">
        <v>0</v>
      </c>
      <c r="AG149" s="80" t="s">
        <v>2484</v>
      </c>
      <c r="AH149" s="80"/>
      <c r="AI149" s="86" t="s">
        <v>2449</v>
      </c>
      <c r="AJ149" s="80" t="b">
        <v>0</v>
      </c>
      <c r="AK149" s="80">
        <v>0</v>
      </c>
      <c r="AL149" s="86" t="s">
        <v>2449</v>
      </c>
      <c r="AM149" s="80" t="s">
        <v>2502</v>
      </c>
      <c r="AN149" s="80" t="b">
        <v>0</v>
      </c>
      <c r="AO149" s="86" t="s">
        <v>2188</v>
      </c>
      <c r="AP149" s="80" t="s">
        <v>178</v>
      </c>
      <c r="AQ149" s="80">
        <v>0</v>
      </c>
      <c r="AR149" s="80">
        <v>0</v>
      </c>
      <c r="AS149" s="80"/>
      <c r="AT149" s="80"/>
      <c r="AU149" s="80"/>
      <c r="AV149" s="80"/>
      <c r="AW149" s="80"/>
      <c r="AX149" s="80"/>
      <c r="AY149" s="80"/>
      <c r="AZ149" s="80"/>
      <c r="BA149" s="79" t="str">
        <f>REPLACE(INDEX(GroupVertices[Group],MATCH(Edges[[#This Row],[Vertex 1]],GroupVertices[Vertex],0)),1,1,"")</f>
        <v>2</v>
      </c>
      <c r="BB149" s="79" t="str">
        <f>REPLACE(INDEX(GroupVertices[Group],MATCH(Edges[[#This Row],[Vertex 2]],GroupVertices[Vertex],0)),1,1,"")</f>
        <v>3</v>
      </c>
    </row>
    <row r="150" spans="1:54" ht="15">
      <c r="A150" s="65" t="s">
        <v>270</v>
      </c>
      <c r="B150" s="65" t="s">
        <v>290</v>
      </c>
      <c r="C150" s="66"/>
      <c r="D150" s="67"/>
      <c r="E150" s="68"/>
      <c r="F150" s="69"/>
      <c r="G150" s="66"/>
      <c r="H150" s="70"/>
      <c r="I150" s="71"/>
      <c r="J150" s="71"/>
      <c r="K150" s="34" t="s">
        <v>66</v>
      </c>
      <c r="L150" s="78">
        <v>150</v>
      </c>
      <c r="M150" s="78"/>
      <c r="N150" s="73"/>
      <c r="O150" s="80" t="s">
        <v>335</v>
      </c>
      <c r="P150" s="82">
        <v>43530.02179398148</v>
      </c>
      <c r="Q150" s="80" t="s">
        <v>677</v>
      </c>
      <c r="R150" s="80"/>
      <c r="S150" s="80"/>
      <c r="T150" s="80" t="s">
        <v>925</v>
      </c>
      <c r="U150" s="80"/>
      <c r="V150" s="83" t="s">
        <v>1111</v>
      </c>
      <c r="W150" s="82">
        <v>43530.02179398148</v>
      </c>
      <c r="X150" s="83" t="s">
        <v>1540</v>
      </c>
      <c r="Y150" s="80"/>
      <c r="Z150" s="80"/>
      <c r="AA150" s="86" t="s">
        <v>2181</v>
      </c>
      <c r="AB150" s="86" t="s">
        <v>2191</v>
      </c>
      <c r="AC150" s="80" t="b">
        <v>0</v>
      </c>
      <c r="AD150" s="80">
        <v>1</v>
      </c>
      <c r="AE150" s="86" t="s">
        <v>2462</v>
      </c>
      <c r="AF150" s="80" t="b">
        <v>0</v>
      </c>
      <c r="AG150" s="80" t="s">
        <v>2484</v>
      </c>
      <c r="AH150" s="80"/>
      <c r="AI150" s="86" t="s">
        <v>2449</v>
      </c>
      <c r="AJ150" s="80" t="b">
        <v>0</v>
      </c>
      <c r="AK150" s="80">
        <v>0</v>
      </c>
      <c r="AL150" s="86" t="s">
        <v>2449</v>
      </c>
      <c r="AM150" s="80" t="s">
        <v>2506</v>
      </c>
      <c r="AN150" s="80" t="b">
        <v>0</v>
      </c>
      <c r="AO150" s="86" t="s">
        <v>2191</v>
      </c>
      <c r="AP150" s="80" t="s">
        <v>178</v>
      </c>
      <c r="AQ150" s="80">
        <v>0</v>
      </c>
      <c r="AR150" s="80">
        <v>0</v>
      </c>
      <c r="AS150" s="80"/>
      <c r="AT150" s="80"/>
      <c r="AU150" s="80"/>
      <c r="AV150" s="80"/>
      <c r="AW150" s="80"/>
      <c r="AX150" s="80"/>
      <c r="AY150" s="80"/>
      <c r="AZ150" s="80"/>
      <c r="BA150" s="79" t="str">
        <f>REPLACE(INDEX(GroupVertices[Group],MATCH(Edges[[#This Row],[Vertex 1]],GroupVertices[Vertex],0)),1,1,"")</f>
        <v>1</v>
      </c>
      <c r="BB150" s="79" t="str">
        <f>REPLACE(INDEX(GroupVertices[Group],MATCH(Edges[[#This Row],[Vertex 2]],GroupVertices[Vertex],0)),1,1,"")</f>
        <v>3</v>
      </c>
    </row>
    <row r="151" spans="1:54" ht="15">
      <c r="A151" s="65" t="s">
        <v>270</v>
      </c>
      <c r="B151" s="65" t="s">
        <v>290</v>
      </c>
      <c r="C151" s="66"/>
      <c r="D151" s="67"/>
      <c r="E151" s="68"/>
      <c r="F151" s="69"/>
      <c r="G151" s="66"/>
      <c r="H151" s="70"/>
      <c r="I151" s="71"/>
      <c r="J151" s="71"/>
      <c r="K151" s="34" t="s">
        <v>66</v>
      </c>
      <c r="L151" s="78">
        <v>151</v>
      </c>
      <c r="M151" s="78"/>
      <c r="N151" s="73"/>
      <c r="O151" s="80" t="s">
        <v>335</v>
      </c>
      <c r="P151" s="82">
        <v>43530.01216435185</v>
      </c>
      <c r="Q151" s="80" t="s">
        <v>676</v>
      </c>
      <c r="R151" s="80"/>
      <c r="S151" s="80"/>
      <c r="T151" s="80" t="s">
        <v>925</v>
      </c>
      <c r="U151" s="80"/>
      <c r="V151" s="83" t="s">
        <v>1111</v>
      </c>
      <c r="W151" s="82">
        <v>43530.01216435185</v>
      </c>
      <c r="X151" s="83" t="s">
        <v>1539</v>
      </c>
      <c r="Y151" s="80"/>
      <c r="Z151" s="80"/>
      <c r="AA151" s="86" t="s">
        <v>2180</v>
      </c>
      <c r="AB151" s="86" t="s">
        <v>2189</v>
      </c>
      <c r="AC151" s="80" t="b">
        <v>0</v>
      </c>
      <c r="AD151" s="80">
        <v>4</v>
      </c>
      <c r="AE151" s="86" t="s">
        <v>2462</v>
      </c>
      <c r="AF151" s="80" t="b">
        <v>0</v>
      </c>
      <c r="AG151" s="80" t="s">
        <v>2484</v>
      </c>
      <c r="AH151" s="80"/>
      <c r="AI151" s="86" t="s">
        <v>2449</v>
      </c>
      <c r="AJ151" s="80" t="b">
        <v>0</v>
      </c>
      <c r="AK151" s="80">
        <v>0</v>
      </c>
      <c r="AL151" s="86" t="s">
        <v>2449</v>
      </c>
      <c r="AM151" s="80" t="s">
        <v>2506</v>
      </c>
      <c r="AN151" s="80" t="b">
        <v>0</v>
      </c>
      <c r="AO151" s="86" t="s">
        <v>2189</v>
      </c>
      <c r="AP151" s="80" t="s">
        <v>178</v>
      </c>
      <c r="AQ151" s="80">
        <v>0</v>
      </c>
      <c r="AR151" s="80">
        <v>0</v>
      </c>
      <c r="AS151" s="80"/>
      <c r="AT151" s="80"/>
      <c r="AU151" s="80"/>
      <c r="AV151" s="80"/>
      <c r="AW151" s="80"/>
      <c r="AX151" s="80"/>
      <c r="AY151" s="80"/>
      <c r="AZ151" s="80"/>
      <c r="BA151" s="79" t="str">
        <f>REPLACE(INDEX(GroupVertices[Group],MATCH(Edges[[#This Row],[Vertex 1]],GroupVertices[Vertex],0)),1,1,"")</f>
        <v>1</v>
      </c>
      <c r="BB151" s="79" t="str">
        <f>REPLACE(INDEX(GroupVertices[Group],MATCH(Edges[[#This Row],[Vertex 2]],GroupVertices[Vertex],0)),1,1,"")</f>
        <v>3</v>
      </c>
    </row>
    <row r="152" spans="1:54" ht="15">
      <c r="A152" s="65" t="s">
        <v>293</v>
      </c>
      <c r="B152" s="65" t="s">
        <v>290</v>
      </c>
      <c r="C152" s="66"/>
      <c r="D152" s="67"/>
      <c r="E152" s="68"/>
      <c r="F152" s="69"/>
      <c r="G152" s="66"/>
      <c r="H152" s="70"/>
      <c r="I152" s="71"/>
      <c r="J152" s="71"/>
      <c r="K152" s="34" t="s">
        <v>65</v>
      </c>
      <c r="L152" s="78">
        <v>152</v>
      </c>
      <c r="M152" s="78"/>
      <c r="N152" s="73"/>
      <c r="O152" s="80" t="s">
        <v>335</v>
      </c>
      <c r="P152" s="82">
        <v>43530.011354166665</v>
      </c>
      <c r="Q152" s="80" t="s">
        <v>691</v>
      </c>
      <c r="R152" s="80"/>
      <c r="S152" s="80"/>
      <c r="T152" s="80" t="s">
        <v>925</v>
      </c>
      <c r="U152" s="80"/>
      <c r="V152" s="83" t="s">
        <v>1135</v>
      </c>
      <c r="W152" s="82">
        <v>43530.011354166665</v>
      </c>
      <c r="X152" s="83" t="s">
        <v>1556</v>
      </c>
      <c r="Y152" s="80"/>
      <c r="Z152" s="80"/>
      <c r="AA152" s="86" t="s">
        <v>2197</v>
      </c>
      <c r="AB152" s="86" t="s">
        <v>2444</v>
      </c>
      <c r="AC152" s="80" t="b">
        <v>0</v>
      </c>
      <c r="AD152" s="80">
        <v>3</v>
      </c>
      <c r="AE152" s="86" t="s">
        <v>2462</v>
      </c>
      <c r="AF152" s="80" t="b">
        <v>0</v>
      </c>
      <c r="AG152" s="80" t="s">
        <v>2484</v>
      </c>
      <c r="AH152" s="80"/>
      <c r="AI152" s="86" t="s">
        <v>2449</v>
      </c>
      <c r="AJ152" s="80" t="b">
        <v>0</v>
      </c>
      <c r="AK152" s="80">
        <v>0</v>
      </c>
      <c r="AL152" s="86" t="s">
        <v>2449</v>
      </c>
      <c r="AM152" s="80" t="s">
        <v>2502</v>
      </c>
      <c r="AN152" s="80" t="b">
        <v>0</v>
      </c>
      <c r="AO152" s="86" t="s">
        <v>2444</v>
      </c>
      <c r="AP152" s="80" t="s">
        <v>178</v>
      </c>
      <c r="AQ152" s="80">
        <v>0</v>
      </c>
      <c r="AR152" s="80">
        <v>0</v>
      </c>
      <c r="AS152" s="80"/>
      <c r="AT152" s="80"/>
      <c r="AU152" s="80"/>
      <c r="AV152" s="80"/>
      <c r="AW152" s="80"/>
      <c r="AX152" s="80"/>
      <c r="AY152" s="80"/>
      <c r="AZ152" s="80"/>
      <c r="BA152" s="79" t="str">
        <f>REPLACE(INDEX(GroupVertices[Group],MATCH(Edges[[#This Row],[Vertex 1]],GroupVertices[Vertex],0)),1,1,"")</f>
        <v>2</v>
      </c>
      <c r="BB152" s="79" t="str">
        <f>REPLACE(INDEX(GroupVertices[Group],MATCH(Edges[[#This Row],[Vertex 2]],GroupVertices[Vertex],0)),1,1,"")</f>
        <v>3</v>
      </c>
    </row>
    <row r="153" spans="1:54" ht="15">
      <c r="A153" s="65" t="s">
        <v>275</v>
      </c>
      <c r="B153" s="65" t="s">
        <v>290</v>
      </c>
      <c r="C153" s="66"/>
      <c r="D153" s="67"/>
      <c r="E153" s="68"/>
      <c r="F153" s="69"/>
      <c r="G153" s="66"/>
      <c r="H153" s="70"/>
      <c r="I153" s="71"/>
      <c r="J153" s="71"/>
      <c r="K153" s="34" t="s">
        <v>65</v>
      </c>
      <c r="L153" s="78">
        <v>153</v>
      </c>
      <c r="M153" s="78"/>
      <c r="N153" s="73"/>
      <c r="O153" s="80" t="s">
        <v>335</v>
      </c>
      <c r="P153" s="82">
        <v>43530.02868055556</v>
      </c>
      <c r="Q153" s="80" t="s">
        <v>675</v>
      </c>
      <c r="R153" s="80"/>
      <c r="S153" s="80"/>
      <c r="T153" s="80" t="s">
        <v>925</v>
      </c>
      <c r="U153" s="80"/>
      <c r="V153" s="83" t="s">
        <v>1117</v>
      </c>
      <c r="W153" s="82">
        <v>43530.02868055556</v>
      </c>
      <c r="X153" s="83" t="s">
        <v>1538</v>
      </c>
      <c r="Y153" s="80"/>
      <c r="Z153" s="80"/>
      <c r="AA153" s="86" t="s">
        <v>2179</v>
      </c>
      <c r="AB153" s="86" t="s">
        <v>2192</v>
      </c>
      <c r="AC153" s="80" t="b">
        <v>0</v>
      </c>
      <c r="AD153" s="80">
        <v>3</v>
      </c>
      <c r="AE153" s="86" t="s">
        <v>2462</v>
      </c>
      <c r="AF153" s="80" t="b">
        <v>0</v>
      </c>
      <c r="AG153" s="80" t="s">
        <v>2484</v>
      </c>
      <c r="AH153" s="80"/>
      <c r="AI153" s="86" t="s">
        <v>2449</v>
      </c>
      <c r="AJ153" s="80" t="b">
        <v>0</v>
      </c>
      <c r="AK153" s="80">
        <v>0</v>
      </c>
      <c r="AL153" s="86" t="s">
        <v>2449</v>
      </c>
      <c r="AM153" s="80" t="s">
        <v>2506</v>
      </c>
      <c r="AN153" s="80" t="b">
        <v>0</v>
      </c>
      <c r="AO153" s="86" t="s">
        <v>2192</v>
      </c>
      <c r="AP153" s="80" t="s">
        <v>178</v>
      </c>
      <c r="AQ153" s="80">
        <v>0</v>
      </c>
      <c r="AR153" s="80">
        <v>0</v>
      </c>
      <c r="AS153" s="80"/>
      <c r="AT153" s="80"/>
      <c r="AU153" s="80"/>
      <c r="AV153" s="80"/>
      <c r="AW153" s="80"/>
      <c r="AX153" s="80"/>
      <c r="AY153" s="80"/>
      <c r="AZ153" s="80"/>
      <c r="BA153" s="79" t="str">
        <f>REPLACE(INDEX(GroupVertices[Group],MATCH(Edges[[#This Row],[Vertex 1]],GroupVertices[Vertex],0)),1,1,"")</f>
        <v>2</v>
      </c>
      <c r="BB153" s="79" t="str">
        <f>REPLACE(INDEX(GroupVertices[Group],MATCH(Edges[[#This Row],[Vertex 2]],GroupVertices[Vertex],0)),1,1,"")</f>
        <v>3</v>
      </c>
    </row>
    <row r="154" spans="1:54" ht="15">
      <c r="A154" s="65" t="s">
        <v>293</v>
      </c>
      <c r="B154" s="65" t="s">
        <v>290</v>
      </c>
      <c r="C154" s="66"/>
      <c r="D154" s="67"/>
      <c r="E154" s="68"/>
      <c r="F154" s="69"/>
      <c r="G154" s="66"/>
      <c r="H154" s="70"/>
      <c r="I154" s="71"/>
      <c r="J154" s="71"/>
      <c r="K154" s="34" t="s">
        <v>65</v>
      </c>
      <c r="L154" s="78">
        <v>154</v>
      </c>
      <c r="M154" s="78"/>
      <c r="N154" s="73"/>
      <c r="O154" s="80" t="s">
        <v>335</v>
      </c>
      <c r="P154" s="82">
        <v>43530.01431712963</v>
      </c>
      <c r="Q154" s="80" t="s">
        <v>692</v>
      </c>
      <c r="R154" s="80"/>
      <c r="S154" s="80"/>
      <c r="T154" s="80" t="s">
        <v>925</v>
      </c>
      <c r="U154" s="80"/>
      <c r="V154" s="83" t="s">
        <v>1135</v>
      </c>
      <c r="W154" s="82">
        <v>43530.01431712963</v>
      </c>
      <c r="X154" s="83" t="s">
        <v>1557</v>
      </c>
      <c r="Y154" s="80"/>
      <c r="Z154" s="80"/>
      <c r="AA154" s="86" t="s">
        <v>2198</v>
      </c>
      <c r="AB154" s="86" t="s">
        <v>2445</v>
      </c>
      <c r="AC154" s="80" t="b">
        <v>0</v>
      </c>
      <c r="AD154" s="80">
        <v>2</v>
      </c>
      <c r="AE154" s="86" t="s">
        <v>2462</v>
      </c>
      <c r="AF154" s="80" t="b">
        <v>0</v>
      </c>
      <c r="AG154" s="80" t="s">
        <v>2486</v>
      </c>
      <c r="AH154" s="80"/>
      <c r="AI154" s="86" t="s">
        <v>2449</v>
      </c>
      <c r="AJ154" s="80" t="b">
        <v>0</v>
      </c>
      <c r="AK154" s="80">
        <v>0</v>
      </c>
      <c r="AL154" s="86" t="s">
        <v>2449</v>
      </c>
      <c r="AM154" s="80" t="s">
        <v>2502</v>
      </c>
      <c r="AN154" s="80" t="b">
        <v>0</v>
      </c>
      <c r="AO154" s="86" t="s">
        <v>2445</v>
      </c>
      <c r="AP154" s="80" t="s">
        <v>178</v>
      </c>
      <c r="AQ154" s="80">
        <v>0</v>
      </c>
      <c r="AR154" s="80">
        <v>0</v>
      </c>
      <c r="AS154" s="80"/>
      <c r="AT154" s="80"/>
      <c r="AU154" s="80"/>
      <c r="AV154" s="80"/>
      <c r="AW154" s="80"/>
      <c r="AX154" s="80"/>
      <c r="AY154" s="80"/>
      <c r="AZ154" s="80"/>
      <c r="BA154" s="79" t="str">
        <f>REPLACE(INDEX(GroupVertices[Group],MATCH(Edges[[#This Row],[Vertex 1]],GroupVertices[Vertex],0)),1,1,"")</f>
        <v>2</v>
      </c>
      <c r="BB154" s="79" t="str">
        <f>REPLACE(INDEX(GroupVertices[Group],MATCH(Edges[[#This Row],[Vertex 2]],GroupVertices[Vertex],0)),1,1,"")</f>
        <v>3</v>
      </c>
    </row>
    <row r="155" spans="1:54" ht="15">
      <c r="A155" s="65" t="s">
        <v>270</v>
      </c>
      <c r="B155" s="65" t="s">
        <v>287</v>
      </c>
      <c r="C155" s="66"/>
      <c r="D155" s="67"/>
      <c r="E155" s="68"/>
      <c r="F155" s="69"/>
      <c r="G155" s="66"/>
      <c r="H155" s="70"/>
      <c r="I155" s="71"/>
      <c r="J155" s="71"/>
      <c r="K155" s="34" t="s">
        <v>66</v>
      </c>
      <c r="L155" s="78">
        <v>155</v>
      </c>
      <c r="M155" s="78"/>
      <c r="N155" s="73"/>
      <c r="O155" s="80" t="s">
        <v>335</v>
      </c>
      <c r="P155" s="82">
        <v>43530.01667824074</v>
      </c>
      <c r="Q155" s="80" t="s">
        <v>584</v>
      </c>
      <c r="R155" s="80"/>
      <c r="S155" s="80"/>
      <c r="T155" s="80" t="s">
        <v>925</v>
      </c>
      <c r="U155" s="80"/>
      <c r="V155" s="83" t="s">
        <v>1111</v>
      </c>
      <c r="W155" s="82">
        <v>43530.01667824074</v>
      </c>
      <c r="X155" s="83" t="s">
        <v>1442</v>
      </c>
      <c r="Y155" s="80"/>
      <c r="Z155" s="80"/>
      <c r="AA155" s="86" t="s">
        <v>2082</v>
      </c>
      <c r="AB155" s="86" t="s">
        <v>2091</v>
      </c>
      <c r="AC155" s="80" t="b">
        <v>0</v>
      </c>
      <c r="AD155" s="80">
        <v>3</v>
      </c>
      <c r="AE155" s="86" t="s">
        <v>2478</v>
      </c>
      <c r="AF155" s="80" t="b">
        <v>0</v>
      </c>
      <c r="AG155" s="80" t="s">
        <v>2484</v>
      </c>
      <c r="AH155" s="80"/>
      <c r="AI155" s="86" t="s">
        <v>2449</v>
      </c>
      <c r="AJ155" s="80" t="b">
        <v>0</v>
      </c>
      <c r="AK155" s="80">
        <v>0</v>
      </c>
      <c r="AL155" s="86" t="s">
        <v>2449</v>
      </c>
      <c r="AM155" s="80" t="s">
        <v>2506</v>
      </c>
      <c r="AN155" s="80" t="b">
        <v>0</v>
      </c>
      <c r="AO155" s="86" t="s">
        <v>2091</v>
      </c>
      <c r="AP155" s="80" t="s">
        <v>178</v>
      </c>
      <c r="AQ155" s="80">
        <v>0</v>
      </c>
      <c r="AR155" s="80">
        <v>0</v>
      </c>
      <c r="AS155" s="80"/>
      <c r="AT155" s="80"/>
      <c r="AU155" s="80"/>
      <c r="AV155" s="80"/>
      <c r="AW155" s="80"/>
      <c r="AX155" s="80"/>
      <c r="AY155" s="80"/>
      <c r="AZ155" s="80"/>
      <c r="BA155" s="79" t="str">
        <f>REPLACE(INDEX(GroupVertices[Group],MATCH(Edges[[#This Row],[Vertex 1]],GroupVertices[Vertex],0)),1,1,"")</f>
        <v>1</v>
      </c>
      <c r="BB155" s="79" t="str">
        <f>REPLACE(INDEX(GroupVertices[Group],MATCH(Edges[[#This Row],[Vertex 2]],GroupVertices[Vertex],0)),1,1,"")</f>
        <v>2</v>
      </c>
    </row>
    <row r="156" spans="1:54" ht="15">
      <c r="A156" s="65" t="s">
        <v>270</v>
      </c>
      <c r="B156" s="65" t="s">
        <v>287</v>
      </c>
      <c r="C156" s="66"/>
      <c r="D156" s="67"/>
      <c r="E156" s="68"/>
      <c r="F156" s="69"/>
      <c r="G156" s="66"/>
      <c r="H156" s="70"/>
      <c r="I156" s="71"/>
      <c r="J156" s="71"/>
      <c r="K156" s="34" t="s">
        <v>66</v>
      </c>
      <c r="L156" s="78">
        <v>156</v>
      </c>
      <c r="M156" s="78"/>
      <c r="N156" s="73"/>
      <c r="O156" s="80" t="s">
        <v>335</v>
      </c>
      <c r="P156" s="82">
        <v>43530.01520833333</v>
      </c>
      <c r="Q156" s="80" t="s">
        <v>583</v>
      </c>
      <c r="R156" s="80"/>
      <c r="S156" s="80"/>
      <c r="T156" s="80" t="s">
        <v>925</v>
      </c>
      <c r="U156" s="80"/>
      <c r="V156" s="83" t="s">
        <v>1111</v>
      </c>
      <c r="W156" s="82">
        <v>43530.01520833333</v>
      </c>
      <c r="X156" s="83" t="s">
        <v>1441</v>
      </c>
      <c r="Y156" s="80"/>
      <c r="Z156" s="80"/>
      <c r="AA156" s="86" t="s">
        <v>2081</v>
      </c>
      <c r="AB156" s="86" t="s">
        <v>2090</v>
      </c>
      <c r="AC156" s="80" t="b">
        <v>0</v>
      </c>
      <c r="AD156" s="80">
        <v>3</v>
      </c>
      <c r="AE156" s="86" t="s">
        <v>2478</v>
      </c>
      <c r="AF156" s="80" t="b">
        <v>0</v>
      </c>
      <c r="AG156" s="80" t="s">
        <v>2484</v>
      </c>
      <c r="AH156" s="80"/>
      <c r="AI156" s="86" t="s">
        <v>2449</v>
      </c>
      <c r="AJ156" s="80" t="b">
        <v>0</v>
      </c>
      <c r="AK156" s="80">
        <v>0</v>
      </c>
      <c r="AL156" s="86" t="s">
        <v>2449</v>
      </c>
      <c r="AM156" s="80" t="s">
        <v>2506</v>
      </c>
      <c r="AN156" s="80" t="b">
        <v>0</v>
      </c>
      <c r="AO156" s="86" t="s">
        <v>2090</v>
      </c>
      <c r="AP156" s="80" t="s">
        <v>178</v>
      </c>
      <c r="AQ156" s="80">
        <v>0</v>
      </c>
      <c r="AR156" s="80">
        <v>0</v>
      </c>
      <c r="AS156" s="80"/>
      <c r="AT156" s="80"/>
      <c r="AU156" s="80"/>
      <c r="AV156" s="80"/>
      <c r="AW156" s="80"/>
      <c r="AX156" s="80"/>
      <c r="AY156" s="80"/>
      <c r="AZ156" s="80"/>
      <c r="BA156" s="79" t="str">
        <f>REPLACE(INDEX(GroupVertices[Group],MATCH(Edges[[#This Row],[Vertex 1]],GroupVertices[Vertex],0)),1,1,"")</f>
        <v>1</v>
      </c>
      <c r="BB156" s="79" t="str">
        <f>REPLACE(INDEX(GroupVertices[Group],MATCH(Edges[[#This Row],[Vertex 2]],GroupVertices[Vertex],0)),1,1,"")</f>
        <v>2</v>
      </c>
    </row>
    <row r="157" spans="1:54" ht="15">
      <c r="A157" s="65" t="s">
        <v>270</v>
      </c>
      <c r="B157" s="65" t="s">
        <v>287</v>
      </c>
      <c r="C157" s="66"/>
      <c r="D157" s="67"/>
      <c r="E157" s="68"/>
      <c r="F157" s="69"/>
      <c r="G157" s="66"/>
      <c r="H157" s="70"/>
      <c r="I157" s="71"/>
      <c r="J157" s="71"/>
      <c r="K157" s="34" t="s">
        <v>66</v>
      </c>
      <c r="L157" s="78">
        <v>157</v>
      </c>
      <c r="M157" s="78"/>
      <c r="N157" s="73"/>
      <c r="O157" s="80" t="s">
        <v>335</v>
      </c>
      <c r="P157" s="82">
        <v>43530.02009259259</v>
      </c>
      <c r="Q157" s="80" t="s">
        <v>585</v>
      </c>
      <c r="R157" s="80"/>
      <c r="S157" s="80"/>
      <c r="T157" s="80" t="s">
        <v>925</v>
      </c>
      <c r="U157" s="80"/>
      <c r="V157" s="83" t="s">
        <v>1111</v>
      </c>
      <c r="W157" s="82">
        <v>43530.02009259259</v>
      </c>
      <c r="X157" s="83" t="s">
        <v>1443</v>
      </c>
      <c r="Y157" s="80"/>
      <c r="Z157" s="80"/>
      <c r="AA157" s="86" t="s">
        <v>2083</v>
      </c>
      <c r="AB157" s="86" t="s">
        <v>2092</v>
      </c>
      <c r="AC157" s="80" t="b">
        <v>0</v>
      </c>
      <c r="AD157" s="80">
        <v>1</v>
      </c>
      <c r="AE157" s="86" t="s">
        <v>2478</v>
      </c>
      <c r="AF157" s="80" t="b">
        <v>0</v>
      </c>
      <c r="AG157" s="80" t="s">
        <v>2484</v>
      </c>
      <c r="AH157" s="80"/>
      <c r="AI157" s="86" t="s">
        <v>2449</v>
      </c>
      <c r="AJ157" s="80" t="b">
        <v>0</v>
      </c>
      <c r="AK157" s="80">
        <v>0</v>
      </c>
      <c r="AL157" s="86" t="s">
        <v>2449</v>
      </c>
      <c r="AM157" s="80" t="s">
        <v>2506</v>
      </c>
      <c r="AN157" s="80" t="b">
        <v>0</v>
      </c>
      <c r="AO157" s="86" t="s">
        <v>2092</v>
      </c>
      <c r="AP157" s="80" t="s">
        <v>178</v>
      </c>
      <c r="AQ157" s="80">
        <v>0</v>
      </c>
      <c r="AR157" s="80">
        <v>0</v>
      </c>
      <c r="AS157" s="80"/>
      <c r="AT157" s="80"/>
      <c r="AU157" s="80"/>
      <c r="AV157" s="80"/>
      <c r="AW157" s="80"/>
      <c r="AX157" s="80"/>
      <c r="AY157" s="80"/>
      <c r="AZ157" s="80"/>
      <c r="BA157" s="79" t="str">
        <f>REPLACE(INDEX(GroupVertices[Group],MATCH(Edges[[#This Row],[Vertex 1]],GroupVertices[Vertex],0)),1,1,"")</f>
        <v>1</v>
      </c>
      <c r="BB157" s="79" t="str">
        <f>REPLACE(INDEX(GroupVertices[Group],MATCH(Edges[[#This Row],[Vertex 2]],GroupVertices[Vertex],0)),1,1,"")</f>
        <v>2</v>
      </c>
    </row>
    <row r="158" spans="1:54" ht="15">
      <c r="A158" s="65" t="s">
        <v>270</v>
      </c>
      <c r="B158" s="65" t="s">
        <v>287</v>
      </c>
      <c r="C158" s="66"/>
      <c r="D158" s="67"/>
      <c r="E158" s="68"/>
      <c r="F158" s="69"/>
      <c r="G158" s="66"/>
      <c r="H158" s="70"/>
      <c r="I158" s="71"/>
      <c r="J158" s="71"/>
      <c r="K158" s="34" t="s">
        <v>66</v>
      </c>
      <c r="L158" s="78">
        <v>158</v>
      </c>
      <c r="M158" s="78"/>
      <c r="N158" s="73"/>
      <c r="O158" s="80" t="s">
        <v>335</v>
      </c>
      <c r="P158" s="82">
        <v>43530.01565972222</v>
      </c>
      <c r="Q158" s="80" t="s">
        <v>630</v>
      </c>
      <c r="R158" s="80"/>
      <c r="S158" s="80"/>
      <c r="T158" s="80" t="s">
        <v>925</v>
      </c>
      <c r="U158" s="80"/>
      <c r="V158" s="83" t="s">
        <v>1111</v>
      </c>
      <c r="W158" s="82">
        <v>43530.01565972222</v>
      </c>
      <c r="X158" s="83" t="s">
        <v>1490</v>
      </c>
      <c r="Y158" s="80"/>
      <c r="Z158" s="80"/>
      <c r="AA158" s="86" t="s">
        <v>2130</v>
      </c>
      <c r="AB158" s="86" t="s">
        <v>2139</v>
      </c>
      <c r="AC158" s="80" t="b">
        <v>0</v>
      </c>
      <c r="AD158" s="80">
        <v>1</v>
      </c>
      <c r="AE158" s="86" t="s">
        <v>2478</v>
      </c>
      <c r="AF158" s="80" t="b">
        <v>0</v>
      </c>
      <c r="AG158" s="80" t="s">
        <v>2484</v>
      </c>
      <c r="AH158" s="80"/>
      <c r="AI158" s="86" t="s">
        <v>2449</v>
      </c>
      <c r="AJ158" s="80" t="b">
        <v>0</v>
      </c>
      <c r="AK158" s="80">
        <v>0</v>
      </c>
      <c r="AL158" s="86" t="s">
        <v>2449</v>
      </c>
      <c r="AM158" s="80" t="s">
        <v>2506</v>
      </c>
      <c r="AN158" s="80" t="b">
        <v>0</v>
      </c>
      <c r="AO158" s="86" t="s">
        <v>2139</v>
      </c>
      <c r="AP158" s="80" t="s">
        <v>178</v>
      </c>
      <c r="AQ158" s="80">
        <v>0</v>
      </c>
      <c r="AR158" s="80">
        <v>0</v>
      </c>
      <c r="AS158" s="80"/>
      <c r="AT158" s="80"/>
      <c r="AU158" s="80"/>
      <c r="AV158" s="80"/>
      <c r="AW158" s="80"/>
      <c r="AX158" s="80"/>
      <c r="AY158" s="80"/>
      <c r="AZ158" s="80"/>
      <c r="BA158" s="79" t="str">
        <f>REPLACE(INDEX(GroupVertices[Group],MATCH(Edges[[#This Row],[Vertex 1]],GroupVertices[Vertex],0)),1,1,"")</f>
        <v>1</v>
      </c>
      <c r="BB158" s="79" t="str">
        <f>REPLACE(INDEX(GroupVertices[Group],MATCH(Edges[[#This Row],[Vertex 2]],GroupVertices[Vertex],0)),1,1,"")</f>
        <v>2</v>
      </c>
    </row>
    <row r="159" spans="1:54" ht="15">
      <c r="A159" s="65" t="s">
        <v>270</v>
      </c>
      <c r="B159" s="65" t="s">
        <v>287</v>
      </c>
      <c r="C159" s="66"/>
      <c r="D159" s="67"/>
      <c r="E159" s="68"/>
      <c r="F159" s="69"/>
      <c r="G159" s="66"/>
      <c r="H159" s="70"/>
      <c r="I159" s="71"/>
      <c r="J159" s="71"/>
      <c r="K159" s="34" t="s">
        <v>66</v>
      </c>
      <c r="L159" s="78">
        <v>159</v>
      </c>
      <c r="M159" s="78"/>
      <c r="N159" s="73"/>
      <c r="O159" s="80" t="s">
        <v>335</v>
      </c>
      <c r="P159" s="82">
        <v>43530.00512731481</v>
      </c>
      <c r="Q159" s="80" t="s">
        <v>625</v>
      </c>
      <c r="R159" s="80"/>
      <c r="S159" s="80"/>
      <c r="T159" s="80" t="s">
        <v>925</v>
      </c>
      <c r="U159" s="80"/>
      <c r="V159" s="83" t="s">
        <v>1111</v>
      </c>
      <c r="W159" s="82">
        <v>43530.00512731481</v>
      </c>
      <c r="X159" s="83" t="s">
        <v>1485</v>
      </c>
      <c r="Y159" s="80"/>
      <c r="Z159" s="80"/>
      <c r="AA159" s="86" t="s">
        <v>2125</v>
      </c>
      <c r="AB159" s="86" t="s">
        <v>2135</v>
      </c>
      <c r="AC159" s="80" t="b">
        <v>0</v>
      </c>
      <c r="AD159" s="80">
        <v>3</v>
      </c>
      <c r="AE159" s="86" t="s">
        <v>2478</v>
      </c>
      <c r="AF159" s="80" t="b">
        <v>0</v>
      </c>
      <c r="AG159" s="80" t="s">
        <v>2488</v>
      </c>
      <c r="AH159" s="80"/>
      <c r="AI159" s="86" t="s">
        <v>2449</v>
      </c>
      <c r="AJ159" s="80" t="b">
        <v>0</v>
      </c>
      <c r="AK159" s="80">
        <v>0</v>
      </c>
      <c r="AL159" s="86" t="s">
        <v>2449</v>
      </c>
      <c r="AM159" s="80" t="s">
        <v>2506</v>
      </c>
      <c r="AN159" s="80" t="b">
        <v>0</v>
      </c>
      <c r="AO159" s="86" t="s">
        <v>2135</v>
      </c>
      <c r="AP159" s="80" t="s">
        <v>178</v>
      </c>
      <c r="AQ159" s="80">
        <v>0</v>
      </c>
      <c r="AR159" s="80">
        <v>0</v>
      </c>
      <c r="AS159" s="80"/>
      <c r="AT159" s="80"/>
      <c r="AU159" s="80"/>
      <c r="AV159" s="80"/>
      <c r="AW159" s="80"/>
      <c r="AX159" s="80"/>
      <c r="AY159" s="80"/>
      <c r="AZ159" s="80"/>
      <c r="BA159" s="79" t="str">
        <f>REPLACE(INDEX(GroupVertices[Group],MATCH(Edges[[#This Row],[Vertex 1]],GroupVertices[Vertex],0)),1,1,"")</f>
        <v>1</v>
      </c>
      <c r="BB159" s="79" t="str">
        <f>REPLACE(INDEX(GroupVertices[Group],MATCH(Edges[[#This Row],[Vertex 2]],GroupVertices[Vertex],0)),1,1,"")</f>
        <v>2</v>
      </c>
    </row>
    <row r="160" spans="1:54" ht="15">
      <c r="A160" s="65" t="s">
        <v>265</v>
      </c>
      <c r="B160" s="65" t="s">
        <v>287</v>
      </c>
      <c r="C160" s="66"/>
      <c r="D160" s="67"/>
      <c r="E160" s="68"/>
      <c r="F160" s="69"/>
      <c r="G160" s="66"/>
      <c r="H160" s="70"/>
      <c r="I160" s="71"/>
      <c r="J160" s="71"/>
      <c r="K160" s="34" t="s">
        <v>66</v>
      </c>
      <c r="L160" s="78">
        <v>160</v>
      </c>
      <c r="M160" s="78"/>
      <c r="N160" s="73"/>
      <c r="O160" s="80" t="s">
        <v>335</v>
      </c>
      <c r="P160" s="82">
        <v>43530.01452546296</v>
      </c>
      <c r="Q160" s="80" t="s">
        <v>623</v>
      </c>
      <c r="R160" s="80"/>
      <c r="S160" s="80"/>
      <c r="T160" s="80" t="s">
        <v>925</v>
      </c>
      <c r="U160" s="80"/>
      <c r="V160" s="83" t="s">
        <v>1106</v>
      </c>
      <c r="W160" s="82">
        <v>43530.01452546296</v>
      </c>
      <c r="X160" s="83" t="s">
        <v>1483</v>
      </c>
      <c r="Y160" s="80"/>
      <c r="Z160" s="80"/>
      <c r="AA160" s="86" t="s">
        <v>2123</v>
      </c>
      <c r="AB160" s="86" t="s">
        <v>2139</v>
      </c>
      <c r="AC160" s="80" t="b">
        <v>0</v>
      </c>
      <c r="AD160" s="80">
        <v>3</v>
      </c>
      <c r="AE160" s="86" t="s">
        <v>2478</v>
      </c>
      <c r="AF160" s="80" t="b">
        <v>0</v>
      </c>
      <c r="AG160" s="80" t="s">
        <v>2484</v>
      </c>
      <c r="AH160" s="80"/>
      <c r="AI160" s="86" t="s">
        <v>2449</v>
      </c>
      <c r="AJ160" s="80" t="b">
        <v>0</v>
      </c>
      <c r="AK160" s="80">
        <v>0</v>
      </c>
      <c r="AL160" s="86" t="s">
        <v>2449</v>
      </c>
      <c r="AM160" s="80" t="s">
        <v>2501</v>
      </c>
      <c r="AN160" s="80" t="b">
        <v>0</v>
      </c>
      <c r="AO160" s="86" t="s">
        <v>2139</v>
      </c>
      <c r="AP160" s="80" t="s">
        <v>178</v>
      </c>
      <c r="AQ160" s="80">
        <v>0</v>
      </c>
      <c r="AR160" s="80">
        <v>0</v>
      </c>
      <c r="AS160" s="80"/>
      <c r="AT160" s="80"/>
      <c r="AU160" s="80"/>
      <c r="AV160" s="80"/>
      <c r="AW160" s="80"/>
      <c r="AX160" s="80"/>
      <c r="AY160" s="80"/>
      <c r="AZ160" s="80"/>
      <c r="BA160" s="79" t="str">
        <f>REPLACE(INDEX(GroupVertices[Group],MATCH(Edges[[#This Row],[Vertex 1]],GroupVertices[Vertex],0)),1,1,"")</f>
        <v>2</v>
      </c>
      <c r="BB160" s="79" t="str">
        <f>REPLACE(INDEX(GroupVertices[Group],MATCH(Edges[[#This Row],[Vertex 2]],GroupVertices[Vertex],0)),1,1,"")</f>
        <v>2</v>
      </c>
    </row>
    <row r="161" spans="1:54" ht="15">
      <c r="A161" s="65" t="s">
        <v>265</v>
      </c>
      <c r="B161" s="65" t="s">
        <v>287</v>
      </c>
      <c r="C161" s="66"/>
      <c r="D161" s="67"/>
      <c r="E161" s="68"/>
      <c r="F161" s="69"/>
      <c r="G161" s="66"/>
      <c r="H161" s="70"/>
      <c r="I161" s="71"/>
      <c r="J161" s="71"/>
      <c r="K161" s="34" t="s">
        <v>66</v>
      </c>
      <c r="L161" s="78">
        <v>161</v>
      </c>
      <c r="M161" s="78"/>
      <c r="N161" s="73"/>
      <c r="O161" s="80" t="s">
        <v>335</v>
      </c>
      <c r="P161" s="82">
        <v>43530.01631944445</v>
      </c>
      <c r="Q161" s="80" t="s">
        <v>624</v>
      </c>
      <c r="R161" s="80"/>
      <c r="S161" s="80"/>
      <c r="T161" s="80" t="s">
        <v>925</v>
      </c>
      <c r="U161" s="80"/>
      <c r="V161" s="83" t="s">
        <v>1106</v>
      </c>
      <c r="W161" s="82">
        <v>43530.01631944445</v>
      </c>
      <c r="X161" s="83" t="s">
        <v>1484</v>
      </c>
      <c r="Y161" s="80"/>
      <c r="Z161" s="80"/>
      <c r="AA161" s="86" t="s">
        <v>2124</v>
      </c>
      <c r="AB161" s="86" t="s">
        <v>2141</v>
      </c>
      <c r="AC161" s="80" t="b">
        <v>0</v>
      </c>
      <c r="AD161" s="80">
        <v>3</v>
      </c>
      <c r="AE161" s="86" t="s">
        <v>2478</v>
      </c>
      <c r="AF161" s="80" t="b">
        <v>0</v>
      </c>
      <c r="AG161" s="80" t="s">
        <v>2484</v>
      </c>
      <c r="AH161" s="80"/>
      <c r="AI161" s="86" t="s">
        <v>2449</v>
      </c>
      <c r="AJ161" s="80" t="b">
        <v>0</v>
      </c>
      <c r="AK161" s="80">
        <v>0</v>
      </c>
      <c r="AL161" s="86" t="s">
        <v>2449</v>
      </c>
      <c r="AM161" s="80" t="s">
        <v>2501</v>
      </c>
      <c r="AN161" s="80" t="b">
        <v>0</v>
      </c>
      <c r="AO161" s="86" t="s">
        <v>2141</v>
      </c>
      <c r="AP161" s="80" t="s">
        <v>178</v>
      </c>
      <c r="AQ161" s="80">
        <v>0</v>
      </c>
      <c r="AR161" s="80">
        <v>0</v>
      </c>
      <c r="AS161" s="80"/>
      <c r="AT161" s="80"/>
      <c r="AU161" s="80"/>
      <c r="AV161" s="80"/>
      <c r="AW161" s="80"/>
      <c r="AX161" s="80"/>
      <c r="AY161" s="80"/>
      <c r="AZ161" s="80"/>
      <c r="BA161" s="79" t="str">
        <f>REPLACE(INDEX(GroupVertices[Group],MATCH(Edges[[#This Row],[Vertex 1]],GroupVertices[Vertex],0)),1,1,"")</f>
        <v>2</v>
      </c>
      <c r="BB161" s="79" t="str">
        <f>REPLACE(INDEX(GroupVertices[Group],MATCH(Edges[[#This Row],[Vertex 2]],GroupVertices[Vertex],0)),1,1,"")</f>
        <v>2</v>
      </c>
    </row>
    <row r="162" spans="1:54" ht="15">
      <c r="A162" s="65" t="s">
        <v>270</v>
      </c>
      <c r="B162" s="65" t="s">
        <v>287</v>
      </c>
      <c r="C162" s="66"/>
      <c r="D162" s="67"/>
      <c r="E162" s="68"/>
      <c r="F162" s="69"/>
      <c r="G162" s="66"/>
      <c r="H162" s="70"/>
      <c r="I162" s="71"/>
      <c r="J162" s="71"/>
      <c r="K162" s="34" t="s">
        <v>66</v>
      </c>
      <c r="L162" s="78">
        <v>162</v>
      </c>
      <c r="M162" s="78"/>
      <c r="N162" s="73"/>
      <c r="O162" s="80" t="s">
        <v>335</v>
      </c>
      <c r="P162" s="82">
        <v>43530.02732638889</v>
      </c>
      <c r="Q162" s="80" t="s">
        <v>631</v>
      </c>
      <c r="R162" s="80"/>
      <c r="S162" s="80"/>
      <c r="T162" s="80" t="s">
        <v>925</v>
      </c>
      <c r="U162" s="80"/>
      <c r="V162" s="83" t="s">
        <v>1111</v>
      </c>
      <c r="W162" s="82">
        <v>43530.02732638889</v>
      </c>
      <c r="X162" s="83" t="s">
        <v>1491</v>
      </c>
      <c r="Y162" s="80"/>
      <c r="Z162" s="80"/>
      <c r="AA162" s="86" t="s">
        <v>2131</v>
      </c>
      <c r="AB162" s="86" t="s">
        <v>2144</v>
      </c>
      <c r="AC162" s="80" t="b">
        <v>0</v>
      </c>
      <c r="AD162" s="80">
        <v>3</v>
      </c>
      <c r="AE162" s="86" t="s">
        <v>2478</v>
      </c>
      <c r="AF162" s="80" t="b">
        <v>0</v>
      </c>
      <c r="AG162" s="80" t="s">
        <v>2484</v>
      </c>
      <c r="AH162" s="80"/>
      <c r="AI162" s="86" t="s">
        <v>2449</v>
      </c>
      <c r="AJ162" s="80" t="b">
        <v>0</v>
      </c>
      <c r="AK162" s="80">
        <v>0</v>
      </c>
      <c r="AL162" s="86" t="s">
        <v>2449</v>
      </c>
      <c r="AM162" s="80" t="s">
        <v>2506</v>
      </c>
      <c r="AN162" s="80" t="b">
        <v>0</v>
      </c>
      <c r="AO162" s="86" t="s">
        <v>2144</v>
      </c>
      <c r="AP162" s="80" t="s">
        <v>178</v>
      </c>
      <c r="AQ162" s="80">
        <v>0</v>
      </c>
      <c r="AR162" s="80">
        <v>0</v>
      </c>
      <c r="AS162" s="80"/>
      <c r="AT162" s="80"/>
      <c r="AU162" s="80"/>
      <c r="AV162" s="80"/>
      <c r="AW162" s="80"/>
      <c r="AX162" s="80"/>
      <c r="AY162" s="80"/>
      <c r="AZ162" s="80"/>
      <c r="BA162" s="79" t="str">
        <f>REPLACE(INDEX(GroupVertices[Group],MATCH(Edges[[#This Row],[Vertex 1]],GroupVertices[Vertex],0)),1,1,"")</f>
        <v>1</v>
      </c>
      <c r="BB162" s="79" t="str">
        <f>REPLACE(INDEX(GroupVertices[Group],MATCH(Edges[[#This Row],[Vertex 2]],GroupVertices[Vertex],0)),1,1,"")</f>
        <v>2</v>
      </c>
    </row>
    <row r="163" spans="1:54" ht="15">
      <c r="A163" s="65" t="s">
        <v>293</v>
      </c>
      <c r="B163" s="65" t="s">
        <v>287</v>
      </c>
      <c r="C163" s="66"/>
      <c r="D163" s="67"/>
      <c r="E163" s="68"/>
      <c r="F163" s="69"/>
      <c r="G163" s="66"/>
      <c r="H163" s="70"/>
      <c r="I163" s="71"/>
      <c r="J163" s="71"/>
      <c r="K163" s="34" t="s">
        <v>65</v>
      </c>
      <c r="L163" s="78">
        <v>163</v>
      </c>
      <c r="M163" s="78"/>
      <c r="N163" s="73"/>
      <c r="O163" s="80" t="s">
        <v>335</v>
      </c>
      <c r="P163" s="82">
        <v>43530.005219907405</v>
      </c>
      <c r="Q163" s="80" t="s">
        <v>648</v>
      </c>
      <c r="R163" s="80"/>
      <c r="S163" s="80"/>
      <c r="T163" s="80" t="s">
        <v>925</v>
      </c>
      <c r="U163" s="80"/>
      <c r="V163" s="83" t="s">
        <v>1135</v>
      </c>
      <c r="W163" s="82">
        <v>43530.005219907405</v>
      </c>
      <c r="X163" s="83" t="s">
        <v>1510</v>
      </c>
      <c r="Y163" s="80"/>
      <c r="Z163" s="80"/>
      <c r="AA163" s="86" t="s">
        <v>2150</v>
      </c>
      <c r="AB163" s="86" t="s">
        <v>2135</v>
      </c>
      <c r="AC163" s="80" t="b">
        <v>0</v>
      </c>
      <c r="AD163" s="80">
        <v>4</v>
      </c>
      <c r="AE163" s="86" t="s">
        <v>2478</v>
      </c>
      <c r="AF163" s="80" t="b">
        <v>0</v>
      </c>
      <c r="AG163" s="80" t="s">
        <v>2484</v>
      </c>
      <c r="AH163" s="80"/>
      <c r="AI163" s="86" t="s">
        <v>2449</v>
      </c>
      <c r="AJ163" s="80" t="b">
        <v>0</v>
      </c>
      <c r="AK163" s="80">
        <v>0</v>
      </c>
      <c r="AL163" s="86" t="s">
        <v>2449</v>
      </c>
      <c r="AM163" s="80" t="s">
        <v>2502</v>
      </c>
      <c r="AN163" s="80" t="b">
        <v>0</v>
      </c>
      <c r="AO163" s="86" t="s">
        <v>2135</v>
      </c>
      <c r="AP163" s="80" t="s">
        <v>178</v>
      </c>
      <c r="AQ163" s="80">
        <v>0</v>
      </c>
      <c r="AR163" s="80">
        <v>0</v>
      </c>
      <c r="AS163" s="80"/>
      <c r="AT163" s="80"/>
      <c r="AU163" s="80"/>
      <c r="AV163" s="80"/>
      <c r="AW163" s="80"/>
      <c r="AX163" s="80"/>
      <c r="AY163" s="80"/>
      <c r="AZ163" s="80"/>
      <c r="BA163" s="79" t="str">
        <f>REPLACE(INDEX(GroupVertices[Group],MATCH(Edges[[#This Row],[Vertex 1]],GroupVertices[Vertex],0)),1,1,"")</f>
        <v>2</v>
      </c>
      <c r="BB163" s="79" t="str">
        <f>REPLACE(INDEX(GroupVertices[Group],MATCH(Edges[[#This Row],[Vertex 2]],GroupVertices[Vertex],0)),1,1,"")</f>
        <v>2</v>
      </c>
    </row>
    <row r="164" spans="1:54" ht="15">
      <c r="A164" s="65" t="s">
        <v>270</v>
      </c>
      <c r="B164" s="65" t="s">
        <v>287</v>
      </c>
      <c r="C164" s="66"/>
      <c r="D164" s="67"/>
      <c r="E164" s="68"/>
      <c r="F164" s="69"/>
      <c r="G164" s="66"/>
      <c r="H164" s="70"/>
      <c r="I164" s="71"/>
      <c r="J164" s="71"/>
      <c r="K164" s="34" t="s">
        <v>66</v>
      </c>
      <c r="L164" s="78">
        <v>164</v>
      </c>
      <c r="M164" s="78"/>
      <c r="N164" s="73"/>
      <c r="O164" s="80" t="s">
        <v>335</v>
      </c>
      <c r="P164" s="82">
        <v>43530.03425925926</v>
      </c>
      <c r="Q164" s="80" t="s">
        <v>632</v>
      </c>
      <c r="R164" s="80"/>
      <c r="S164" s="80"/>
      <c r="T164" s="80" t="s">
        <v>925</v>
      </c>
      <c r="U164" s="80"/>
      <c r="V164" s="83" t="s">
        <v>1111</v>
      </c>
      <c r="W164" s="82">
        <v>43530.03425925926</v>
      </c>
      <c r="X164" s="83" t="s">
        <v>1492</v>
      </c>
      <c r="Y164" s="80"/>
      <c r="Z164" s="80"/>
      <c r="AA164" s="86" t="s">
        <v>2132</v>
      </c>
      <c r="AB164" s="86" t="s">
        <v>2145</v>
      </c>
      <c r="AC164" s="80" t="b">
        <v>0</v>
      </c>
      <c r="AD164" s="80">
        <v>3</v>
      </c>
      <c r="AE164" s="86" t="s">
        <v>2478</v>
      </c>
      <c r="AF164" s="80" t="b">
        <v>0</v>
      </c>
      <c r="AG164" s="80" t="s">
        <v>2484</v>
      </c>
      <c r="AH164" s="80"/>
      <c r="AI164" s="86" t="s">
        <v>2449</v>
      </c>
      <c r="AJ164" s="80" t="b">
        <v>0</v>
      </c>
      <c r="AK164" s="80">
        <v>0</v>
      </c>
      <c r="AL164" s="86" t="s">
        <v>2449</v>
      </c>
      <c r="AM164" s="80" t="s">
        <v>2506</v>
      </c>
      <c r="AN164" s="80" t="b">
        <v>0</v>
      </c>
      <c r="AO164" s="86" t="s">
        <v>2145</v>
      </c>
      <c r="AP164" s="80" t="s">
        <v>178</v>
      </c>
      <c r="AQ164" s="80">
        <v>0</v>
      </c>
      <c r="AR164" s="80">
        <v>0</v>
      </c>
      <c r="AS164" s="80"/>
      <c r="AT164" s="80"/>
      <c r="AU164" s="80"/>
      <c r="AV164" s="80"/>
      <c r="AW164" s="80"/>
      <c r="AX164" s="80"/>
      <c r="AY164" s="80"/>
      <c r="AZ164" s="80"/>
      <c r="BA164" s="79" t="str">
        <f>REPLACE(INDEX(GroupVertices[Group],MATCH(Edges[[#This Row],[Vertex 1]],GroupVertices[Vertex],0)),1,1,"")</f>
        <v>1</v>
      </c>
      <c r="BB164" s="79" t="str">
        <f>REPLACE(INDEX(GroupVertices[Group],MATCH(Edges[[#This Row],[Vertex 2]],GroupVertices[Vertex],0)),1,1,"")</f>
        <v>2</v>
      </c>
    </row>
    <row r="165" spans="1:54" ht="15">
      <c r="A165" s="65" t="s">
        <v>279</v>
      </c>
      <c r="B165" s="65" t="s">
        <v>287</v>
      </c>
      <c r="C165" s="66"/>
      <c r="D165" s="67"/>
      <c r="E165" s="68"/>
      <c r="F165" s="69"/>
      <c r="G165" s="66"/>
      <c r="H165" s="70"/>
      <c r="I165" s="71"/>
      <c r="J165" s="71"/>
      <c r="K165" s="34" t="s">
        <v>65</v>
      </c>
      <c r="L165" s="78">
        <v>165</v>
      </c>
      <c r="M165" s="78"/>
      <c r="N165" s="73"/>
      <c r="O165" s="80" t="s">
        <v>335</v>
      </c>
      <c r="P165" s="82">
        <v>43530.00461805556</v>
      </c>
      <c r="Q165" s="80" t="s">
        <v>620</v>
      </c>
      <c r="R165" s="80"/>
      <c r="S165" s="80"/>
      <c r="T165" s="80" t="s">
        <v>925</v>
      </c>
      <c r="U165" s="80"/>
      <c r="V165" s="83" t="s">
        <v>1121</v>
      </c>
      <c r="W165" s="82">
        <v>43530.00461805556</v>
      </c>
      <c r="X165" s="83" t="s">
        <v>1480</v>
      </c>
      <c r="Y165" s="80"/>
      <c r="Z165" s="80"/>
      <c r="AA165" s="86" t="s">
        <v>2120</v>
      </c>
      <c r="AB165" s="86" t="s">
        <v>2135</v>
      </c>
      <c r="AC165" s="80" t="b">
        <v>0</v>
      </c>
      <c r="AD165" s="80">
        <v>5</v>
      </c>
      <c r="AE165" s="86" t="s">
        <v>2478</v>
      </c>
      <c r="AF165" s="80" t="b">
        <v>0</v>
      </c>
      <c r="AG165" s="80" t="s">
        <v>2484</v>
      </c>
      <c r="AH165" s="80"/>
      <c r="AI165" s="86" t="s">
        <v>2449</v>
      </c>
      <c r="AJ165" s="80" t="b">
        <v>0</v>
      </c>
      <c r="AK165" s="80">
        <v>0</v>
      </c>
      <c r="AL165" s="86" t="s">
        <v>2449</v>
      </c>
      <c r="AM165" s="80" t="s">
        <v>2506</v>
      </c>
      <c r="AN165" s="80" t="b">
        <v>0</v>
      </c>
      <c r="AO165" s="86" t="s">
        <v>2135</v>
      </c>
      <c r="AP165" s="80" t="s">
        <v>178</v>
      </c>
      <c r="AQ165" s="80">
        <v>0</v>
      </c>
      <c r="AR165" s="80">
        <v>0</v>
      </c>
      <c r="AS165" s="80"/>
      <c r="AT165" s="80"/>
      <c r="AU165" s="80"/>
      <c r="AV165" s="80"/>
      <c r="AW165" s="80"/>
      <c r="AX165" s="80"/>
      <c r="AY165" s="80"/>
      <c r="AZ165" s="80"/>
      <c r="BA165" s="79" t="str">
        <f>REPLACE(INDEX(GroupVertices[Group],MATCH(Edges[[#This Row],[Vertex 1]],GroupVertices[Vertex],0)),1,1,"")</f>
        <v>6</v>
      </c>
      <c r="BB165" s="79" t="str">
        <f>REPLACE(INDEX(GroupVertices[Group],MATCH(Edges[[#This Row],[Vertex 2]],GroupVertices[Vertex],0)),1,1,"")</f>
        <v>2</v>
      </c>
    </row>
    <row r="166" spans="1:54" ht="15">
      <c r="A166" s="65" t="s">
        <v>270</v>
      </c>
      <c r="B166" s="65" t="s">
        <v>287</v>
      </c>
      <c r="C166" s="66"/>
      <c r="D166" s="67"/>
      <c r="E166" s="68"/>
      <c r="F166" s="69"/>
      <c r="G166" s="66"/>
      <c r="H166" s="70"/>
      <c r="I166" s="71"/>
      <c r="J166" s="71"/>
      <c r="K166" s="34" t="s">
        <v>66</v>
      </c>
      <c r="L166" s="78">
        <v>166</v>
      </c>
      <c r="M166" s="78"/>
      <c r="N166" s="73"/>
      <c r="O166" s="80" t="s">
        <v>335</v>
      </c>
      <c r="P166" s="82">
        <v>43530.005625</v>
      </c>
      <c r="Q166" s="80" t="s">
        <v>627</v>
      </c>
      <c r="R166" s="80"/>
      <c r="S166" s="80"/>
      <c r="T166" s="80" t="s">
        <v>925</v>
      </c>
      <c r="U166" s="80"/>
      <c r="V166" s="83" t="s">
        <v>1111</v>
      </c>
      <c r="W166" s="82">
        <v>43530.005625</v>
      </c>
      <c r="X166" s="83" t="s">
        <v>1487</v>
      </c>
      <c r="Y166" s="80"/>
      <c r="Z166" s="80"/>
      <c r="AA166" s="86" t="s">
        <v>2127</v>
      </c>
      <c r="AB166" s="86" t="s">
        <v>2136</v>
      </c>
      <c r="AC166" s="80" t="b">
        <v>0</v>
      </c>
      <c r="AD166" s="80">
        <v>4</v>
      </c>
      <c r="AE166" s="86" t="s">
        <v>2478</v>
      </c>
      <c r="AF166" s="80" t="b">
        <v>0</v>
      </c>
      <c r="AG166" s="80" t="s">
        <v>2484</v>
      </c>
      <c r="AH166" s="80"/>
      <c r="AI166" s="86" t="s">
        <v>2449</v>
      </c>
      <c r="AJ166" s="80" t="b">
        <v>0</v>
      </c>
      <c r="AK166" s="80">
        <v>0</v>
      </c>
      <c r="AL166" s="86" t="s">
        <v>2449</v>
      </c>
      <c r="AM166" s="80" t="s">
        <v>2506</v>
      </c>
      <c r="AN166" s="80" t="b">
        <v>0</v>
      </c>
      <c r="AO166" s="86" t="s">
        <v>2136</v>
      </c>
      <c r="AP166" s="80" t="s">
        <v>178</v>
      </c>
      <c r="AQ166" s="80">
        <v>0</v>
      </c>
      <c r="AR166" s="80">
        <v>0</v>
      </c>
      <c r="AS166" s="80"/>
      <c r="AT166" s="80"/>
      <c r="AU166" s="80"/>
      <c r="AV166" s="80"/>
      <c r="AW166" s="80"/>
      <c r="AX166" s="80"/>
      <c r="AY166" s="80"/>
      <c r="AZ166" s="80"/>
      <c r="BA166" s="79" t="str">
        <f>REPLACE(INDEX(GroupVertices[Group],MATCH(Edges[[#This Row],[Vertex 1]],GroupVertices[Vertex],0)),1,1,"")</f>
        <v>1</v>
      </c>
      <c r="BB166" s="79" t="str">
        <f>REPLACE(INDEX(GroupVertices[Group],MATCH(Edges[[#This Row],[Vertex 2]],GroupVertices[Vertex],0)),1,1,"")</f>
        <v>2</v>
      </c>
    </row>
    <row r="167" spans="1:54" ht="15">
      <c r="A167" s="65" t="s">
        <v>270</v>
      </c>
      <c r="B167" s="65" t="s">
        <v>291</v>
      </c>
      <c r="C167" s="66"/>
      <c r="D167" s="67"/>
      <c r="E167" s="68"/>
      <c r="F167" s="69"/>
      <c r="G167" s="66"/>
      <c r="H167" s="70"/>
      <c r="I167" s="71"/>
      <c r="J167" s="71"/>
      <c r="K167" s="34" t="s">
        <v>66</v>
      </c>
      <c r="L167" s="78">
        <v>167</v>
      </c>
      <c r="M167" s="78"/>
      <c r="N167" s="73"/>
      <c r="O167" s="80" t="s">
        <v>335</v>
      </c>
      <c r="P167" s="82">
        <v>43523.019421296296</v>
      </c>
      <c r="Q167" s="80" t="s">
        <v>553</v>
      </c>
      <c r="R167" s="80"/>
      <c r="S167" s="80"/>
      <c r="T167" s="80" t="s">
        <v>925</v>
      </c>
      <c r="U167" s="80"/>
      <c r="V167" s="83" t="s">
        <v>1111</v>
      </c>
      <c r="W167" s="82">
        <v>43523.019421296296</v>
      </c>
      <c r="X167" s="83" t="s">
        <v>1408</v>
      </c>
      <c r="Y167" s="80"/>
      <c r="Z167" s="80"/>
      <c r="AA167" s="86" t="s">
        <v>2048</v>
      </c>
      <c r="AB167" s="86" t="s">
        <v>2044</v>
      </c>
      <c r="AC167" s="80" t="b">
        <v>0</v>
      </c>
      <c r="AD167" s="80">
        <v>2</v>
      </c>
      <c r="AE167" s="86" t="s">
        <v>2477</v>
      </c>
      <c r="AF167" s="80" t="b">
        <v>0</v>
      </c>
      <c r="AG167" s="80" t="s">
        <v>2484</v>
      </c>
      <c r="AH167" s="80"/>
      <c r="AI167" s="86" t="s">
        <v>2449</v>
      </c>
      <c r="AJ167" s="80" t="b">
        <v>0</v>
      </c>
      <c r="AK167" s="80">
        <v>0</v>
      </c>
      <c r="AL167" s="86" t="s">
        <v>2449</v>
      </c>
      <c r="AM167" s="80" t="s">
        <v>2506</v>
      </c>
      <c r="AN167" s="80" t="b">
        <v>0</v>
      </c>
      <c r="AO167" s="86" t="s">
        <v>2044</v>
      </c>
      <c r="AP167" s="80" t="s">
        <v>178</v>
      </c>
      <c r="AQ167" s="80">
        <v>0</v>
      </c>
      <c r="AR167" s="80">
        <v>0</v>
      </c>
      <c r="AS167" s="80"/>
      <c r="AT167" s="80"/>
      <c r="AU167" s="80"/>
      <c r="AV167" s="80"/>
      <c r="AW167" s="80"/>
      <c r="AX167" s="80"/>
      <c r="AY167" s="80"/>
      <c r="AZ167" s="80"/>
      <c r="BA167" s="79" t="str">
        <f>REPLACE(INDEX(GroupVertices[Group],MATCH(Edges[[#This Row],[Vertex 1]],GroupVertices[Vertex],0)),1,1,"")</f>
        <v>1</v>
      </c>
      <c r="BB167" s="79" t="str">
        <f>REPLACE(INDEX(GroupVertices[Group],MATCH(Edges[[#This Row],[Vertex 2]],GroupVertices[Vertex],0)),1,1,"")</f>
        <v>1</v>
      </c>
    </row>
    <row r="168" spans="1:54" ht="15">
      <c r="A168" s="65" t="s">
        <v>270</v>
      </c>
      <c r="B168" s="65" t="s">
        <v>291</v>
      </c>
      <c r="C168" s="66"/>
      <c r="D168" s="67"/>
      <c r="E168" s="68"/>
      <c r="F168" s="69"/>
      <c r="G168" s="66"/>
      <c r="H168" s="70"/>
      <c r="I168" s="71"/>
      <c r="J168" s="71"/>
      <c r="K168" s="34" t="s">
        <v>66</v>
      </c>
      <c r="L168" s="78">
        <v>168</v>
      </c>
      <c r="M168" s="78"/>
      <c r="N168" s="73"/>
      <c r="O168" s="80" t="s">
        <v>335</v>
      </c>
      <c r="P168" s="82">
        <v>43523.01349537037</v>
      </c>
      <c r="Q168" s="80" t="s">
        <v>552</v>
      </c>
      <c r="R168" s="80"/>
      <c r="S168" s="80"/>
      <c r="T168" s="80" t="s">
        <v>925</v>
      </c>
      <c r="U168" s="80"/>
      <c r="V168" s="83" t="s">
        <v>1111</v>
      </c>
      <c r="W168" s="82">
        <v>43523.01349537037</v>
      </c>
      <c r="X168" s="83" t="s">
        <v>1407</v>
      </c>
      <c r="Y168" s="80"/>
      <c r="Z168" s="80"/>
      <c r="AA168" s="86" t="s">
        <v>2047</v>
      </c>
      <c r="AB168" s="86" t="s">
        <v>2042</v>
      </c>
      <c r="AC168" s="80" t="b">
        <v>0</v>
      </c>
      <c r="AD168" s="80">
        <v>0</v>
      </c>
      <c r="AE168" s="86" t="s">
        <v>2477</v>
      </c>
      <c r="AF168" s="80" t="b">
        <v>0</v>
      </c>
      <c r="AG168" s="80" t="s">
        <v>2484</v>
      </c>
      <c r="AH168" s="80"/>
      <c r="AI168" s="86" t="s">
        <v>2449</v>
      </c>
      <c r="AJ168" s="80" t="b">
        <v>0</v>
      </c>
      <c r="AK168" s="80">
        <v>0</v>
      </c>
      <c r="AL168" s="86" t="s">
        <v>2449</v>
      </c>
      <c r="AM168" s="80" t="s">
        <v>2506</v>
      </c>
      <c r="AN168" s="80" t="b">
        <v>0</v>
      </c>
      <c r="AO168" s="86" t="s">
        <v>2042</v>
      </c>
      <c r="AP168" s="80" t="s">
        <v>178</v>
      </c>
      <c r="AQ168" s="80">
        <v>0</v>
      </c>
      <c r="AR168" s="80">
        <v>0</v>
      </c>
      <c r="AS168" s="80"/>
      <c r="AT168" s="80"/>
      <c r="AU168" s="80"/>
      <c r="AV168" s="80"/>
      <c r="AW168" s="80"/>
      <c r="AX168" s="80"/>
      <c r="AY168" s="80"/>
      <c r="AZ168" s="80"/>
      <c r="BA168" s="79" t="str">
        <f>REPLACE(INDEX(GroupVertices[Group],MATCH(Edges[[#This Row],[Vertex 1]],GroupVertices[Vertex],0)),1,1,"")</f>
        <v>1</v>
      </c>
      <c r="BB168" s="79" t="str">
        <f>REPLACE(INDEX(GroupVertices[Group],MATCH(Edges[[#This Row],[Vertex 2]],GroupVertices[Vertex],0)),1,1,"")</f>
        <v>1</v>
      </c>
    </row>
    <row r="169" spans="1:54" ht="15">
      <c r="A169" s="65" t="s">
        <v>270</v>
      </c>
      <c r="B169" s="65" t="s">
        <v>291</v>
      </c>
      <c r="C169" s="66"/>
      <c r="D169" s="67"/>
      <c r="E169" s="68"/>
      <c r="F169" s="69"/>
      <c r="G169" s="66"/>
      <c r="H169" s="70"/>
      <c r="I169" s="71"/>
      <c r="J169" s="71"/>
      <c r="K169" s="34" t="s">
        <v>66</v>
      </c>
      <c r="L169" s="78">
        <v>169</v>
      </c>
      <c r="M169" s="78"/>
      <c r="N169" s="73"/>
      <c r="O169" s="80" t="s">
        <v>335</v>
      </c>
      <c r="P169" s="82">
        <v>43523.024930555555</v>
      </c>
      <c r="Q169" s="80" t="s">
        <v>555</v>
      </c>
      <c r="R169" s="80"/>
      <c r="S169" s="80"/>
      <c r="T169" s="80" t="s">
        <v>925</v>
      </c>
      <c r="U169" s="80"/>
      <c r="V169" s="83" t="s">
        <v>1111</v>
      </c>
      <c r="W169" s="82">
        <v>43523.024930555555</v>
      </c>
      <c r="X169" s="83" t="s">
        <v>1410</v>
      </c>
      <c r="Y169" s="80"/>
      <c r="Z169" s="80"/>
      <c r="AA169" s="86" t="s">
        <v>2050</v>
      </c>
      <c r="AB169" s="86" t="s">
        <v>2046</v>
      </c>
      <c r="AC169" s="80" t="b">
        <v>0</v>
      </c>
      <c r="AD169" s="80">
        <v>5</v>
      </c>
      <c r="AE169" s="86" t="s">
        <v>2477</v>
      </c>
      <c r="AF169" s="80" t="b">
        <v>0</v>
      </c>
      <c r="AG169" s="80" t="s">
        <v>2484</v>
      </c>
      <c r="AH169" s="80"/>
      <c r="AI169" s="86" t="s">
        <v>2449</v>
      </c>
      <c r="AJ169" s="80" t="b">
        <v>0</v>
      </c>
      <c r="AK169" s="80">
        <v>0</v>
      </c>
      <c r="AL169" s="86" t="s">
        <v>2449</v>
      </c>
      <c r="AM169" s="80" t="s">
        <v>2506</v>
      </c>
      <c r="AN169" s="80" t="b">
        <v>0</v>
      </c>
      <c r="AO169" s="86" t="s">
        <v>2046</v>
      </c>
      <c r="AP169" s="80" t="s">
        <v>178</v>
      </c>
      <c r="AQ169" s="80">
        <v>0</v>
      </c>
      <c r="AR169" s="80">
        <v>0</v>
      </c>
      <c r="AS169" s="80"/>
      <c r="AT169" s="80"/>
      <c r="AU169" s="80"/>
      <c r="AV169" s="80"/>
      <c r="AW169" s="80"/>
      <c r="AX169" s="80"/>
      <c r="AY169" s="80"/>
      <c r="AZ169" s="80"/>
      <c r="BA169" s="79" t="str">
        <f>REPLACE(INDEX(GroupVertices[Group],MATCH(Edges[[#This Row],[Vertex 1]],GroupVertices[Vertex],0)),1,1,"")</f>
        <v>1</v>
      </c>
      <c r="BB169" s="79" t="str">
        <f>REPLACE(INDEX(GroupVertices[Group],MATCH(Edges[[#This Row],[Vertex 2]],GroupVertices[Vertex],0)),1,1,"")</f>
        <v>1</v>
      </c>
    </row>
    <row r="170" spans="1:54" ht="15">
      <c r="A170" s="65" t="s">
        <v>270</v>
      </c>
      <c r="B170" s="65" t="s">
        <v>291</v>
      </c>
      <c r="C170" s="66"/>
      <c r="D170" s="67"/>
      <c r="E170" s="68"/>
      <c r="F170" s="69"/>
      <c r="G170" s="66"/>
      <c r="H170" s="70"/>
      <c r="I170" s="71"/>
      <c r="J170" s="71"/>
      <c r="K170" s="34" t="s">
        <v>66</v>
      </c>
      <c r="L170" s="78">
        <v>170</v>
      </c>
      <c r="M170" s="78"/>
      <c r="N170" s="73"/>
      <c r="O170" s="80" t="s">
        <v>335</v>
      </c>
      <c r="P170" s="82">
        <v>43523.022835648146</v>
      </c>
      <c r="Q170" s="80" t="s">
        <v>554</v>
      </c>
      <c r="R170" s="80"/>
      <c r="S170" s="80"/>
      <c r="T170" s="80" t="s">
        <v>925</v>
      </c>
      <c r="U170" s="80"/>
      <c r="V170" s="83" t="s">
        <v>1111</v>
      </c>
      <c r="W170" s="82">
        <v>43523.022835648146</v>
      </c>
      <c r="X170" s="83" t="s">
        <v>1409</v>
      </c>
      <c r="Y170" s="80"/>
      <c r="Z170" s="80"/>
      <c r="AA170" s="86" t="s">
        <v>2049</v>
      </c>
      <c r="AB170" s="86" t="s">
        <v>2045</v>
      </c>
      <c r="AC170" s="80" t="b">
        <v>0</v>
      </c>
      <c r="AD170" s="80">
        <v>0</v>
      </c>
      <c r="AE170" s="86" t="s">
        <v>2477</v>
      </c>
      <c r="AF170" s="80" t="b">
        <v>0</v>
      </c>
      <c r="AG170" s="80" t="s">
        <v>2484</v>
      </c>
      <c r="AH170" s="80"/>
      <c r="AI170" s="86" t="s">
        <v>2449</v>
      </c>
      <c r="AJ170" s="80" t="b">
        <v>0</v>
      </c>
      <c r="AK170" s="80">
        <v>0</v>
      </c>
      <c r="AL170" s="86" t="s">
        <v>2449</v>
      </c>
      <c r="AM170" s="80" t="s">
        <v>2506</v>
      </c>
      <c r="AN170" s="80" t="b">
        <v>0</v>
      </c>
      <c r="AO170" s="86" t="s">
        <v>2045</v>
      </c>
      <c r="AP170" s="80" t="s">
        <v>178</v>
      </c>
      <c r="AQ170" s="80">
        <v>0</v>
      </c>
      <c r="AR170" s="80">
        <v>0</v>
      </c>
      <c r="AS170" s="80"/>
      <c r="AT170" s="80"/>
      <c r="AU170" s="80"/>
      <c r="AV170" s="80"/>
      <c r="AW170" s="80"/>
      <c r="AX170" s="80"/>
      <c r="AY170" s="80"/>
      <c r="AZ170" s="80"/>
      <c r="BA170" s="79" t="str">
        <f>REPLACE(INDEX(GroupVertices[Group],MATCH(Edges[[#This Row],[Vertex 1]],GroupVertices[Vertex],0)),1,1,"")</f>
        <v>1</v>
      </c>
      <c r="BB170" s="79" t="str">
        <f>REPLACE(INDEX(GroupVertices[Group],MATCH(Edges[[#This Row],[Vertex 2]],GroupVertices[Vertex],0)),1,1,"")</f>
        <v>1</v>
      </c>
    </row>
    <row r="171" spans="1:54" ht="15">
      <c r="A171" s="65" t="s">
        <v>283</v>
      </c>
      <c r="B171" s="65" t="s">
        <v>248</v>
      </c>
      <c r="C171" s="66"/>
      <c r="D171" s="67"/>
      <c r="E171" s="68"/>
      <c r="F171" s="69"/>
      <c r="G171" s="66"/>
      <c r="H171" s="70"/>
      <c r="I171" s="71"/>
      <c r="J171" s="71"/>
      <c r="K171" s="34" t="s">
        <v>66</v>
      </c>
      <c r="L171" s="78">
        <v>171</v>
      </c>
      <c r="M171" s="78"/>
      <c r="N171" s="73"/>
      <c r="O171" s="80" t="s">
        <v>335</v>
      </c>
      <c r="P171" s="82">
        <v>43523.034733796296</v>
      </c>
      <c r="Q171" s="80" t="s">
        <v>467</v>
      </c>
      <c r="R171" s="80"/>
      <c r="S171" s="80"/>
      <c r="T171" s="80" t="s">
        <v>925</v>
      </c>
      <c r="U171" s="80"/>
      <c r="V171" s="83" t="s">
        <v>1125</v>
      </c>
      <c r="W171" s="82">
        <v>43523.034733796296</v>
      </c>
      <c r="X171" s="83" t="s">
        <v>1316</v>
      </c>
      <c r="Y171" s="80"/>
      <c r="Z171" s="80"/>
      <c r="AA171" s="86" t="s">
        <v>1956</v>
      </c>
      <c r="AB171" s="86" t="s">
        <v>1945</v>
      </c>
      <c r="AC171" s="80" t="b">
        <v>0</v>
      </c>
      <c r="AD171" s="80">
        <v>2</v>
      </c>
      <c r="AE171" s="86" t="s">
        <v>2473</v>
      </c>
      <c r="AF171" s="80" t="b">
        <v>0</v>
      </c>
      <c r="AG171" s="80" t="s">
        <v>2484</v>
      </c>
      <c r="AH171" s="80"/>
      <c r="AI171" s="86" t="s">
        <v>2449</v>
      </c>
      <c r="AJ171" s="80" t="b">
        <v>0</v>
      </c>
      <c r="AK171" s="80">
        <v>0</v>
      </c>
      <c r="AL171" s="86" t="s">
        <v>2449</v>
      </c>
      <c r="AM171" s="80" t="s">
        <v>2502</v>
      </c>
      <c r="AN171" s="80" t="b">
        <v>0</v>
      </c>
      <c r="AO171" s="86" t="s">
        <v>1945</v>
      </c>
      <c r="AP171" s="80" t="s">
        <v>178</v>
      </c>
      <c r="AQ171" s="80">
        <v>0</v>
      </c>
      <c r="AR171" s="80">
        <v>0</v>
      </c>
      <c r="AS171" s="80"/>
      <c r="AT171" s="80"/>
      <c r="AU171" s="80"/>
      <c r="AV171" s="80"/>
      <c r="AW171" s="80"/>
      <c r="AX171" s="80"/>
      <c r="AY171" s="80"/>
      <c r="AZ171" s="80"/>
      <c r="BA171" s="79" t="str">
        <f>REPLACE(INDEX(GroupVertices[Group],MATCH(Edges[[#This Row],[Vertex 1]],GroupVertices[Vertex],0)),1,1,"")</f>
        <v>2</v>
      </c>
      <c r="BB171" s="79" t="str">
        <f>REPLACE(INDEX(GroupVertices[Group],MATCH(Edges[[#This Row],[Vertex 2]],GroupVertices[Vertex],0)),1,1,"")</f>
        <v>4</v>
      </c>
    </row>
    <row r="172" spans="1:54" ht="15">
      <c r="A172" s="65" t="s">
        <v>283</v>
      </c>
      <c r="B172" s="65" t="s">
        <v>248</v>
      </c>
      <c r="C172" s="66"/>
      <c r="D172" s="67"/>
      <c r="E172" s="68"/>
      <c r="F172" s="69"/>
      <c r="G172" s="66"/>
      <c r="H172" s="70"/>
      <c r="I172" s="71"/>
      <c r="J172" s="71"/>
      <c r="K172" s="34" t="s">
        <v>66</v>
      </c>
      <c r="L172" s="78">
        <v>172</v>
      </c>
      <c r="M172" s="78"/>
      <c r="N172" s="73"/>
      <c r="O172" s="80" t="s">
        <v>335</v>
      </c>
      <c r="P172" s="82">
        <v>43523.03184027778</v>
      </c>
      <c r="Q172" s="80" t="s">
        <v>466</v>
      </c>
      <c r="R172" s="80"/>
      <c r="S172" s="80"/>
      <c r="T172" s="80" t="s">
        <v>925</v>
      </c>
      <c r="U172" s="83" t="s">
        <v>990</v>
      </c>
      <c r="V172" s="83" t="s">
        <v>990</v>
      </c>
      <c r="W172" s="82">
        <v>43523.03184027778</v>
      </c>
      <c r="X172" s="83" t="s">
        <v>1315</v>
      </c>
      <c r="Y172" s="80"/>
      <c r="Z172" s="80"/>
      <c r="AA172" s="86" t="s">
        <v>1955</v>
      </c>
      <c r="AB172" s="86" t="s">
        <v>1939</v>
      </c>
      <c r="AC172" s="80" t="b">
        <v>0</v>
      </c>
      <c r="AD172" s="80">
        <v>6</v>
      </c>
      <c r="AE172" s="86" t="s">
        <v>2473</v>
      </c>
      <c r="AF172" s="80" t="b">
        <v>0</v>
      </c>
      <c r="AG172" s="80" t="s">
        <v>2484</v>
      </c>
      <c r="AH172" s="80"/>
      <c r="AI172" s="86" t="s">
        <v>2449</v>
      </c>
      <c r="AJ172" s="80" t="b">
        <v>0</v>
      </c>
      <c r="AK172" s="80">
        <v>0</v>
      </c>
      <c r="AL172" s="86" t="s">
        <v>2449</v>
      </c>
      <c r="AM172" s="80" t="s">
        <v>2502</v>
      </c>
      <c r="AN172" s="80" t="b">
        <v>0</v>
      </c>
      <c r="AO172" s="86" t="s">
        <v>1939</v>
      </c>
      <c r="AP172" s="80" t="s">
        <v>178</v>
      </c>
      <c r="AQ172" s="80">
        <v>0</v>
      </c>
      <c r="AR172" s="80">
        <v>0</v>
      </c>
      <c r="AS172" s="80"/>
      <c r="AT172" s="80"/>
      <c r="AU172" s="80"/>
      <c r="AV172" s="80"/>
      <c r="AW172" s="80"/>
      <c r="AX172" s="80"/>
      <c r="AY172" s="80"/>
      <c r="AZ172" s="80"/>
      <c r="BA172" s="79" t="str">
        <f>REPLACE(INDEX(GroupVertices[Group],MATCH(Edges[[#This Row],[Vertex 1]],GroupVertices[Vertex],0)),1,1,"")</f>
        <v>2</v>
      </c>
      <c r="BB172" s="79" t="str">
        <f>REPLACE(INDEX(GroupVertices[Group],MATCH(Edges[[#This Row],[Vertex 2]],GroupVertices[Vertex],0)),1,1,"")</f>
        <v>4</v>
      </c>
    </row>
    <row r="173" spans="1:54" ht="15">
      <c r="A173" s="65" t="s">
        <v>270</v>
      </c>
      <c r="B173" s="65" t="s">
        <v>248</v>
      </c>
      <c r="C173" s="66"/>
      <c r="D173" s="67"/>
      <c r="E173" s="68"/>
      <c r="F173" s="69"/>
      <c r="G173" s="66"/>
      <c r="H173" s="70"/>
      <c r="I173" s="71"/>
      <c r="J173" s="71"/>
      <c r="K173" s="34" t="s">
        <v>66</v>
      </c>
      <c r="L173" s="78">
        <v>173</v>
      </c>
      <c r="M173" s="78"/>
      <c r="N173" s="73"/>
      <c r="O173" s="80" t="s">
        <v>335</v>
      </c>
      <c r="P173" s="82">
        <v>43523.02869212963</v>
      </c>
      <c r="Q173" s="80" t="s">
        <v>463</v>
      </c>
      <c r="R173" s="80"/>
      <c r="S173" s="80"/>
      <c r="T173" s="80" t="s">
        <v>925</v>
      </c>
      <c r="U173" s="80"/>
      <c r="V173" s="83" t="s">
        <v>1111</v>
      </c>
      <c r="W173" s="82">
        <v>43523.02869212963</v>
      </c>
      <c r="X173" s="83" t="s">
        <v>1312</v>
      </c>
      <c r="Y173" s="80"/>
      <c r="Z173" s="80"/>
      <c r="AA173" s="86" t="s">
        <v>1952</v>
      </c>
      <c r="AB173" s="86" t="s">
        <v>1940</v>
      </c>
      <c r="AC173" s="80" t="b">
        <v>0</v>
      </c>
      <c r="AD173" s="80">
        <v>4</v>
      </c>
      <c r="AE173" s="86" t="s">
        <v>2473</v>
      </c>
      <c r="AF173" s="80" t="b">
        <v>0</v>
      </c>
      <c r="AG173" s="80" t="s">
        <v>2484</v>
      </c>
      <c r="AH173" s="80"/>
      <c r="AI173" s="86" t="s">
        <v>2449</v>
      </c>
      <c r="AJ173" s="80" t="b">
        <v>0</v>
      </c>
      <c r="AK173" s="80">
        <v>0</v>
      </c>
      <c r="AL173" s="86" t="s">
        <v>2449</v>
      </c>
      <c r="AM173" s="80" t="s">
        <v>2506</v>
      </c>
      <c r="AN173" s="80" t="b">
        <v>0</v>
      </c>
      <c r="AO173" s="86" t="s">
        <v>1940</v>
      </c>
      <c r="AP173" s="80" t="s">
        <v>178</v>
      </c>
      <c r="AQ173" s="80">
        <v>0</v>
      </c>
      <c r="AR173" s="80">
        <v>0</v>
      </c>
      <c r="AS173" s="80"/>
      <c r="AT173" s="80"/>
      <c r="AU173" s="80"/>
      <c r="AV173" s="80"/>
      <c r="AW173" s="80"/>
      <c r="AX173" s="80"/>
      <c r="AY173" s="80"/>
      <c r="AZ173" s="80"/>
      <c r="BA173" s="79" t="str">
        <f>REPLACE(INDEX(GroupVertices[Group],MATCH(Edges[[#This Row],[Vertex 1]],GroupVertices[Vertex],0)),1,1,"")</f>
        <v>1</v>
      </c>
      <c r="BB173" s="79" t="str">
        <f>REPLACE(INDEX(GroupVertices[Group],MATCH(Edges[[#This Row],[Vertex 2]],GroupVertices[Vertex],0)),1,1,"")</f>
        <v>4</v>
      </c>
    </row>
    <row r="174" spans="1:54" ht="15">
      <c r="A174" s="65" t="s">
        <v>270</v>
      </c>
      <c r="B174" s="65" t="s">
        <v>248</v>
      </c>
      <c r="C174" s="66"/>
      <c r="D174" s="67"/>
      <c r="E174" s="68"/>
      <c r="F174" s="69"/>
      <c r="G174" s="66"/>
      <c r="H174" s="70"/>
      <c r="I174" s="71"/>
      <c r="J174" s="71"/>
      <c r="K174" s="34" t="s">
        <v>66</v>
      </c>
      <c r="L174" s="78">
        <v>174</v>
      </c>
      <c r="M174" s="78"/>
      <c r="N174" s="73"/>
      <c r="O174" s="80" t="s">
        <v>335</v>
      </c>
      <c r="P174" s="82">
        <v>43523.033101851855</v>
      </c>
      <c r="Q174" s="80" t="s">
        <v>464</v>
      </c>
      <c r="R174" s="80"/>
      <c r="S174" s="80"/>
      <c r="T174" s="80" t="s">
        <v>925</v>
      </c>
      <c r="U174" s="80"/>
      <c r="V174" s="83" t="s">
        <v>1111</v>
      </c>
      <c r="W174" s="82">
        <v>43523.033101851855</v>
      </c>
      <c r="X174" s="83" t="s">
        <v>1313</v>
      </c>
      <c r="Y174" s="80"/>
      <c r="Z174" s="80"/>
      <c r="AA174" s="86" t="s">
        <v>1953</v>
      </c>
      <c r="AB174" s="86" t="s">
        <v>1944</v>
      </c>
      <c r="AC174" s="80" t="b">
        <v>0</v>
      </c>
      <c r="AD174" s="80">
        <v>3</v>
      </c>
      <c r="AE174" s="86" t="s">
        <v>2473</v>
      </c>
      <c r="AF174" s="80" t="b">
        <v>0</v>
      </c>
      <c r="AG174" s="80" t="s">
        <v>2484</v>
      </c>
      <c r="AH174" s="80"/>
      <c r="AI174" s="86" t="s">
        <v>2449</v>
      </c>
      <c r="AJ174" s="80" t="b">
        <v>0</v>
      </c>
      <c r="AK174" s="80">
        <v>0</v>
      </c>
      <c r="AL174" s="86" t="s">
        <v>2449</v>
      </c>
      <c r="AM174" s="80" t="s">
        <v>2506</v>
      </c>
      <c r="AN174" s="80" t="b">
        <v>0</v>
      </c>
      <c r="AO174" s="86" t="s">
        <v>1944</v>
      </c>
      <c r="AP174" s="80" t="s">
        <v>178</v>
      </c>
      <c r="AQ174" s="80">
        <v>0</v>
      </c>
      <c r="AR174" s="80">
        <v>0</v>
      </c>
      <c r="AS174" s="80"/>
      <c r="AT174" s="80"/>
      <c r="AU174" s="80"/>
      <c r="AV174" s="80"/>
      <c r="AW174" s="80"/>
      <c r="AX174" s="80"/>
      <c r="AY174" s="80"/>
      <c r="AZ174" s="80"/>
      <c r="BA174" s="79" t="str">
        <f>REPLACE(INDEX(GroupVertices[Group],MATCH(Edges[[#This Row],[Vertex 1]],GroupVertices[Vertex],0)),1,1,"")</f>
        <v>1</v>
      </c>
      <c r="BB174" s="79" t="str">
        <f>REPLACE(INDEX(GroupVertices[Group],MATCH(Edges[[#This Row],[Vertex 2]],GroupVertices[Vertex],0)),1,1,"")</f>
        <v>4</v>
      </c>
    </row>
    <row r="175" spans="1:54" ht="15">
      <c r="A175" s="65" t="s">
        <v>270</v>
      </c>
      <c r="B175" s="65" t="s">
        <v>248</v>
      </c>
      <c r="C175" s="66"/>
      <c r="D175" s="67"/>
      <c r="E175" s="68"/>
      <c r="F175" s="69"/>
      <c r="G175" s="66"/>
      <c r="H175" s="70"/>
      <c r="I175" s="71"/>
      <c r="J175" s="71"/>
      <c r="K175" s="34" t="s">
        <v>66</v>
      </c>
      <c r="L175" s="78">
        <v>175</v>
      </c>
      <c r="M175" s="78"/>
      <c r="N175" s="73"/>
      <c r="O175" s="80" t="s">
        <v>335</v>
      </c>
      <c r="P175" s="82">
        <v>43523.03821759259</v>
      </c>
      <c r="Q175" s="80" t="s">
        <v>465</v>
      </c>
      <c r="R175" s="80"/>
      <c r="S175" s="80"/>
      <c r="T175" s="80" t="s">
        <v>925</v>
      </c>
      <c r="U175" s="80"/>
      <c r="V175" s="83" t="s">
        <v>1111</v>
      </c>
      <c r="W175" s="82">
        <v>43523.03821759259</v>
      </c>
      <c r="X175" s="83" t="s">
        <v>1314</v>
      </c>
      <c r="Y175" s="80"/>
      <c r="Z175" s="80"/>
      <c r="AA175" s="86" t="s">
        <v>1954</v>
      </c>
      <c r="AB175" s="86" t="s">
        <v>1950</v>
      </c>
      <c r="AC175" s="80" t="b">
        <v>0</v>
      </c>
      <c r="AD175" s="80">
        <v>1</v>
      </c>
      <c r="AE175" s="86" t="s">
        <v>2473</v>
      </c>
      <c r="AF175" s="80" t="b">
        <v>0</v>
      </c>
      <c r="AG175" s="80" t="s">
        <v>2484</v>
      </c>
      <c r="AH175" s="80"/>
      <c r="AI175" s="86" t="s">
        <v>2449</v>
      </c>
      <c r="AJ175" s="80" t="b">
        <v>0</v>
      </c>
      <c r="AK175" s="80">
        <v>0</v>
      </c>
      <c r="AL175" s="86" t="s">
        <v>2449</v>
      </c>
      <c r="AM175" s="80" t="s">
        <v>2506</v>
      </c>
      <c r="AN175" s="80" t="b">
        <v>0</v>
      </c>
      <c r="AO175" s="86" t="s">
        <v>1950</v>
      </c>
      <c r="AP175" s="80" t="s">
        <v>178</v>
      </c>
      <c r="AQ175" s="80">
        <v>0</v>
      </c>
      <c r="AR175" s="80">
        <v>0</v>
      </c>
      <c r="AS175" s="80"/>
      <c r="AT175" s="80"/>
      <c r="AU175" s="80"/>
      <c r="AV175" s="80"/>
      <c r="AW175" s="80"/>
      <c r="AX175" s="80"/>
      <c r="AY175" s="80"/>
      <c r="AZ175" s="80"/>
      <c r="BA175" s="79" t="str">
        <f>REPLACE(INDEX(GroupVertices[Group],MATCH(Edges[[#This Row],[Vertex 1]],GroupVertices[Vertex],0)),1,1,"")</f>
        <v>1</v>
      </c>
      <c r="BB175" s="79" t="str">
        <f>REPLACE(INDEX(GroupVertices[Group],MATCH(Edges[[#This Row],[Vertex 2]],GroupVertices[Vertex],0)),1,1,"")</f>
        <v>4</v>
      </c>
    </row>
    <row r="176" spans="1:54" ht="15">
      <c r="A176" s="65" t="s">
        <v>279</v>
      </c>
      <c r="B176" s="65" t="s">
        <v>230</v>
      </c>
      <c r="C176" s="66"/>
      <c r="D176" s="67"/>
      <c r="E176" s="68"/>
      <c r="F176" s="69"/>
      <c r="G176" s="66"/>
      <c r="H176" s="70"/>
      <c r="I176" s="71"/>
      <c r="J176" s="71"/>
      <c r="K176" s="34" t="s">
        <v>65</v>
      </c>
      <c r="L176" s="78">
        <v>176</v>
      </c>
      <c r="M176" s="78"/>
      <c r="N176" s="73"/>
      <c r="O176" s="80" t="s">
        <v>335</v>
      </c>
      <c r="P176" s="82">
        <v>43523.03768518518</v>
      </c>
      <c r="Q176" s="80" t="s">
        <v>471</v>
      </c>
      <c r="R176" s="80"/>
      <c r="S176" s="80"/>
      <c r="T176" s="80" t="s">
        <v>925</v>
      </c>
      <c r="U176" s="80"/>
      <c r="V176" s="83" t="s">
        <v>1121</v>
      </c>
      <c r="W176" s="82">
        <v>43523.03768518518</v>
      </c>
      <c r="X176" s="83" t="s">
        <v>1320</v>
      </c>
      <c r="Y176" s="80"/>
      <c r="Z176" s="80"/>
      <c r="AA176" s="86" t="s">
        <v>1960</v>
      </c>
      <c r="AB176" s="86" t="s">
        <v>1957</v>
      </c>
      <c r="AC176" s="80" t="b">
        <v>0</v>
      </c>
      <c r="AD176" s="80">
        <v>5</v>
      </c>
      <c r="AE176" s="86" t="s">
        <v>2451</v>
      </c>
      <c r="AF176" s="80" t="b">
        <v>0</v>
      </c>
      <c r="AG176" s="80" t="s">
        <v>2484</v>
      </c>
      <c r="AH176" s="80"/>
      <c r="AI176" s="86" t="s">
        <v>2449</v>
      </c>
      <c r="AJ176" s="80" t="b">
        <v>0</v>
      </c>
      <c r="AK176" s="80">
        <v>0</v>
      </c>
      <c r="AL176" s="86" t="s">
        <v>2449</v>
      </c>
      <c r="AM176" s="80" t="s">
        <v>2506</v>
      </c>
      <c r="AN176" s="80" t="b">
        <v>0</v>
      </c>
      <c r="AO176" s="86" t="s">
        <v>1957</v>
      </c>
      <c r="AP176" s="80" t="s">
        <v>178</v>
      </c>
      <c r="AQ176" s="80">
        <v>0</v>
      </c>
      <c r="AR176" s="80">
        <v>0</v>
      </c>
      <c r="AS176" s="80"/>
      <c r="AT176" s="80"/>
      <c r="AU176" s="80"/>
      <c r="AV176" s="80"/>
      <c r="AW176" s="80"/>
      <c r="AX176" s="80"/>
      <c r="AY176" s="80"/>
      <c r="AZ176" s="80"/>
      <c r="BA176" s="79" t="str">
        <f>REPLACE(INDEX(GroupVertices[Group],MATCH(Edges[[#This Row],[Vertex 1]],GroupVertices[Vertex],0)),1,1,"")</f>
        <v>6</v>
      </c>
      <c r="BB176" s="79" t="str">
        <f>REPLACE(INDEX(GroupVertices[Group],MATCH(Edges[[#This Row],[Vertex 2]],GroupVertices[Vertex],0)),1,1,"")</f>
        <v>6</v>
      </c>
    </row>
    <row r="177" spans="1:54" ht="15">
      <c r="A177" s="65" t="s">
        <v>283</v>
      </c>
      <c r="B177" s="65" t="s">
        <v>230</v>
      </c>
      <c r="C177" s="66"/>
      <c r="D177" s="67"/>
      <c r="E177" s="68"/>
      <c r="F177" s="69"/>
      <c r="G177" s="66"/>
      <c r="H177" s="70"/>
      <c r="I177" s="71"/>
      <c r="J177" s="71"/>
      <c r="K177" s="34" t="s">
        <v>65</v>
      </c>
      <c r="L177" s="78">
        <v>177</v>
      </c>
      <c r="M177" s="78"/>
      <c r="N177" s="73"/>
      <c r="O177" s="80" t="s">
        <v>335</v>
      </c>
      <c r="P177" s="82">
        <v>43523.03773148148</v>
      </c>
      <c r="Q177" s="80" t="s">
        <v>474</v>
      </c>
      <c r="R177" s="80"/>
      <c r="S177" s="80"/>
      <c r="T177" s="80" t="s">
        <v>925</v>
      </c>
      <c r="U177" s="80"/>
      <c r="V177" s="83" t="s">
        <v>1125</v>
      </c>
      <c r="W177" s="82">
        <v>43523.03773148148</v>
      </c>
      <c r="X177" s="83" t="s">
        <v>1323</v>
      </c>
      <c r="Y177" s="80"/>
      <c r="Z177" s="80"/>
      <c r="AA177" s="86" t="s">
        <v>1963</v>
      </c>
      <c r="AB177" s="86" t="s">
        <v>1957</v>
      </c>
      <c r="AC177" s="80" t="b">
        <v>0</v>
      </c>
      <c r="AD177" s="80">
        <v>1</v>
      </c>
      <c r="AE177" s="86" t="s">
        <v>2451</v>
      </c>
      <c r="AF177" s="80" t="b">
        <v>0</v>
      </c>
      <c r="AG177" s="80" t="s">
        <v>2484</v>
      </c>
      <c r="AH177" s="80"/>
      <c r="AI177" s="86" t="s">
        <v>2449</v>
      </c>
      <c r="AJ177" s="80" t="b">
        <v>0</v>
      </c>
      <c r="AK177" s="80">
        <v>0</v>
      </c>
      <c r="AL177" s="86" t="s">
        <v>2449</v>
      </c>
      <c r="AM177" s="80" t="s">
        <v>2502</v>
      </c>
      <c r="AN177" s="80" t="b">
        <v>0</v>
      </c>
      <c r="AO177" s="86" t="s">
        <v>1957</v>
      </c>
      <c r="AP177" s="80" t="s">
        <v>178</v>
      </c>
      <c r="AQ177" s="80">
        <v>0</v>
      </c>
      <c r="AR177" s="80">
        <v>0</v>
      </c>
      <c r="AS177" s="80"/>
      <c r="AT177" s="80"/>
      <c r="AU177" s="80"/>
      <c r="AV177" s="80"/>
      <c r="AW177" s="80"/>
      <c r="AX177" s="80"/>
      <c r="AY177" s="80"/>
      <c r="AZ177" s="80"/>
      <c r="BA177" s="79" t="str">
        <f>REPLACE(INDEX(GroupVertices[Group],MATCH(Edges[[#This Row],[Vertex 1]],GroupVertices[Vertex],0)),1,1,"")</f>
        <v>2</v>
      </c>
      <c r="BB177" s="79" t="str">
        <f>REPLACE(INDEX(GroupVertices[Group],MATCH(Edges[[#This Row],[Vertex 2]],GroupVertices[Vertex],0)),1,1,"")</f>
        <v>6</v>
      </c>
    </row>
    <row r="178" spans="1:54" ht="15">
      <c r="A178" s="65" t="s">
        <v>270</v>
      </c>
      <c r="B178" s="65" t="s">
        <v>230</v>
      </c>
      <c r="C178" s="66"/>
      <c r="D178" s="67"/>
      <c r="E178" s="68"/>
      <c r="F178" s="69"/>
      <c r="G178" s="66"/>
      <c r="H178" s="70"/>
      <c r="I178" s="71"/>
      <c r="J178" s="71"/>
      <c r="K178" s="34" t="s">
        <v>66</v>
      </c>
      <c r="L178" s="78">
        <v>178</v>
      </c>
      <c r="M178" s="78"/>
      <c r="N178" s="73"/>
      <c r="O178" s="80" t="s">
        <v>335</v>
      </c>
      <c r="P178" s="82">
        <v>43523.03755787037</v>
      </c>
      <c r="Q178" s="80" t="s">
        <v>472</v>
      </c>
      <c r="R178" s="80"/>
      <c r="S178" s="80"/>
      <c r="T178" s="80" t="s">
        <v>925</v>
      </c>
      <c r="U178" s="80"/>
      <c r="V178" s="83" t="s">
        <v>1111</v>
      </c>
      <c r="W178" s="82">
        <v>43523.03755787037</v>
      </c>
      <c r="X178" s="83" t="s">
        <v>1321</v>
      </c>
      <c r="Y178" s="80"/>
      <c r="Z178" s="80"/>
      <c r="AA178" s="86" t="s">
        <v>1961</v>
      </c>
      <c r="AB178" s="86" t="s">
        <v>1957</v>
      </c>
      <c r="AC178" s="80" t="b">
        <v>0</v>
      </c>
      <c r="AD178" s="80">
        <v>1</v>
      </c>
      <c r="AE178" s="86" t="s">
        <v>2451</v>
      </c>
      <c r="AF178" s="80" t="b">
        <v>0</v>
      </c>
      <c r="AG178" s="80" t="s">
        <v>2484</v>
      </c>
      <c r="AH178" s="80"/>
      <c r="AI178" s="86" t="s">
        <v>2449</v>
      </c>
      <c r="AJ178" s="80" t="b">
        <v>0</v>
      </c>
      <c r="AK178" s="80">
        <v>0</v>
      </c>
      <c r="AL178" s="86" t="s">
        <v>2449</v>
      </c>
      <c r="AM178" s="80" t="s">
        <v>2506</v>
      </c>
      <c r="AN178" s="80" t="b">
        <v>0</v>
      </c>
      <c r="AO178" s="86" t="s">
        <v>1957</v>
      </c>
      <c r="AP178" s="80" t="s">
        <v>178</v>
      </c>
      <c r="AQ178" s="80">
        <v>0</v>
      </c>
      <c r="AR178" s="80">
        <v>0</v>
      </c>
      <c r="AS178" s="80"/>
      <c r="AT178" s="80"/>
      <c r="AU178" s="80"/>
      <c r="AV178" s="80"/>
      <c r="AW178" s="80"/>
      <c r="AX178" s="80"/>
      <c r="AY178" s="80"/>
      <c r="AZ178" s="80"/>
      <c r="BA178" s="79" t="str">
        <f>REPLACE(INDEX(GroupVertices[Group],MATCH(Edges[[#This Row],[Vertex 1]],GroupVertices[Vertex],0)),1,1,"")</f>
        <v>1</v>
      </c>
      <c r="BB178" s="79" t="str">
        <f>REPLACE(INDEX(GroupVertices[Group],MATCH(Edges[[#This Row],[Vertex 2]],GroupVertices[Vertex],0)),1,1,"")</f>
        <v>6</v>
      </c>
    </row>
    <row r="179" spans="1:54" ht="15">
      <c r="A179" s="65" t="s">
        <v>270</v>
      </c>
      <c r="B179" s="65" t="s">
        <v>230</v>
      </c>
      <c r="C179" s="66"/>
      <c r="D179" s="67"/>
      <c r="E179" s="68"/>
      <c r="F179" s="69"/>
      <c r="G179" s="66"/>
      <c r="H179" s="70"/>
      <c r="I179" s="71"/>
      <c r="J179" s="71"/>
      <c r="K179" s="34" t="s">
        <v>66</v>
      </c>
      <c r="L179" s="78">
        <v>179</v>
      </c>
      <c r="M179" s="78"/>
      <c r="N179" s="73"/>
      <c r="O179" s="80" t="s">
        <v>335</v>
      </c>
      <c r="P179" s="82">
        <v>43523.039502314816</v>
      </c>
      <c r="Q179" s="80" t="s">
        <v>473</v>
      </c>
      <c r="R179" s="80"/>
      <c r="S179" s="80"/>
      <c r="T179" s="80" t="s">
        <v>925</v>
      </c>
      <c r="U179" s="80"/>
      <c r="V179" s="83" t="s">
        <v>1111</v>
      </c>
      <c r="W179" s="82">
        <v>43523.039502314816</v>
      </c>
      <c r="X179" s="83" t="s">
        <v>1322</v>
      </c>
      <c r="Y179" s="80"/>
      <c r="Z179" s="80"/>
      <c r="AA179" s="86" t="s">
        <v>1962</v>
      </c>
      <c r="AB179" s="86" t="s">
        <v>1958</v>
      </c>
      <c r="AC179" s="80" t="b">
        <v>0</v>
      </c>
      <c r="AD179" s="80">
        <v>1</v>
      </c>
      <c r="AE179" s="86" t="s">
        <v>2451</v>
      </c>
      <c r="AF179" s="80" t="b">
        <v>0</v>
      </c>
      <c r="AG179" s="80" t="s">
        <v>2484</v>
      </c>
      <c r="AH179" s="80"/>
      <c r="AI179" s="86" t="s">
        <v>2449</v>
      </c>
      <c r="AJ179" s="80" t="b">
        <v>0</v>
      </c>
      <c r="AK179" s="80">
        <v>0</v>
      </c>
      <c r="AL179" s="86" t="s">
        <v>2449</v>
      </c>
      <c r="AM179" s="80" t="s">
        <v>2506</v>
      </c>
      <c r="AN179" s="80" t="b">
        <v>0</v>
      </c>
      <c r="AO179" s="86" t="s">
        <v>1958</v>
      </c>
      <c r="AP179" s="80" t="s">
        <v>178</v>
      </c>
      <c r="AQ179" s="80">
        <v>0</v>
      </c>
      <c r="AR179" s="80">
        <v>0</v>
      </c>
      <c r="AS179" s="80"/>
      <c r="AT179" s="80"/>
      <c r="AU179" s="80"/>
      <c r="AV179" s="80"/>
      <c r="AW179" s="80"/>
      <c r="AX179" s="80"/>
      <c r="AY179" s="80"/>
      <c r="AZ179" s="80"/>
      <c r="BA179" s="79" t="str">
        <f>REPLACE(INDEX(GroupVertices[Group],MATCH(Edges[[#This Row],[Vertex 1]],GroupVertices[Vertex],0)),1,1,"")</f>
        <v>1</v>
      </c>
      <c r="BB179" s="79" t="str">
        <f>REPLACE(INDEX(GroupVertices[Group],MATCH(Edges[[#This Row],[Vertex 2]],GroupVertices[Vertex],0)),1,1,"")</f>
        <v>6</v>
      </c>
    </row>
    <row r="180" spans="1:54" ht="15">
      <c r="A180" s="65" t="s">
        <v>270</v>
      </c>
      <c r="B180" s="65" t="s">
        <v>280</v>
      </c>
      <c r="C180" s="66"/>
      <c r="D180" s="67"/>
      <c r="E180" s="68"/>
      <c r="F180" s="69"/>
      <c r="G180" s="66"/>
      <c r="H180" s="70"/>
      <c r="I180" s="71"/>
      <c r="J180" s="71"/>
      <c r="K180" s="34" t="s">
        <v>65</v>
      </c>
      <c r="L180" s="78">
        <v>180</v>
      </c>
      <c r="M180" s="78"/>
      <c r="N180" s="73"/>
      <c r="O180" s="80" t="s">
        <v>335</v>
      </c>
      <c r="P180" s="82">
        <v>43530.01913194444</v>
      </c>
      <c r="Q180" s="80" t="s">
        <v>432</v>
      </c>
      <c r="R180" s="80"/>
      <c r="S180" s="80"/>
      <c r="T180" s="80" t="s">
        <v>925</v>
      </c>
      <c r="U180" s="80"/>
      <c r="V180" s="83" t="s">
        <v>1111</v>
      </c>
      <c r="W180" s="82">
        <v>43530.01913194444</v>
      </c>
      <c r="X180" s="83" t="s">
        <v>1280</v>
      </c>
      <c r="Y180" s="80"/>
      <c r="Z180" s="80"/>
      <c r="AA180" s="86" t="s">
        <v>1920</v>
      </c>
      <c r="AB180" s="86" t="s">
        <v>1916</v>
      </c>
      <c r="AC180" s="80" t="b">
        <v>0</v>
      </c>
      <c r="AD180" s="80">
        <v>3</v>
      </c>
      <c r="AE180" s="86" t="s">
        <v>2467</v>
      </c>
      <c r="AF180" s="80" t="b">
        <v>0</v>
      </c>
      <c r="AG180" s="80" t="s">
        <v>2484</v>
      </c>
      <c r="AH180" s="80"/>
      <c r="AI180" s="86" t="s">
        <v>2449</v>
      </c>
      <c r="AJ180" s="80" t="b">
        <v>0</v>
      </c>
      <c r="AK180" s="80">
        <v>0</v>
      </c>
      <c r="AL180" s="86" t="s">
        <v>2449</v>
      </c>
      <c r="AM180" s="80" t="s">
        <v>2506</v>
      </c>
      <c r="AN180" s="80" t="b">
        <v>0</v>
      </c>
      <c r="AO180" s="86" t="s">
        <v>1916</v>
      </c>
      <c r="AP180" s="80" t="s">
        <v>178</v>
      </c>
      <c r="AQ180" s="80">
        <v>0</v>
      </c>
      <c r="AR180" s="80">
        <v>0</v>
      </c>
      <c r="AS180" s="80"/>
      <c r="AT180" s="80"/>
      <c r="AU180" s="80"/>
      <c r="AV180" s="80"/>
      <c r="AW180" s="80"/>
      <c r="AX180" s="80"/>
      <c r="AY180" s="80"/>
      <c r="AZ180" s="80"/>
      <c r="BA180" s="79" t="str">
        <f>REPLACE(INDEX(GroupVertices[Group],MATCH(Edges[[#This Row],[Vertex 1]],GroupVertices[Vertex],0)),1,1,"")</f>
        <v>1</v>
      </c>
      <c r="BB180" s="79" t="str">
        <f>REPLACE(INDEX(GroupVertices[Group],MATCH(Edges[[#This Row],[Vertex 2]],GroupVertices[Vertex],0)),1,1,"")</f>
        <v>6</v>
      </c>
    </row>
    <row r="181" spans="1:54" ht="15">
      <c r="A181" s="65" t="s">
        <v>270</v>
      </c>
      <c r="B181" s="65" t="s">
        <v>280</v>
      </c>
      <c r="C181" s="66"/>
      <c r="D181" s="67"/>
      <c r="E181" s="68"/>
      <c r="F181" s="69"/>
      <c r="G181" s="66"/>
      <c r="H181" s="70"/>
      <c r="I181" s="71"/>
      <c r="J181" s="71"/>
      <c r="K181" s="34" t="s">
        <v>65</v>
      </c>
      <c r="L181" s="78">
        <v>181</v>
      </c>
      <c r="M181" s="78"/>
      <c r="N181" s="73"/>
      <c r="O181" s="80" t="s">
        <v>335</v>
      </c>
      <c r="P181" s="82">
        <v>43530.037453703706</v>
      </c>
      <c r="Q181" s="80" t="s">
        <v>433</v>
      </c>
      <c r="R181" s="80"/>
      <c r="S181" s="80"/>
      <c r="T181" s="80" t="s">
        <v>925</v>
      </c>
      <c r="U181" s="83" t="s">
        <v>989</v>
      </c>
      <c r="V181" s="83" t="s">
        <v>989</v>
      </c>
      <c r="W181" s="82">
        <v>43530.037453703706</v>
      </c>
      <c r="X181" s="83" t="s">
        <v>1281</v>
      </c>
      <c r="Y181" s="80"/>
      <c r="Z181" s="80"/>
      <c r="AA181" s="86" t="s">
        <v>1921</v>
      </c>
      <c r="AB181" s="86" t="s">
        <v>1919</v>
      </c>
      <c r="AC181" s="80" t="b">
        <v>0</v>
      </c>
      <c r="AD181" s="80">
        <v>4</v>
      </c>
      <c r="AE181" s="86" t="s">
        <v>2467</v>
      </c>
      <c r="AF181" s="80" t="b">
        <v>0</v>
      </c>
      <c r="AG181" s="80" t="s">
        <v>2484</v>
      </c>
      <c r="AH181" s="80"/>
      <c r="AI181" s="86" t="s">
        <v>2449</v>
      </c>
      <c r="AJ181" s="80" t="b">
        <v>0</v>
      </c>
      <c r="AK181" s="80">
        <v>0</v>
      </c>
      <c r="AL181" s="86" t="s">
        <v>2449</v>
      </c>
      <c r="AM181" s="80" t="s">
        <v>2506</v>
      </c>
      <c r="AN181" s="80" t="b">
        <v>0</v>
      </c>
      <c r="AO181" s="86" t="s">
        <v>1919</v>
      </c>
      <c r="AP181" s="80" t="s">
        <v>178</v>
      </c>
      <c r="AQ181" s="80">
        <v>0</v>
      </c>
      <c r="AR181" s="80">
        <v>0</v>
      </c>
      <c r="AS181" s="80"/>
      <c r="AT181" s="80"/>
      <c r="AU181" s="80"/>
      <c r="AV181" s="80"/>
      <c r="AW181" s="80"/>
      <c r="AX181" s="80"/>
      <c r="AY181" s="80"/>
      <c r="AZ181" s="80"/>
      <c r="BA181" s="79" t="str">
        <f>REPLACE(INDEX(GroupVertices[Group],MATCH(Edges[[#This Row],[Vertex 1]],GroupVertices[Vertex],0)),1,1,"")</f>
        <v>1</v>
      </c>
      <c r="BB181" s="79" t="str">
        <f>REPLACE(INDEX(GroupVertices[Group],MATCH(Edges[[#This Row],[Vertex 2]],GroupVertices[Vertex],0)),1,1,"")</f>
        <v>6</v>
      </c>
    </row>
    <row r="182" spans="1:54" ht="15">
      <c r="A182" s="65" t="s">
        <v>279</v>
      </c>
      <c r="B182" s="65" t="s">
        <v>280</v>
      </c>
      <c r="C182" s="66"/>
      <c r="D182" s="67"/>
      <c r="E182" s="68"/>
      <c r="F182" s="69"/>
      <c r="G182" s="66"/>
      <c r="H182" s="70"/>
      <c r="I182" s="71"/>
      <c r="J182" s="71"/>
      <c r="K182" s="34" t="s">
        <v>65</v>
      </c>
      <c r="L182" s="78">
        <v>182</v>
      </c>
      <c r="M182" s="78"/>
      <c r="N182" s="73"/>
      <c r="O182" s="80" t="s">
        <v>335</v>
      </c>
      <c r="P182" s="82">
        <v>43530.02332175926</v>
      </c>
      <c r="Q182" s="80" t="s">
        <v>427</v>
      </c>
      <c r="R182" s="80"/>
      <c r="S182" s="80"/>
      <c r="T182" s="80" t="s">
        <v>925</v>
      </c>
      <c r="U182" s="80"/>
      <c r="V182" s="83" t="s">
        <v>1121</v>
      </c>
      <c r="W182" s="82">
        <v>43530.02332175926</v>
      </c>
      <c r="X182" s="83" t="s">
        <v>1275</v>
      </c>
      <c r="Y182" s="80"/>
      <c r="Z182" s="80"/>
      <c r="AA182" s="86" t="s">
        <v>1915</v>
      </c>
      <c r="AB182" s="86" t="s">
        <v>1917</v>
      </c>
      <c r="AC182" s="80" t="b">
        <v>0</v>
      </c>
      <c r="AD182" s="80">
        <v>8</v>
      </c>
      <c r="AE182" s="86" t="s">
        <v>2467</v>
      </c>
      <c r="AF182" s="80" t="b">
        <v>0</v>
      </c>
      <c r="AG182" s="80" t="s">
        <v>2484</v>
      </c>
      <c r="AH182" s="80"/>
      <c r="AI182" s="86" t="s">
        <v>2449</v>
      </c>
      <c r="AJ182" s="80" t="b">
        <v>0</v>
      </c>
      <c r="AK182" s="80">
        <v>0</v>
      </c>
      <c r="AL182" s="86" t="s">
        <v>2449</v>
      </c>
      <c r="AM182" s="80" t="s">
        <v>2506</v>
      </c>
      <c r="AN182" s="80" t="b">
        <v>0</v>
      </c>
      <c r="AO182" s="86" t="s">
        <v>1917</v>
      </c>
      <c r="AP182" s="80" t="s">
        <v>178</v>
      </c>
      <c r="AQ182" s="80">
        <v>0</v>
      </c>
      <c r="AR182" s="80">
        <v>0</v>
      </c>
      <c r="AS182" s="80"/>
      <c r="AT182" s="80"/>
      <c r="AU182" s="80"/>
      <c r="AV182" s="80"/>
      <c r="AW182" s="80"/>
      <c r="AX182" s="80"/>
      <c r="AY182" s="80"/>
      <c r="AZ182" s="80"/>
      <c r="BA182" s="79" t="str">
        <f>REPLACE(INDEX(GroupVertices[Group],MATCH(Edges[[#This Row],[Vertex 1]],GroupVertices[Vertex],0)),1,1,"")</f>
        <v>6</v>
      </c>
      <c r="BB182" s="79" t="str">
        <f>REPLACE(INDEX(GroupVertices[Group],MATCH(Edges[[#This Row],[Vertex 2]],GroupVertices[Vertex],0)),1,1,"")</f>
        <v>6</v>
      </c>
    </row>
    <row r="183" spans="1:54" ht="15">
      <c r="A183" s="65" t="s">
        <v>265</v>
      </c>
      <c r="B183" s="65" t="s">
        <v>319</v>
      </c>
      <c r="C183" s="66"/>
      <c r="D183" s="67"/>
      <c r="E183" s="68"/>
      <c r="F183" s="69"/>
      <c r="G183" s="66"/>
      <c r="H183" s="70"/>
      <c r="I183" s="71"/>
      <c r="J183" s="71"/>
      <c r="K183" s="34" t="s">
        <v>65</v>
      </c>
      <c r="L183" s="78">
        <v>183</v>
      </c>
      <c r="M183" s="78"/>
      <c r="N183" s="73"/>
      <c r="O183" s="80" t="s">
        <v>335</v>
      </c>
      <c r="P183" s="82">
        <v>43530.021145833336</v>
      </c>
      <c r="Q183" s="80" t="s">
        <v>368</v>
      </c>
      <c r="R183" s="80"/>
      <c r="S183" s="80"/>
      <c r="T183" s="80" t="s">
        <v>925</v>
      </c>
      <c r="U183" s="80"/>
      <c r="V183" s="83" t="s">
        <v>1106</v>
      </c>
      <c r="W183" s="82">
        <v>43530.021145833336</v>
      </c>
      <c r="X183" s="83" t="s">
        <v>1209</v>
      </c>
      <c r="Y183" s="80"/>
      <c r="Z183" s="80"/>
      <c r="AA183" s="86" t="s">
        <v>1849</v>
      </c>
      <c r="AB183" s="80"/>
      <c r="AC183" s="80" t="b">
        <v>0</v>
      </c>
      <c r="AD183" s="80">
        <v>3</v>
      </c>
      <c r="AE183" s="86" t="s">
        <v>2453</v>
      </c>
      <c r="AF183" s="80" t="b">
        <v>0</v>
      </c>
      <c r="AG183" s="80" t="s">
        <v>2484</v>
      </c>
      <c r="AH183" s="80"/>
      <c r="AI183" s="86" t="s">
        <v>2449</v>
      </c>
      <c r="AJ183" s="80" t="b">
        <v>0</v>
      </c>
      <c r="AK183" s="80">
        <v>0</v>
      </c>
      <c r="AL183" s="86" t="s">
        <v>2449</v>
      </c>
      <c r="AM183" s="80" t="s">
        <v>2501</v>
      </c>
      <c r="AN183" s="80" t="b">
        <v>0</v>
      </c>
      <c r="AO183" s="86" t="s">
        <v>1849</v>
      </c>
      <c r="AP183" s="80" t="s">
        <v>178</v>
      </c>
      <c r="AQ183" s="80">
        <v>0</v>
      </c>
      <c r="AR183" s="80">
        <v>0</v>
      </c>
      <c r="AS183" s="80"/>
      <c r="AT183" s="80"/>
      <c r="AU183" s="80"/>
      <c r="AV183" s="80"/>
      <c r="AW183" s="80"/>
      <c r="AX183" s="80"/>
      <c r="AY183" s="80"/>
      <c r="AZ183" s="80"/>
      <c r="BA183" s="79" t="str">
        <f>REPLACE(INDEX(GroupVertices[Group],MATCH(Edges[[#This Row],[Vertex 1]],GroupVertices[Vertex],0)),1,1,"")</f>
        <v>2</v>
      </c>
      <c r="BB183" s="79" t="str">
        <f>REPLACE(INDEX(GroupVertices[Group],MATCH(Edges[[#This Row],[Vertex 2]],GroupVertices[Vertex],0)),1,1,"")</f>
        <v>2</v>
      </c>
    </row>
    <row r="184" spans="1:54" ht="15">
      <c r="A184" s="65" t="s">
        <v>270</v>
      </c>
      <c r="B184" s="65" t="s">
        <v>288</v>
      </c>
      <c r="C184" s="66"/>
      <c r="D184" s="67"/>
      <c r="E184" s="68"/>
      <c r="F184" s="69"/>
      <c r="G184" s="66"/>
      <c r="H184" s="70"/>
      <c r="I184" s="71"/>
      <c r="J184" s="71"/>
      <c r="K184" s="34" t="s">
        <v>66</v>
      </c>
      <c r="L184" s="78">
        <v>184</v>
      </c>
      <c r="M184" s="78"/>
      <c r="N184" s="73"/>
      <c r="O184" s="80" t="s">
        <v>335</v>
      </c>
      <c r="P184" s="82">
        <v>43530.00373842593</v>
      </c>
      <c r="Q184" s="80" t="s">
        <v>533</v>
      </c>
      <c r="R184" s="80"/>
      <c r="S184" s="80"/>
      <c r="T184" s="80" t="s">
        <v>925</v>
      </c>
      <c r="U184" s="80"/>
      <c r="V184" s="83" t="s">
        <v>1111</v>
      </c>
      <c r="W184" s="82">
        <v>43530.00373842593</v>
      </c>
      <c r="X184" s="83" t="s">
        <v>1385</v>
      </c>
      <c r="Y184" s="80"/>
      <c r="Z184" s="80"/>
      <c r="AA184" s="86" t="s">
        <v>2025</v>
      </c>
      <c r="AB184" s="86" t="s">
        <v>2015</v>
      </c>
      <c r="AC184" s="80" t="b">
        <v>0</v>
      </c>
      <c r="AD184" s="80">
        <v>4</v>
      </c>
      <c r="AE184" s="86" t="s">
        <v>2475</v>
      </c>
      <c r="AF184" s="80" t="b">
        <v>0</v>
      </c>
      <c r="AG184" s="80" t="s">
        <v>2484</v>
      </c>
      <c r="AH184" s="80"/>
      <c r="AI184" s="86" t="s">
        <v>2449</v>
      </c>
      <c r="AJ184" s="80" t="b">
        <v>0</v>
      </c>
      <c r="AK184" s="80">
        <v>0</v>
      </c>
      <c r="AL184" s="86" t="s">
        <v>2449</v>
      </c>
      <c r="AM184" s="80" t="s">
        <v>2506</v>
      </c>
      <c r="AN184" s="80" t="b">
        <v>0</v>
      </c>
      <c r="AO184" s="86" t="s">
        <v>2015</v>
      </c>
      <c r="AP184" s="80" t="s">
        <v>178</v>
      </c>
      <c r="AQ184" s="80">
        <v>0</v>
      </c>
      <c r="AR184" s="80">
        <v>0</v>
      </c>
      <c r="AS184" s="80"/>
      <c r="AT184" s="80"/>
      <c r="AU184" s="80"/>
      <c r="AV184" s="80"/>
      <c r="AW184" s="80"/>
      <c r="AX184" s="80"/>
      <c r="AY184" s="80"/>
      <c r="AZ184" s="80"/>
      <c r="BA184" s="79" t="str">
        <f>REPLACE(INDEX(GroupVertices[Group],MATCH(Edges[[#This Row],[Vertex 1]],GroupVertices[Vertex],0)),1,1,"")</f>
        <v>1</v>
      </c>
      <c r="BB184" s="79" t="str">
        <f>REPLACE(INDEX(GroupVertices[Group],MATCH(Edges[[#This Row],[Vertex 2]],GroupVertices[Vertex],0)),1,1,"")</f>
        <v>2</v>
      </c>
    </row>
    <row r="185" spans="1:54" ht="15">
      <c r="A185" s="65" t="s">
        <v>287</v>
      </c>
      <c r="B185" s="65" t="s">
        <v>288</v>
      </c>
      <c r="C185" s="66"/>
      <c r="D185" s="67"/>
      <c r="E185" s="68"/>
      <c r="F185" s="69"/>
      <c r="G185" s="66"/>
      <c r="H185" s="70"/>
      <c r="I185" s="71"/>
      <c r="J185" s="71"/>
      <c r="K185" s="34" t="s">
        <v>65</v>
      </c>
      <c r="L185" s="78">
        <v>185</v>
      </c>
      <c r="M185" s="78"/>
      <c r="N185" s="73"/>
      <c r="O185" s="80" t="s">
        <v>335</v>
      </c>
      <c r="P185" s="82">
        <v>43530.0391087963</v>
      </c>
      <c r="Q185" s="80" t="s">
        <v>536</v>
      </c>
      <c r="R185" s="80"/>
      <c r="S185" s="80"/>
      <c r="T185" s="80" t="s">
        <v>925</v>
      </c>
      <c r="U185" s="80"/>
      <c r="V185" s="83" t="s">
        <v>1129</v>
      </c>
      <c r="W185" s="82">
        <v>43530.0391087963</v>
      </c>
      <c r="X185" s="83" t="s">
        <v>1388</v>
      </c>
      <c r="Y185" s="80"/>
      <c r="Z185" s="80"/>
      <c r="AA185" s="86" t="s">
        <v>2028</v>
      </c>
      <c r="AB185" s="86" t="s">
        <v>2019</v>
      </c>
      <c r="AC185" s="80" t="b">
        <v>0</v>
      </c>
      <c r="AD185" s="80">
        <v>4</v>
      </c>
      <c r="AE185" s="86" t="s">
        <v>2475</v>
      </c>
      <c r="AF185" s="80" t="b">
        <v>0</v>
      </c>
      <c r="AG185" s="80" t="s">
        <v>2484</v>
      </c>
      <c r="AH185" s="80"/>
      <c r="AI185" s="86" t="s">
        <v>2449</v>
      </c>
      <c r="AJ185" s="80" t="b">
        <v>0</v>
      </c>
      <c r="AK185" s="80">
        <v>0</v>
      </c>
      <c r="AL185" s="86" t="s">
        <v>2449</v>
      </c>
      <c r="AM185" s="80" t="s">
        <v>2504</v>
      </c>
      <c r="AN185" s="80" t="b">
        <v>0</v>
      </c>
      <c r="AO185" s="86" t="s">
        <v>2019</v>
      </c>
      <c r="AP185" s="80" t="s">
        <v>178</v>
      </c>
      <c r="AQ185" s="80">
        <v>0</v>
      </c>
      <c r="AR185" s="80">
        <v>0</v>
      </c>
      <c r="AS185" s="80"/>
      <c r="AT185" s="80"/>
      <c r="AU185" s="80"/>
      <c r="AV185" s="80"/>
      <c r="AW185" s="80"/>
      <c r="AX185" s="80"/>
      <c r="AY185" s="80"/>
      <c r="AZ185" s="80"/>
      <c r="BA185" s="79" t="str">
        <f>REPLACE(INDEX(GroupVertices[Group],MATCH(Edges[[#This Row],[Vertex 1]],GroupVertices[Vertex],0)),1,1,"")</f>
        <v>2</v>
      </c>
      <c r="BB185" s="79" t="str">
        <f>REPLACE(INDEX(GroupVertices[Group],MATCH(Edges[[#This Row],[Vertex 2]],GroupVertices[Vertex],0)),1,1,"")</f>
        <v>2</v>
      </c>
    </row>
    <row r="186" spans="1:54" ht="15">
      <c r="A186" s="65" t="s">
        <v>270</v>
      </c>
      <c r="B186" s="65" t="s">
        <v>288</v>
      </c>
      <c r="C186" s="66"/>
      <c r="D186" s="67"/>
      <c r="E186" s="68"/>
      <c r="F186" s="69"/>
      <c r="G186" s="66"/>
      <c r="H186" s="70"/>
      <c r="I186" s="71"/>
      <c r="J186" s="71"/>
      <c r="K186" s="34" t="s">
        <v>66</v>
      </c>
      <c r="L186" s="78">
        <v>186</v>
      </c>
      <c r="M186" s="78"/>
      <c r="N186" s="73"/>
      <c r="O186" s="80" t="s">
        <v>335</v>
      </c>
      <c r="P186" s="82">
        <v>43523.02931712963</v>
      </c>
      <c r="Q186" s="80" t="s">
        <v>530</v>
      </c>
      <c r="R186" s="80"/>
      <c r="S186" s="80"/>
      <c r="T186" s="80" t="s">
        <v>925</v>
      </c>
      <c r="U186" s="80"/>
      <c r="V186" s="83" t="s">
        <v>1111</v>
      </c>
      <c r="W186" s="82">
        <v>43523.02931712963</v>
      </c>
      <c r="X186" s="83" t="s">
        <v>1382</v>
      </c>
      <c r="Y186" s="80"/>
      <c r="Z186" s="80"/>
      <c r="AA186" s="86" t="s">
        <v>2022</v>
      </c>
      <c r="AB186" s="86" t="s">
        <v>2012</v>
      </c>
      <c r="AC186" s="80" t="b">
        <v>0</v>
      </c>
      <c r="AD186" s="80">
        <v>2</v>
      </c>
      <c r="AE186" s="86" t="s">
        <v>2475</v>
      </c>
      <c r="AF186" s="80" t="b">
        <v>0</v>
      </c>
      <c r="AG186" s="80" t="s">
        <v>2484</v>
      </c>
      <c r="AH186" s="80"/>
      <c r="AI186" s="86" t="s">
        <v>2449</v>
      </c>
      <c r="AJ186" s="80" t="b">
        <v>0</v>
      </c>
      <c r="AK186" s="80">
        <v>0</v>
      </c>
      <c r="AL186" s="86" t="s">
        <v>2449</v>
      </c>
      <c r="AM186" s="80" t="s">
        <v>2506</v>
      </c>
      <c r="AN186" s="80" t="b">
        <v>0</v>
      </c>
      <c r="AO186" s="86" t="s">
        <v>2012</v>
      </c>
      <c r="AP186" s="80" t="s">
        <v>178</v>
      </c>
      <c r="AQ186" s="80">
        <v>0</v>
      </c>
      <c r="AR186" s="80">
        <v>0</v>
      </c>
      <c r="AS186" s="80"/>
      <c r="AT186" s="80"/>
      <c r="AU186" s="80"/>
      <c r="AV186" s="80"/>
      <c r="AW186" s="80"/>
      <c r="AX186" s="80"/>
      <c r="AY186" s="80"/>
      <c r="AZ186" s="80"/>
      <c r="BA186" s="79" t="str">
        <f>REPLACE(INDEX(GroupVertices[Group],MATCH(Edges[[#This Row],[Vertex 1]],GroupVertices[Vertex],0)),1,1,"")</f>
        <v>1</v>
      </c>
      <c r="BB186" s="79" t="str">
        <f>REPLACE(INDEX(GroupVertices[Group],MATCH(Edges[[#This Row],[Vertex 2]],GroupVertices[Vertex],0)),1,1,"")</f>
        <v>2</v>
      </c>
    </row>
    <row r="187" spans="1:54" ht="15">
      <c r="A187" s="65" t="s">
        <v>283</v>
      </c>
      <c r="B187" s="65" t="s">
        <v>288</v>
      </c>
      <c r="C187" s="66"/>
      <c r="D187" s="67"/>
      <c r="E187" s="68"/>
      <c r="F187" s="69"/>
      <c r="G187" s="66"/>
      <c r="H187" s="70"/>
      <c r="I187" s="71"/>
      <c r="J187" s="71"/>
      <c r="K187" s="34" t="s">
        <v>65</v>
      </c>
      <c r="L187" s="78">
        <v>187</v>
      </c>
      <c r="M187" s="78"/>
      <c r="N187" s="73"/>
      <c r="O187" s="80" t="s">
        <v>335</v>
      </c>
      <c r="P187" s="82">
        <v>43530.03925925926</v>
      </c>
      <c r="Q187" s="80" t="s">
        <v>535</v>
      </c>
      <c r="R187" s="80"/>
      <c r="S187" s="80"/>
      <c r="T187" s="80" t="s">
        <v>925</v>
      </c>
      <c r="U187" s="80"/>
      <c r="V187" s="83" t="s">
        <v>1125</v>
      </c>
      <c r="W187" s="82">
        <v>43530.03925925926</v>
      </c>
      <c r="X187" s="83" t="s">
        <v>1387</v>
      </c>
      <c r="Y187" s="80"/>
      <c r="Z187" s="80"/>
      <c r="AA187" s="86" t="s">
        <v>2027</v>
      </c>
      <c r="AB187" s="86" t="s">
        <v>2019</v>
      </c>
      <c r="AC187" s="80" t="b">
        <v>0</v>
      </c>
      <c r="AD187" s="80">
        <v>4</v>
      </c>
      <c r="AE187" s="86" t="s">
        <v>2475</v>
      </c>
      <c r="AF187" s="80" t="b">
        <v>0</v>
      </c>
      <c r="AG187" s="80" t="s">
        <v>2484</v>
      </c>
      <c r="AH187" s="80"/>
      <c r="AI187" s="86" t="s">
        <v>2449</v>
      </c>
      <c r="AJ187" s="80" t="b">
        <v>0</v>
      </c>
      <c r="AK187" s="80">
        <v>0</v>
      </c>
      <c r="AL187" s="86" t="s">
        <v>2449</v>
      </c>
      <c r="AM187" s="80" t="s">
        <v>2504</v>
      </c>
      <c r="AN187" s="80" t="b">
        <v>0</v>
      </c>
      <c r="AO187" s="86" t="s">
        <v>2019</v>
      </c>
      <c r="AP187" s="80" t="s">
        <v>178</v>
      </c>
      <c r="AQ187" s="80">
        <v>0</v>
      </c>
      <c r="AR187" s="80">
        <v>0</v>
      </c>
      <c r="AS187" s="80"/>
      <c r="AT187" s="80"/>
      <c r="AU187" s="80"/>
      <c r="AV187" s="80"/>
      <c r="AW187" s="80"/>
      <c r="AX187" s="80"/>
      <c r="AY187" s="80"/>
      <c r="AZ187" s="80"/>
      <c r="BA187" s="79" t="str">
        <f>REPLACE(INDEX(GroupVertices[Group],MATCH(Edges[[#This Row],[Vertex 1]],GroupVertices[Vertex],0)),1,1,"")</f>
        <v>2</v>
      </c>
      <c r="BB187" s="79" t="str">
        <f>REPLACE(INDEX(GroupVertices[Group],MATCH(Edges[[#This Row],[Vertex 2]],GroupVertices[Vertex],0)),1,1,"")</f>
        <v>2</v>
      </c>
    </row>
    <row r="188" spans="1:54" ht="15">
      <c r="A188" s="65" t="s">
        <v>270</v>
      </c>
      <c r="B188" s="65" t="s">
        <v>288</v>
      </c>
      <c r="C188" s="66"/>
      <c r="D188" s="67"/>
      <c r="E188" s="68"/>
      <c r="F188" s="69"/>
      <c r="G188" s="66"/>
      <c r="H188" s="70"/>
      <c r="I188" s="71"/>
      <c r="J188" s="71"/>
      <c r="K188" s="34" t="s">
        <v>66</v>
      </c>
      <c r="L188" s="78">
        <v>188</v>
      </c>
      <c r="M188" s="78"/>
      <c r="N188" s="73"/>
      <c r="O188" s="80" t="s">
        <v>335</v>
      </c>
      <c r="P188" s="82">
        <v>43529.99679398148</v>
      </c>
      <c r="Q188" s="80" t="s">
        <v>531</v>
      </c>
      <c r="R188" s="80"/>
      <c r="S188" s="80"/>
      <c r="T188" s="80" t="s">
        <v>925</v>
      </c>
      <c r="U188" s="80"/>
      <c r="V188" s="83" t="s">
        <v>1111</v>
      </c>
      <c r="W188" s="82">
        <v>43529.99679398148</v>
      </c>
      <c r="X188" s="83" t="s">
        <v>1383</v>
      </c>
      <c r="Y188" s="80"/>
      <c r="Z188" s="80"/>
      <c r="AA188" s="86" t="s">
        <v>2023</v>
      </c>
      <c r="AB188" s="86" t="s">
        <v>2013</v>
      </c>
      <c r="AC188" s="80" t="b">
        <v>0</v>
      </c>
      <c r="AD188" s="80">
        <v>0</v>
      </c>
      <c r="AE188" s="86" t="s">
        <v>2475</v>
      </c>
      <c r="AF188" s="80" t="b">
        <v>0</v>
      </c>
      <c r="AG188" s="80" t="s">
        <v>2484</v>
      </c>
      <c r="AH188" s="80"/>
      <c r="AI188" s="86" t="s">
        <v>2449</v>
      </c>
      <c r="AJ188" s="80" t="b">
        <v>0</v>
      </c>
      <c r="AK188" s="80">
        <v>0</v>
      </c>
      <c r="AL188" s="86" t="s">
        <v>2449</v>
      </c>
      <c r="AM188" s="80" t="s">
        <v>2506</v>
      </c>
      <c r="AN188" s="80" t="b">
        <v>0</v>
      </c>
      <c r="AO188" s="86" t="s">
        <v>2013</v>
      </c>
      <c r="AP188" s="80" t="s">
        <v>178</v>
      </c>
      <c r="AQ188" s="80">
        <v>0</v>
      </c>
      <c r="AR188" s="80">
        <v>0</v>
      </c>
      <c r="AS188" s="80"/>
      <c r="AT188" s="80"/>
      <c r="AU188" s="80"/>
      <c r="AV188" s="80"/>
      <c r="AW188" s="80"/>
      <c r="AX188" s="80"/>
      <c r="AY188" s="80"/>
      <c r="AZ188" s="80"/>
      <c r="BA188" s="79" t="str">
        <f>REPLACE(INDEX(GroupVertices[Group],MATCH(Edges[[#This Row],[Vertex 1]],GroupVertices[Vertex],0)),1,1,"")</f>
        <v>1</v>
      </c>
      <c r="BB188" s="79" t="str">
        <f>REPLACE(INDEX(GroupVertices[Group],MATCH(Edges[[#This Row],[Vertex 2]],GroupVertices[Vertex],0)),1,1,"")</f>
        <v>2</v>
      </c>
    </row>
    <row r="189" spans="1:54" ht="15">
      <c r="A189" s="65" t="s">
        <v>270</v>
      </c>
      <c r="B189" s="65" t="s">
        <v>288</v>
      </c>
      <c r="C189" s="66"/>
      <c r="D189" s="67"/>
      <c r="E189" s="68"/>
      <c r="F189" s="69"/>
      <c r="G189" s="66"/>
      <c r="H189" s="70"/>
      <c r="I189" s="71"/>
      <c r="J189" s="71"/>
      <c r="K189" s="34" t="s">
        <v>66</v>
      </c>
      <c r="L189" s="78">
        <v>189</v>
      </c>
      <c r="M189" s="78"/>
      <c r="N189" s="73"/>
      <c r="O189" s="80" t="s">
        <v>335</v>
      </c>
      <c r="P189" s="82">
        <v>43523.02804398148</v>
      </c>
      <c r="Q189" s="80" t="s">
        <v>529</v>
      </c>
      <c r="R189" s="80"/>
      <c r="S189" s="80"/>
      <c r="T189" s="80" t="s">
        <v>925</v>
      </c>
      <c r="U189" s="80"/>
      <c r="V189" s="83" t="s">
        <v>1111</v>
      </c>
      <c r="W189" s="82">
        <v>43523.02804398148</v>
      </c>
      <c r="X189" s="83" t="s">
        <v>1381</v>
      </c>
      <c r="Y189" s="80"/>
      <c r="Z189" s="80"/>
      <c r="AA189" s="86" t="s">
        <v>2021</v>
      </c>
      <c r="AB189" s="86" t="s">
        <v>2011</v>
      </c>
      <c r="AC189" s="80" t="b">
        <v>0</v>
      </c>
      <c r="AD189" s="80">
        <v>2</v>
      </c>
      <c r="AE189" s="86" t="s">
        <v>2475</v>
      </c>
      <c r="AF189" s="80" t="b">
        <v>0</v>
      </c>
      <c r="AG189" s="80" t="s">
        <v>2484</v>
      </c>
      <c r="AH189" s="80"/>
      <c r="AI189" s="86" t="s">
        <v>2449</v>
      </c>
      <c r="AJ189" s="80" t="b">
        <v>0</v>
      </c>
      <c r="AK189" s="80">
        <v>0</v>
      </c>
      <c r="AL189" s="86" t="s">
        <v>2449</v>
      </c>
      <c r="AM189" s="80" t="s">
        <v>2506</v>
      </c>
      <c r="AN189" s="80" t="b">
        <v>0</v>
      </c>
      <c r="AO189" s="86" t="s">
        <v>2011</v>
      </c>
      <c r="AP189" s="80" t="s">
        <v>178</v>
      </c>
      <c r="AQ189" s="80">
        <v>0</v>
      </c>
      <c r="AR189" s="80">
        <v>0</v>
      </c>
      <c r="AS189" s="80"/>
      <c r="AT189" s="80"/>
      <c r="AU189" s="80"/>
      <c r="AV189" s="80"/>
      <c r="AW189" s="80"/>
      <c r="AX189" s="80"/>
      <c r="AY189" s="80"/>
      <c r="AZ189" s="80"/>
      <c r="BA189" s="79" t="str">
        <f>REPLACE(INDEX(GroupVertices[Group],MATCH(Edges[[#This Row],[Vertex 1]],GroupVertices[Vertex],0)),1,1,"")</f>
        <v>1</v>
      </c>
      <c r="BB189" s="79" t="str">
        <f>REPLACE(INDEX(GroupVertices[Group],MATCH(Edges[[#This Row],[Vertex 2]],GroupVertices[Vertex],0)),1,1,"")</f>
        <v>2</v>
      </c>
    </row>
    <row r="190" spans="1:54" ht="15">
      <c r="A190" s="65" t="s">
        <v>270</v>
      </c>
      <c r="B190" s="65" t="s">
        <v>288</v>
      </c>
      <c r="C190" s="66"/>
      <c r="D190" s="67"/>
      <c r="E190" s="68"/>
      <c r="F190" s="69"/>
      <c r="G190" s="66"/>
      <c r="H190" s="70"/>
      <c r="I190" s="71"/>
      <c r="J190" s="71"/>
      <c r="K190" s="34" t="s">
        <v>66</v>
      </c>
      <c r="L190" s="78">
        <v>190</v>
      </c>
      <c r="M190" s="78"/>
      <c r="N190" s="73"/>
      <c r="O190" s="80" t="s">
        <v>335</v>
      </c>
      <c r="P190" s="82">
        <v>43530.00300925926</v>
      </c>
      <c r="Q190" s="80" t="s">
        <v>532</v>
      </c>
      <c r="R190" s="80"/>
      <c r="S190" s="80"/>
      <c r="T190" s="80" t="s">
        <v>925</v>
      </c>
      <c r="U190" s="80"/>
      <c r="V190" s="83" t="s">
        <v>1111</v>
      </c>
      <c r="W190" s="82">
        <v>43530.00300925926</v>
      </c>
      <c r="X190" s="83" t="s">
        <v>1384</v>
      </c>
      <c r="Y190" s="80"/>
      <c r="Z190" s="80"/>
      <c r="AA190" s="86" t="s">
        <v>2024</v>
      </c>
      <c r="AB190" s="86" t="s">
        <v>2014</v>
      </c>
      <c r="AC190" s="80" t="b">
        <v>0</v>
      </c>
      <c r="AD190" s="80">
        <v>2</v>
      </c>
      <c r="AE190" s="86" t="s">
        <v>2475</v>
      </c>
      <c r="AF190" s="80" t="b">
        <v>0</v>
      </c>
      <c r="AG190" s="80" t="s">
        <v>2484</v>
      </c>
      <c r="AH190" s="80"/>
      <c r="AI190" s="86" t="s">
        <v>2449</v>
      </c>
      <c r="AJ190" s="80" t="b">
        <v>0</v>
      </c>
      <c r="AK190" s="80">
        <v>0</v>
      </c>
      <c r="AL190" s="86" t="s">
        <v>2449</v>
      </c>
      <c r="AM190" s="80" t="s">
        <v>2506</v>
      </c>
      <c r="AN190" s="80" t="b">
        <v>0</v>
      </c>
      <c r="AO190" s="86" t="s">
        <v>2014</v>
      </c>
      <c r="AP190" s="80" t="s">
        <v>178</v>
      </c>
      <c r="AQ190" s="80">
        <v>0</v>
      </c>
      <c r="AR190" s="80">
        <v>0</v>
      </c>
      <c r="AS190" s="80"/>
      <c r="AT190" s="80"/>
      <c r="AU190" s="80"/>
      <c r="AV190" s="80"/>
      <c r="AW190" s="80"/>
      <c r="AX190" s="80"/>
      <c r="AY190" s="80"/>
      <c r="AZ190" s="80"/>
      <c r="BA190" s="79" t="str">
        <f>REPLACE(INDEX(GroupVertices[Group],MATCH(Edges[[#This Row],[Vertex 1]],GroupVertices[Vertex],0)),1,1,"")</f>
        <v>1</v>
      </c>
      <c r="BB190" s="79" t="str">
        <f>REPLACE(INDEX(GroupVertices[Group],MATCH(Edges[[#This Row],[Vertex 2]],GroupVertices[Vertex],0)),1,1,"")</f>
        <v>2</v>
      </c>
    </row>
    <row r="191" spans="1:54" ht="15">
      <c r="A191" s="65" t="s">
        <v>270</v>
      </c>
      <c r="B191" s="65" t="s">
        <v>288</v>
      </c>
      <c r="C191" s="66"/>
      <c r="D191" s="67"/>
      <c r="E191" s="68"/>
      <c r="F191" s="69"/>
      <c r="G191" s="66"/>
      <c r="H191" s="70"/>
      <c r="I191" s="71"/>
      <c r="J191" s="71"/>
      <c r="K191" s="34" t="s">
        <v>66</v>
      </c>
      <c r="L191" s="78">
        <v>191</v>
      </c>
      <c r="M191" s="78"/>
      <c r="N191" s="73"/>
      <c r="O191" s="80" t="s">
        <v>335</v>
      </c>
      <c r="P191" s="82">
        <v>43530.03564814815</v>
      </c>
      <c r="Q191" s="80" t="s">
        <v>534</v>
      </c>
      <c r="R191" s="80"/>
      <c r="S191" s="80"/>
      <c r="T191" s="80" t="s">
        <v>925</v>
      </c>
      <c r="U191" s="80"/>
      <c r="V191" s="83" t="s">
        <v>1111</v>
      </c>
      <c r="W191" s="82">
        <v>43530.03564814815</v>
      </c>
      <c r="X191" s="83" t="s">
        <v>1386</v>
      </c>
      <c r="Y191" s="80"/>
      <c r="Z191" s="80"/>
      <c r="AA191" s="86" t="s">
        <v>2026</v>
      </c>
      <c r="AB191" s="86" t="s">
        <v>2019</v>
      </c>
      <c r="AC191" s="80" t="b">
        <v>0</v>
      </c>
      <c r="AD191" s="80">
        <v>2</v>
      </c>
      <c r="AE191" s="86" t="s">
        <v>2475</v>
      </c>
      <c r="AF191" s="80" t="b">
        <v>0</v>
      </c>
      <c r="AG191" s="80" t="s">
        <v>2484</v>
      </c>
      <c r="AH191" s="80"/>
      <c r="AI191" s="86" t="s">
        <v>2449</v>
      </c>
      <c r="AJ191" s="80" t="b">
        <v>0</v>
      </c>
      <c r="AK191" s="80">
        <v>0</v>
      </c>
      <c r="AL191" s="86" t="s">
        <v>2449</v>
      </c>
      <c r="AM191" s="80" t="s">
        <v>2506</v>
      </c>
      <c r="AN191" s="80" t="b">
        <v>0</v>
      </c>
      <c r="AO191" s="86" t="s">
        <v>2019</v>
      </c>
      <c r="AP191" s="80" t="s">
        <v>178</v>
      </c>
      <c r="AQ191" s="80">
        <v>0</v>
      </c>
      <c r="AR191" s="80">
        <v>0</v>
      </c>
      <c r="AS191" s="80"/>
      <c r="AT191" s="80"/>
      <c r="AU191" s="80"/>
      <c r="AV191" s="80"/>
      <c r="AW191" s="80"/>
      <c r="AX191" s="80"/>
      <c r="AY191" s="80"/>
      <c r="AZ191" s="80"/>
      <c r="BA191" s="79" t="str">
        <f>REPLACE(INDEX(GroupVertices[Group],MATCH(Edges[[#This Row],[Vertex 1]],GroupVertices[Vertex],0)),1,1,"")</f>
        <v>1</v>
      </c>
      <c r="BB191" s="79" t="str">
        <f>REPLACE(INDEX(GroupVertices[Group],MATCH(Edges[[#This Row],[Vertex 2]],GroupVertices[Vertex],0)),1,1,"")</f>
        <v>2</v>
      </c>
    </row>
    <row r="192" spans="1:54" ht="15">
      <c r="A192" s="65" t="s">
        <v>265</v>
      </c>
      <c r="B192" s="65" t="s">
        <v>288</v>
      </c>
      <c r="C192" s="66"/>
      <c r="D192" s="67"/>
      <c r="E192" s="68"/>
      <c r="F192" s="69"/>
      <c r="G192" s="66"/>
      <c r="H192" s="70"/>
      <c r="I192" s="71"/>
      <c r="J192" s="71"/>
      <c r="K192" s="34" t="s">
        <v>66</v>
      </c>
      <c r="L192" s="78">
        <v>192</v>
      </c>
      <c r="M192" s="78"/>
      <c r="N192" s="73"/>
      <c r="O192" s="80" t="s">
        <v>335</v>
      </c>
      <c r="P192" s="82">
        <v>43530.00341435185</v>
      </c>
      <c r="Q192" s="80" t="s">
        <v>518</v>
      </c>
      <c r="R192" s="80"/>
      <c r="S192" s="80"/>
      <c r="T192" s="80" t="s">
        <v>925</v>
      </c>
      <c r="U192" s="80"/>
      <c r="V192" s="83" t="s">
        <v>1106</v>
      </c>
      <c r="W192" s="82">
        <v>43530.00341435185</v>
      </c>
      <c r="X192" s="83" t="s">
        <v>1370</v>
      </c>
      <c r="Y192" s="80"/>
      <c r="Z192" s="80"/>
      <c r="AA192" s="86" t="s">
        <v>2010</v>
      </c>
      <c r="AB192" s="86" t="s">
        <v>2015</v>
      </c>
      <c r="AC192" s="80" t="b">
        <v>0</v>
      </c>
      <c r="AD192" s="80">
        <v>4</v>
      </c>
      <c r="AE192" s="86" t="s">
        <v>2475</v>
      </c>
      <c r="AF192" s="80" t="b">
        <v>0</v>
      </c>
      <c r="AG192" s="80" t="s">
        <v>2484</v>
      </c>
      <c r="AH192" s="80"/>
      <c r="AI192" s="86" t="s">
        <v>2449</v>
      </c>
      <c r="AJ192" s="80" t="b">
        <v>0</v>
      </c>
      <c r="AK192" s="80">
        <v>0</v>
      </c>
      <c r="AL192" s="86" t="s">
        <v>2449</v>
      </c>
      <c r="AM192" s="80" t="s">
        <v>2501</v>
      </c>
      <c r="AN192" s="80" t="b">
        <v>0</v>
      </c>
      <c r="AO192" s="86" t="s">
        <v>2015</v>
      </c>
      <c r="AP192" s="80" t="s">
        <v>178</v>
      </c>
      <c r="AQ192" s="80">
        <v>0</v>
      </c>
      <c r="AR192" s="80">
        <v>0</v>
      </c>
      <c r="AS192" s="80"/>
      <c r="AT192" s="80"/>
      <c r="AU192" s="80"/>
      <c r="AV192" s="80"/>
      <c r="AW192" s="80"/>
      <c r="AX192" s="80"/>
      <c r="AY192" s="80"/>
      <c r="AZ192" s="80"/>
      <c r="BA192" s="79" t="str">
        <f>REPLACE(INDEX(GroupVertices[Group],MATCH(Edges[[#This Row],[Vertex 1]],GroupVertices[Vertex],0)),1,1,"")</f>
        <v>2</v>
      </c>
      <c r="BB192" s="79" t="str">
        <f>REPLACE(INDEX(GroupVertices[Group],MATCH(Edges[[#This Row],[Vertex 2]],GroupVertices[Vertex],0)),1,1,"")</f>
        <v>2</v>
      </c>
    </row>
    <row r="193" spans="1:54" ht="15">
      <c r="A193" s="65" t="s">
        <v>248</v>
      </c>
      <c r="B193" s="65" t="s">
        <v>294</v>
      </c>
      <c r="C193" s="66"/>
      <c r="D193" s="67"/>
      <c r="E193" s="68"/>
      <c r="F193" s="69"/>
      <c r="G193" s="66"/>
      <c r="H193" s="70"/>
      <c r="I193" s="71"/>
      <c r="J193" s="71"/>
      <c r="K193" s="34" t="s">
        <v>65</v>
      </c>
      <c r="L193" s="78">
        <v>193</v>
      </c>
      <c r="M193" s="78"/>
      <c r="N193" s="73"/>
      <c r="O193" s="80" t="s">
        <v>335</v>
      </c>
      <c r="P193" s="82">
        <v>43523.0366087963</v>
      </c>
      <c r="Q193" s="80" t="s">
        <v>459</v>
      </c>
      <c r="R193" s="80"/>
      <c r="S193" s="80"/>
      <c r="T193" s="80" t="s">
        <v>925</v>
      </c>
      <c r="U193" s="80"/>
      <c r="V193" s="83" t="s">
        <v>1114</v>
      </c>
      <c r="W193" s="82">
        <v>43523.0366087963</v>
      </c>
      <c r="X193" s="83" t="s">
        <v>1308</v>
      </c>
      <c r="Y193" s="80"/>
      <c r="Z193" s="80"/>
      <c r="AA193" s="86" t="s">
        <v>1948</v>
      </c>
      <c r="AB193" s="86" t="s">
        <v>2113</v>
      </c>
      <c r="AC193" s="80" t="b">
        <v>0</v>
      </c>
      <c r="AD193" s="80">
        <v>5</v>
      </c>
      <c r="AE193" s="86" t="s">
        <v>2471</v>
      </c>
      <c r="AF193" s="80" t="b">
        <v>0</v>
      </c>
      <c r="AG193" s="80" t="s">
        <v>2484</v>
      </c>
      <c r="AH193" s="80"/>
      <c r="AI193" s="86" t="s">
        <v>2449</v>
      </c>
      <c r="AJ193" s="80" t="b">
        <v>0</v>
      </c>
      <c r="AK193" s="80">
        <v>0</v>
      </c>
      <c r="AL193" s="86" t="s">
        <v>2449</v>
      </c>
      <c r="AM193" s="80" t="s">
        <v>2506</v>
      </c>
      <c r="AN193" s="80" t="b">
        <v>0</v>
      </c>
      <c r="AO193" s="86" t="s">
        <v>2113</v>
      </c>
      <c r="AP193" s="80" t="s">
        <v>178</v>
      </c>
      <c r="AQ193" s="80">
        <v>0</v>
      </c>
      <c r="AR193" s="80">
        <v>0</v>
      </c>
      <c r="AS193" s="80"/>
      <c r="AT193" s="80"/>
      <c r="AU193" s="80"/>
      <c r="AV193" s="80"/>
      <c r="AW193" s="80"/>
      <c r="AX193" s="80"/>
      <c r="AY193" s="80"/>
      <c r="AZ193" s="80"/>
      <c r="BA193" s="79" t="str">
        <f>REPLACE(INDEX(GroupVertices[Group],MATCH(Edges[[#This Row],[Vertex 1]],GroupVertices[Vertex],0)),1,1,"")</f>
        <v>4</v>
      </c>
      <c r="BB193" s="79" t="str">
        <f>REPLACE(INDEX(GroupVertices[Group],MATCH(Edges[[#This Row],[Vertex 2]],GroupVertices[Vertex],0)),1,1,"")</f>
        <v>4</v>
      </c>
    </row>
    <row r="194" spans="1:54" ht="15">
      <c r="A194" s="65" t="s">
        <v>270</v>
      </c>
      <c r="B194" s="65" t="s">
        <v>294</v>
      </c>
      <c r="C194" s="66"/>
      <c r="D194" s="67"/>
      <c r="E194" s="68"/>
      <c r="F194" s="69"/>
      <c r="G194" s="66"/>
      <c r="H194" s="70"/>
      <c r="I194" s="71"/>
      <c r="J194" s="71"/>
      <c r="K194" s="34" t="s">
        <v>65</v>
      </c>
      <c r="L194" s="78">
        <v>194</v>
      </c>
      <c r="M194" s="78"/>
      <c r="N194" s="73"/>
      <c r="O194" s="80" t="s">
        <v>335</v>
      </c>
      <c r="P194" s="82">
        <v>43523.00962962963</v>
      </c>
      <c r="Q194" s="80" t="s">
        <v>616</v>
      </c>
      <c r="R194" s="80"/>
      <c r="S194" s="80"/>
      <c r="T194" s="80" t="s">
        <v>925</v>
      </c>
      <c r="U194" s="80"/>
      <c r="V194" s="83" t="s">
        <v>1111</v>
      </c>
      <c r="W194" s="82">
        <v>43523.00962962963</v>
      </c>
      <c r="X194" s="83" t="s">
        <v>1476</v>
      </c>
      <c r="Y194" s="80"/>
      <c r="Z194" s="80"/>
      <c r="AA194" s="86" t="s">
        <v>2116</v>
      </c>
      <c r="AB194" s="86" t="s">
        <v>2108</v>
      </c>
      <c r="AC194" s="80" t="b">
        <v>0</v>
      </c>
      <c r="AD194" s="80">
        <v>2</v>
      </c>
      <c r="AE194" s="86" t="s">
        <v>2471</v>
      </c>
      <c r="AF194" s="80" t="b">
        <v>0</v>
      </c>
      <c r="AG194" s="80" t="s">
        <v>2484</v>
      </c>
      <c r="AH194" s="80"/>
      <c r="AI194" s="86" t="s">
        <v>2449</v>
      </c>
      <c r="AJ194" s="80" t="b">
        <v>0</v>
      </c>
      <c r="AK194" s="80">
        <v>0</v>
      </c>
      <c r="AL194" s="86" t="s">
        <v>2449</v>
      </c>
      <c r="AM194" s="80" t="s">
        <v>2506</v>
      </c>
      <c r="AN194" s="80" t="b">
        <v>0</v>
      </c>
      <c r="AO194" s="86" t="s">
        <v>2108</v>
      </c>
      <c r="AP194" s="80" t="s">
        <v>178</v>
      </c>
      <c r="AQ194" s="80">
        <v>0</v>
      </c>
      <c r="AR194" s="80">
        <v>0</v>
      </c>
      <c r="AS194" s="80"/>
      <c r="AT194" s="80"/>
      <c r="AU194" s="80"/>
      <c r="AV194" s="80"/>
      <c r="AW194" s="80"/>
      <c r="AX194" s="80"/>
      <c r="AY194" s="80"/>
      <c r="AZ194" s="80"/>
      <c r="BA194" s="79" t="str">
        <f>REPLACE(INDEX(GroupVertices[Group],MATCH(Edges[[#This Row],[Vertex 1]],GroupVertices[Vertex],0)),1,1,"")</f>
        <v>1</v>
      </c>
      <c r="BB194" s="79" t="str">
        <f>REPLACE(INDEX(GroupVertices[Group],MATCH(Edges[[#This Row],[Vertex 2]],GroupVertices[Vertex],0)),1,1,"")</f>
        <v>4</v>
      </c>
    </row>
    <row r="195" spans="1:54" ht="15">
      <c r="A195" s="65" t="s">
        <v>270</v>
      </c>
      <c r="B195" s="65" t="s">
        <v>294</v>
      </c>
      <c r="C195" s="66"/>
      <c r="D195" s="67"/>
      <c r="E195" s="68"/>
      <c r="F195" s="69"/>
      <c r="G195" s="66"/>
      <c r="H195" s="70"/>
      <c r="I195" s="71"/>
      <c r="J195" s="71"/>
      <c r="K195" s="34" t="s">
        <v>65</v>
      </c>
      <c r="L195" s="78">
        <v>195</v>
      </c>
      <c r="M195" s="78"/>
      <c r="N195" s="73"/>
      <c r="O195" s="80" t="s">
        <v>335</v>
      </c>
      <c r="P195" s="82">
        <v>43523.00337962963</v>
      </c>
      <c r="Q195" s="80" t="s">
        <v>615</v>
      </c>
      <c r="R195" s="80"/>
      <c r="S195" s="80"/>
      <c r="T195" s="80" t="s">
        <v>925</v>
      </c>
      <c r="U195" s="80"/>
      <c r="V195" s="83" t="s">
        <v>1111</v>
      </c>
      <c r="W195" s="82">
        <v>43523.00337962963</v>
      </c>
      <c r="X195" s="83" t="s">
        <v>1475</v>
      </c>
      <c r="Y195" s="80"/>
      <c r="Z195" s="80"/>
      <c r="AA195" s="86" t="s">
        <v>2115</v>
      </c>
      <c r="AB195" s="86" t="s">
        <v>2107</v>
      </c>
      <c r="AC195" s="80" t="b">
        <v>0</v>
      </c>
      <c r="AD195" s="80">
        <v>1</v>
      </c>
      <c r="AE195" s="86" t="s">
        <v>2471</v>
      </c>
      <c r="AF195" s="80" t="b">
        <v>0</v>
      </c>
      <c r="AG195" s="80" t="s">
        <v>2484</v>
      </c>
      <c r="AH195" s="80"/>
      <c r="AI195" s="86" t="s">
        <v>2449</v>
      </c>
      <c r="AJ195" s="80" t="b">
        <v>0</v>
      </c>
      <c r="AK195" s="80">
        <v>0</v>
      </c>
      <c r="AL195" s="86" t="s">
        <v>2449</v>
      </c>
      <c r="AM195" s="80" t="s">
        <v>2506</v>
      </c>
      <c r="AN195" s="80" t="b">
        <v>0</v>
      </c>
      <c r="AO195" s="86" t="s">
        <v>2107</v>
      </c>
      <c r="AP195" s="80" t="s">
        <v>178</v>
      </c>
      <c r="AQ195" s="80">
        <v>0</v>
      </c>
      <c r="AR195" s="80">
        <v>0</v>
      </c>
      <c r="AS195" s="80"/>
      <c r="AT195" s="80"/>
      <c r="AU195" s="80"/>
      <c r="AV195" s="80"/>
      <c r="AW195" s="80"/>
      <c r="AX195" s="80"/>
      <c r="AY195" s="80"/>
      <c r="AZ195" s="80"/>
      <c r="BA195" s="79" t="str">
        <f>REPLACE(INDEX(GroupVertices[Group],MATCH(Edges[[#This Row],[Vertex 1]],GroupVertices[Vertex],0)),1,1,"")</f>
        <v>1</v>
      </c>
      <c r="BB195" s="79" t="str">
        <f>REPLACE(INDEX(GroupVertices[Group],MATCH(Edges[[#This Row],[Vertex 2]],GroupVertices[Vertex],0)),1,1,"")</f>
        <v>4</v>
      </c>
    </row>
    <row r="196" spans="1:54" ht="15">
      <c r="A196" s="65" t="s">
        <v>270</v>
      </c>
      <c r="B196" s="65" t="s">
        <v>294</v>
      </c>
      <c r="C196" s="66"/>
      <c r="D196" s="67"/>
      <c r="E196" s="68"/>
      <c r="F196" s="69"/>
      <c r="G196" s="66"/>
      <c r="H196" s="70"/>
      <c r="I196" s="71"/>
      <c r="J196" s="71"/>
      <c r="K196" s="34" t="s">
        <v>65</v>
      </c>
      <c r="L196" s="78">
        <v>196</v>
      </c>
      <c r="M196" s="78"/>
      <c r="N196" s="73"/>
      <c r="O196" s="80" t="s">
        <v>335</v>
      </c>
      <c r="P196" s="82">
        <v>43523.01898148148</v>
      </c>
      <c r="Q196" s="80" t="s">
        <v>617</v>
      </c>
      <c r="R196" s="80"/>
      <c r="S196" s="80"/>
      <c r="T196" s="80" t="s">
        <v>925</v>
      </c>
      <c r="U196" s="80"/>
      <c r="V196" s="83" t="s">
        <v>1111</v>
      </c>
      <c r="W196" s="82">
        <v>43523.01898148148</v>
      </c>
      <c r="X196" s="83" t="s">
        <v>1477</v>
      </c>
      <c r="Y196" s="80"/>
      <c r="Z196" s="80"/>
      <c r="AA196" s="86" t="s">
        <v>2117</v>
      </c>
      <c r="AB196" s="86" t="s">
        <v>2109</v>
      </c>
      <c r="AC196" s="80" t="b">
        <v>0</v>
      </c>
      <c r="AD196" s="80">
        <v>2</v>
      </c>
      <c r="AE196" s="86" t="s">
        <v>2471</v>
      </c>
      <c r="AF196" s="80" t="b">
        <v>0</v>
      </c>
      <c r="AG196" s="80" t="s">
        <v>2484</v>
      </c>
      <c r="AH196" s="80"/>
      <c r="AI196" s="86" t="s">
        <v>2449</v>
      </c>
      <c r="AJ196" s="80" t="b">
        <v>0</v>
      </c>
      <c r="AK196" s="80">
        <v>0</v>
      </c>
      <c r="AL196" s="86" t="s">
        <v>2449</v>
      </c>
      <c r="AM196" s="80" t="s">
        <v>2506</v>
      </c>
      <c r="AN196" s="80" t="b">
        <v>0</v>
      </c>
      <c r="AO196" s="86" t="s">
        <v>2109</v>
      </c>
      <c r="AP196" s="80" t="s">
        <v>178</v>
      </c>
      <c r="AQ196" s="80">
        <v>0</v>
      </c>
      <c r="AR196" s="80">
        <v>0</v>
      </c>
      <c r="AS196" s="80"/>
      <c r="AT196" s="80"/>
      <c r="AU196" s="80"/>
      <c r="AV196" s="80"/>
      <c r="AW196" s="80"/>
      <c r="AX196" s="80"/>
      <c r="AY196" s="80"/>
      <c r="AZ196" s="80"/>
      <c r="BA196" s="79" t="str">
        <f>REPLACE(INDEX(GroupVertices[Group],MATCH(Edges[[#This Row],[Vertex 1]],GroupVertices[Vertex],0)),1,1,"")</f>
        <v>1</v>
      </c>
      <c r="BB196" s="79" t="str">
        <f>REPLACE(INDEX(GroupVertices[Group],MATCH(Edges[[#This Row],[Vertex 2]],GroupVertices[Vertex],0)),1,1,"")</f>
        <v>4</v>
      </c>
    </row>
    <row r="197" spans="1:54" ht="15">
      <c r="A197" s="65" t="s">
        <v>293</v>
      </c>
      <c r="B197" s="65" t="s">
        <v>294</v>
      </c>
      <c r="C197" s="66"/>
      <c r="D197" s="67"/>
      <c r="E197" s="68"/>
      <c r="F197" s="69"/>
      <c r="G197" s="66"/>
      <c r="H197" s="70"/>
      <c r="I197" s="71"/>
      <c r="J197" s="71"/>
      <c r="K197" s="34" t="s">
        <v>65</v>
      </c>
      <c r="L197" s="78">
        <v>197</v>
      </c>
      <c r="M197" s="78"/>
      <c r="N197" s="73"/>
      <c r="O197" s="80" t="s">
        <v>335</v>
      </c>
      <c r="P197" s="82">
        <v>43523.02501157407</v>
      </c>
      <c r="Q197" s="80" t="s">
        <v>619</v>
      </c>
      <c r="R197" s="80"/>
      <c r="S197" s="80"/>
      <c r="T197" s="80" t="s">
        <v>925</v>
      </c>
      <c r="U197" s="80"/>
      <c r="V197" s="83" t="s">
        <v>1135</v>
      </c>
      <c r="W197" s="82">
        <v>43523.02501157407</v>
      </c>
      <c r="X197" s="83" t="s">
        <v>1479</v>
      </c>
      <c r="Y197" s="80"/>
      <c r="Z197" s="80"/>
      <c r="AA197" s="86" t="s">
        <v>2119</v>
      </c>
      <c r="AB197" s="86" t="s">
        <v>2111</v>
      </c>
      <c r="AC197" s="80" t="b">
        <v>0</v>
      </c>
      <c r="AD197" s="80">
        <v>3</v>
      </c>
      <c r="AE197" s="86" t="s">
        <v>2471</v>
      </c>
      <c r="AF197" s="80" t="b">
        <v>0</v>
      </c>
      <c r="AG197" s="80" t="s">
        <v>2484</v>
      </c>
      <c r="AH197" s="80"/>
      <c r="AI197" s="86" t="s">
        <v>2449</v>
      </c>
      <c r="AJ197" s="80" t="b">
        <v>0</v>
      </c>
      <c r="AK197" s="80">
        <v>0</v>
      </c>
      <c r="AL197" s="86" t="s">
        <v>2449</v>
      </c>
      <c r="AM197" s="80" t="s">
        <v>2502</v>
      </c>
      <c r="AN197" s="80" t="b">
        <v>0</v>
      </c>
      <c r="AO197" s="86" t="s">
        <v>2111</v>
      </c>
      <c r="AP197" s="80" t="s">
        <v>178</v>
      </c>
      <c r="AQ197" s="80">
        <v>0</v>
      </c>
      <c r="AR197" s="80">
        <v>0</v>
      </c>
      <c r="AS197" s="80"/>
      <c r="AT197" s="80"/>
      <c r="AU197" s="80"/>
      <c r="AV197" s="80"/>
      <c r="AW197" s="80"/>
      <c r="AX197" s="80"/>
      <c r="AY197" s="80"/>
      <c r="AZ197" s="80"/>
      <c r="BA197" s="79" t="str">
        <f>REPLACE(INDEX(GroupVertices[Group],MATCH(Edges[[#This Row],[Vertex 1]],GroupVertices[Vertex],0)),1,1,"")</f>
        <v>2</v>
      </c>
      <c r="BB197" s="79" t="str">
        <f>REPLACE(INDEX(GroupVertices[Group],MATCH(Edges[[#This Row],[Vertex 2]],GroupVertices[Vertex],0)),1,1,"")</f>
        <v>4</v>
      </c>
    </row>
    <row r="198" spans="1:54" ht="15">
      <c r="A198" s="65" t="s">
        <v>270</v>
      </c>
      <c r="B198" s="65" t="s">
        <v>294</v>
      </c>
      <c r="C198" s="66"/>
      <c r="D198" s="67"/>
      <c r="E198" s="68"/>
      <c r="F198" s="69"/>
      <c r="G198" s="66"/>
      <c r="H198" s="70"/>
      <c r="I198" s="71"/>
      <c r="J198" s="71"/>
      <c r="K198" s="34" t="s">
        <v>65</v>
      </c>
      <c r="L198" s="78">
        <v>198</v>
      </c>
      <c r="M198" s="78"/>
      <c r="N198" s="73"/>
      <c r="O198" s="80" t="s">
        <v>335</v>
      </c>
      <c r="P198" s="82">
        <v>43523.019780092596</v>
      </c>
      <c r="Q198" s="80" t="s">
        <v>618</v>
      </c>
      <c r="R198" s="80"/>
      <c r="S198" s="80"/>
      <c r="T198" s="80" t="s">
        <v>925</v>
      </c>
      <c r="U198" s="80"/>
      <c r="V198" s="83" t="s">
        <v>1111</v>
      </c>
      <c r="W198" s="82">
        <v>43523.019780092596</v>
      </c>
      <c r="X198" s="83" t="s">
        <v>1478</v>
      </c>
      <c r="Y198" s="80"/>
      <c r="Z198" s="80"/>
      <c r="AA198" s="86" t="s">
        <v>2118</v>
      </c>
      <c r="AB198" s="86" t="s">
        <v>2441</v>
      </c>
      <c r="AC198" s="80" t="b">
        <v>0</v>
      </c>
      <c r="AD198" s="80">
        <v>0</v>
      </c>
      <c r="AE198" s="86" t="s">
        <v>2471</v>
      </c>
      <c r="AF198" s="80" t="b">
        <v>0</v>
      </c>
      <c r="AG198" s="80" t="s">
        <v>2484</v>
      </c>
      <c r="AH198" s="80"/>
      <c r="AI198" s="86" t="s">
        <v>2449</v>
      </c>
      <c r="AJ198" s="80" t="b">
        <v>0</v>
      </c>
      <c r="AK198" s="80">
        <v>0</v>
      </c>
      <c r="AL198" s="86" t="s">
        <v>2449</v>
      </c>
      <c r="AM198" s="80" t="s">
        <v>2506</v>
      </c>
      <c r="AN198" s="80" t="b">
        <v>0</v>
      </c>
      <c r="AO198" s="86" t="s">
        <v>2441</v>
      </c>
      <c r="AP198" s="80" t="s">
        <v>178</v>
      </c>
      <c r="AQ198" s="80">
        <v>0</v>
      </c>
      <c r="AR198" s="80">
        <v>0</v>
      </c>
      <c r="AS198" s="80"/>
      <c r="AT198" s="80"/>
      <c r="AU198" s="80"/>
      <c r="AV198" s="80"/>
      <c r="AW198" s="80"/>
      <c r="AX198" s="80"/>
      <c r="AY198" s="80"/>
      <c r="AZ198" s="80"/>
      <c r="BA198" s="79" t="str">
        <f>REPLACE(INDEX(GroupVertices[Group],MATCH(Edges[[#This Row],[Vertex 1]],GroupVertices[Vertex],0)),1,1,"")</f>
        <v>1</v>
      </c>
      <c r="BB198" s="79" t="str">
        <f>REPLACE(INDEX(GroupVertices[Group],MATCH(Edges[[#This Row],[Vertex 2]],GroupVertices[Vertex],0)),1,1,"")</f>
        <v>4</v>
      </c>
    </row>
    <row r="199" spans="1:54" ht="15">
      <c r="A199" s="65" t="s">
        <v>279</v>
      </c>
      <c r="B199" s="65" t="s">
        <v>294</v>
      </c>
      <c r="C199" s="66"/>
      <c r="D199" s="67"/>
      <c r="E199" s="68"/>
      <c r="F199" s="69"/>
      <c r="G199" s="66"/>
      <c r="H199" s="70"/>
      <c r="I199" s="71"/>
      <c r="J199" s="71"/>
      <c r="K199" s="34" t="s">
        <v>65</v>
      </c>
      <c r="L199" s="78">
        <v>199</v>
      </c>
      <c r="M199" s="78"/>
      <c r="N199" s="73"/>
      <c r="O199" s="80" t="s">
        <v>335</v>
      </c>
      <c r="P199" s="82">
        <v>43523.02050925926</v>
      </c>
      <c r="Q199" s="80" t="s">
        <v>614</v>
      </c>
      <c r="R199" s="80"/>
      <c r="S199" s="80"/>
      <c r="T199" s="80" t="s">
        <v>925</v>
      </c>
      <c r="U199" s="80"/>
      <c r="V199" s="83" t="s">
        <v>1121</v>
      </c>
      <c r="W199" s="82">
        <v>43523.02050925926</v>
      </c>
      <c r="X199" s="83" t="s">
        <v>1474</v>
      </c>
      <c r="Y199" s="80"/>
      <c r="Z199" s="80"/>
      <c r="AA199" s="86" t="s">
        <v>2114</v>
      </c>
      <c r="AB199" s="86" t="s">
        <v>2109</v>
      </c>
      <c r="AC199" s="80" t="b">
        <v>0</v>
      </c>
      <c r="AD199" s="80">
        <v>2</v>
      </c>
      <c r="AE199" s="86" t="s">
        <v>2471</v>
      </c>
      <c r="AF199" s="80" t="b">
        <v>0</v>
      </c>
      <c r="AG199" s="80" t="s">
        <v>2484</v>
      </c>
      <c r="AH199" s="80"/>
      <c r="AI199" s="86" t="s">
        <v>2449</v>
      </c>
      <c r="AJ199" s="80" t="b">
        <v>0</v>
      </c>
      <c r="AK199" s="80">
        <v>0</v>
      </c>
      <c r="AL199" s="86" t="s">
        <v>2449</v>
      </c>
      <c r="AM199" s="80" t="s">
        <v>2506</v>
      </c>
      <c r="AN199" s="80" t="b">
        <v>0</v>
      </c>
      <c r="AO199" s="86" t="s">
        <v>2109</v>
      </c>
      <c r="AP199" s="80" t="s">
        <v>178</v>
      </c>
      <c r="AQ199" s="80">
        <v>0</v>
      </c>
      <c r="AR199" s="80">
        <v>0</v>
      </c>
      <c r="AS199" s="80"/>
      <c r="AT199" s="80"/>
      <c r="AU199" s="80"/>
      <c r="AV199" s="80"/>
      <c r="AW199" s="80"/>
      <c r="AX199" s="80"/>
      <c r="AY199" s="80"/>
      <c r="AZ199" s="80"/>
      <c r="BA199" s="79" t="str">
        <f>REPLACE(INDEX(GroupVertices[Group],MATCH(Edges[[#This Row],[Vertex 1]],GroupVertices[Vertex],0)),1,1,"")</f>
        <v>6</v>
      </c>
      <c r="BB199" s="79" t="str">
        <f>REPLACE(INDEX(GroupVertices[Group],MATCH(Edges[[#This Row],[Vertex 2]],GroupVertices[Vertex],0)),1,1,"")</f>
        <v>4</v>
      </c>
    </row>
    <row r="200" spans="1:54" ht="15">
      <c r="A200" s="65" t="s">
        <v>270</v>
      </c>
      <c r="B200" s="65" t="s">
        <v>286</v>
      </c>
      <c r="C200" s="66"/>
      <c r="D200" s="67"/>
      <c r="E200" s="68"/>
      <c r="F200" s="69"/>
      <c r="G200" s="66"/>
      <c r="H200" s="70"/>
      <c r="I200" s="71"/>
      <c r="J200" s="71"/>
      <c r="K200" s="34" t="s">
        <v>65</v>
      </c>
      <c r="L200" s="78">
        <v>200</v>
      </c>
      <c r="M200" s="78"/>
      <c r="N200" s="73"/>
      <c r="O200" s="80" t="s">
        <v>335</v>
      </c>
      <c r="P200" s="82">
        <v>43530.01425925926</v>
      </c>
      <c r="Q200" s="80" t="s">
        <v>514</v>
      </c>
      <c r="R200" s="80"/>
      <c r="S200" s="80"/>
      <c r="T200" s="80" t="s">
        <v>925</v>
      </c>
      <c r="U200" s="80"/>
      <c r="V200" s="83" t="s">
        <v>1111</v>
      </c>
      <c r="W200" s="82">
        <v>43530.01425925926</v>
      </c>
      <c r="X200" s="83" t="s">
        <v>1366</v>
      </c>
      <c r="Y200" s="80"/>
      <c r="Z200" s="80"/>
      <c r="AA200" s="86" t="s">
        <v>2006</v>
      </c>
      <c r="AB200" s="86" t="s">
        <v>2001</v>
      </c>
      <c r="AC200" s="80" t="b">
        <v>0</v>
      </c>
      <c r="AD200" s="80">
        <v>4</v>
      </c>
      <c r="AE200" s="86" t="s">
        <v>2474</v>
      </c>
      <c r="AF200" s="80" t="b">
        <v>0</v>
      </c>
      <c r="AG200" s="80" t="s">
        <v>2484</v>
      </c>
      <c r="AH200" s="80"/>
      <c r="AI200" s="86" t="s">
        <v>2449</v>
      </c>
      <c r="AJ200" s="80" t="b">
        <v>0</v>
      </c>
      <c r="AK200" s="80">
        <v>0</v>
      </c>
      <c r="AL200" s="86" t="s">
        <v>2449</v>
      </c>
      <c r="AM200" s="80" t="s">
        <v>2506</v>
      </c>
      <c r="AN200" s="80" t="b">
        <v>0</v>
      </c>
      <c r="AO200" s="86" t="s">
        <v>2001</v>
      </c>
      <c r="AP200" s="80" t="s">
        <v>178</v>
      </c>
      <c r="AQ200" s="80">
        <v>0</v>
      </c>
      <c r="AR200" s="80">
        <v>0</v>
      </c>
      <c r="AS200" s="80"/>
      <c r="AT200" s="80"/>
      <c r="AU200" s="80"/>
      <c r="AV200" s="80"/>
      <c r="AW200" s="80"/>
      <c r="AX200" s="80"/>
      <c r="AY200" s="80"/>
      <c r="AZ200" s="80"/>
      <c r="BA200" s="79" t="str">
        <f>REPLACE(INDEX(GroupVertices[Group],MATCH(Edges[[#This Row],[Vertex 1]],GroupVertices[Vertex],0)),1,1,"")</f>
        <v>1</v>
      </c>
      <c r="BB200" s="79" t="str">
        <f>REPLACE(INDEX(GroupVertices[Group],MATCH(Edges[[#This Row],[Vertex 2]],GroupVertices[Vertex],0)),1,1,"")</f>
        <v>2</v>
      </c>
    </row>
    <row r="201" spans="1:54" ht="15">
      <c r="A201" s="65" t="s">
        <v>287</v>
      </c>
      <c r="B201" s="65" t="s">
        <v>286</v>
      </c>
      <c r="C201" s="66"/>
      <c r="D201" s="67"/>
      <c r="E201" s="68"/>
      <c r="F201" s="69"/>
      <c r="G201" s="66"/>
      <c r="H201" s="70"/>
      <c r="I201" s="71"/>
      <c r="J201" s="71"/>
      <c r="K201" s="34" t="s">
        <v>65</v>
      </c>
      <c r="L201" s="78">
        <v>201</v>
      </c>
      <c r="M201" s="78"/>
      <c r="N201" s="73"/>
      <c r="O201" s="80" t="s">
        <v>335</v>
      </c>
      <c r="P201" s="82">
        <v>43530.012337962966</v>
      </c>
      <c r="Q201" s="80" t="s">
        <v>517</v>
      </c>
      <c r="R201" s="80"/>
      <c r="S201" s="80"/>
      <c r="T201" s="80" t="s">
        <v>925</v>
      </c>
      <c r="U201" s="80"/>
      <c r="V201" s="83" t="s">
        <v>1129</v>
      </c>
      <c r="W201" s="82">
        <v>43530.012337962966</v>
      </c>
      <c r="X201" s="83" t="s">
        <v>1369</v>
      </c>
      <c r="Y201" s="80"/>
      <c r="Z201" s="80"/>
      <c r="AA201" s="86" t="s">
        <v>2009</v>
      </c>
      <c r="AB201" s="86" t="s">
        <v>2001</v>
      </c>
      <c r="AC201" s="80" t="b">
        <v>0</v>
      </c>
      <c r="AD201" s="80">
        <v>2</v>
      </c>
      <c r="AE201" s="86" t="s">
        <v>2474</v>
      </c>
      <c r="AF201" s="80" t="b">
        <v>0</v>
      </c>
      <c r="AG201" s="80" t="s">
        <v>2484</v>
      </c>
      <c r="AH201" s="80"/>
      <c r="AI201" s="86" t="s">
        <v>2449</v>
      </c>
      <c r="AJ201" s="80" t="b">
        <v>0</v>
      </c>
      <c r="AK201" s="80">
        <v>0</v>
      </c>
      <c r="AL201" s="86" t="s">
        <v>2449</v>
      </c>
      <c r="AM201" s="80" t="s">
        <v>2504</v>
      </c>
      <c r="AN201" s="80" t="b">
        <v>0</v>
      </c>
      <c r="AO201" s="86" t="s">
        <v>2001</v>
      </c>
      <c r="AP201" s="80" t="s">
        <v>178</v>
      </c>
      <c r="AQ201" s="80">
        <v>0</v>
      </c>
      <c r="AR201" s="80">
        <v>0</v>
      </c>
      <c r="AS201" s="80"/>
      <c r="AT201" s="80"/>
      <c r="AU201" s="80"/>
      <c r="AV201" s="80"/>
      <c r="AW201" s="80"/>
      <c r="AX201" s="80"/>
      <c r="AY201" s="80"/>
      <c r="AZ201" s="80"/>
      <c r="BA201" s="79" t="str">
        <f>REPLACE(INDEX(GroupVertices[Group],MATCH(Edges[[#This Row],[Vertex 1]],GroupVertices[Vertex],0)),1,1,"")</f>
        <v>2</v>
      </c>
      <c r="BB201" s="79" t="str">
        <f>REPLACE(INDEX(GroupVertices[Group],MATCH(Edges[[#This Row],[Vertex 2]],GroupVertices[Vertex],0)),1,1,"")</f>
        <v>2</v>
      </c>
    </row>
    <row r="202" spans="1:54" ht="15">
      <c r="A202" s="65" t="s">
        <v>270</v>
      </c>
      <c r="B202" s="65" t="s">
        <v>286</v>
      </c>
      <c r="C202" s="66"/>
      <c r="D202" s="67"/>
      <c r="E202" s="68"/>
      <c r="F202" s="69"/>
      <c r="G202" s="66"/>
      <c r="H202" s="70"/>
      <c r="I202" s="71"/>
      <c r="J202" s="71"/>
      <c r="K202" s="34" t="s">
        <v>65</v>
      </c>
      <c r="L202" s="78">
        <v>202</v>
      </c>
      <c r="M202" s="78"/>
      <c r="N202" s="73"/>
      <c r="O202" s="80" t="s">
        <v>335</v>
      </c>
      <c r="P202" s="82">
        <v>43530.01296296297</v>
      </c>
      <c r="Q202" s="80" t="s">
        <v>513</v>
      </c>
      <c r="R202" s="80"/>
      <c r="S202" s="80"/>
      <c r="T202" s="80" t="s">
        <v>925</v>
      </c>
      <c r="U202" s="80"/>
      <c r="V202" s="83" t="s">
        <v>1111</v>
      </c>
      <c r="W202" s="82">
        <v>43530.01296296297</v>
      </c>
      <c r="X202" s="83" t="s">
        <v>1365</v>
      </c>
      <c r="Y202" s="80"/>
      <c r="Z202" s="80"/>
      <c r="AA202" s="86" t="s">
        <v>2005</v>
      </c>
      <c r="AB202" s="86" t="s">
        <v>2000</v>
      </c>
      <c r="AC202" s="80" t="b">
        <v>0</v>
      </c>
      <c r="AD202" s="80">
        <v>2</v>
      </c>
      <c r="AE202" s="86" t="s">
        <v>2474</v>
      </c>
      <c r="AF202" s="80" t="b">
        <v>0</v>
      </c>
      <c r="AG202" s="80" t="s">
        <v>2484</v>
      </c>
      <c r="AH202" s="80"/>
      <c r="AI202" s="86" t="s">
        <v>2449</v>
      </c>
      <c r="AJ202" s="80" t="b">
        <v>0</v>
      </c>
      <c r="AK202" s="80">
        <v>0</v>
      </c>
      <c r="AL202" s="86" t="s">
        <v>2449</v>
      </c>
      <c r="AM202" s="80" t="s">
        <v>2506</v>
      </c>
      <c r="AN202" s="80" t="b">
        <v>0</v>
      </c>
      <c r="AO202" s="86" t="s">
        <v>2000</v>
      </c>
      <c r="AP202" s="80" t="s">
        <v>178</v>
      </c>
      <c r="AQ202" s="80">
        <v>0</v>
      </c>
      <c r="AR202" s="80">
        <v>0</v>
      </c>
      <c r="AS202" s="80"/>
      <c r="AT202" s="80"/>
      <c r="AU202" s="80"/>
      <c r="AV202" s="80"/>
      <c r="AW202" s="80"/>
      <c r="AX202" s="80"/>
      <c r="AY202" s="80"/>
      <c r="AZ202" s="80"/>
      <c r="BA202" s="79" t="str">
        <f>REPLACE(INDEX(GroupVertices[Group],MATCH(Edges[[#This Row],[Vertex 1]],GroupVertices[Vertex],0)),1,1,"")</f>
        <v>1</v>
      </c>
      <c r="BB202" s="79" t="str">
        <f>REPLACE(INDEX(GroupVertices[Group],MATCH(Edges[[#This Row],[Vertex 2]],GroupVertices[Vertex],0)),1,1,"")</f>
        <v>2</v>
      </c>
    </row>
    <row r="203" spans="1:54" ht="15">
      <c r="A203" s="65" t="s">
        <v>270</v>
      </c>
      <c r="B203" s="65" t="s">
        <v>286</v>
      </c>
      <c r="C203" s="66"/>
      <c r="D203" s="67"/>
      <c r="E203" s="68"/>
      <c r="F203" s="69"/>
      <c r="G203" s="66"/>
      <c r="H203" s="70"/>
      <c r="I203" s="71"/>
      <c r="J203" s="71"/>
      <c r="K203" s="34" t="s">
        <v>65</v>
      </c>
      <c r="L203" s="78">
        <v>203</v>
      </c>
      <c r="M203" s="78"/>
      <c r="N203" s="73"/>
      <c r="O203" s="80" t="s">
        <v>335</v>
      </c>
      <c r="P203" s="82">
        <v>43530.011030092595</v>
      </c>
      <c r="Q203" s="80" t="s">
        <v>512</v>
      </c>
      <c r="R203" s="80"/>
      <c r="S203" s="80"/>
      <c r="T203" s="80" t="s">
        <v>925</v>
      </c>
      <c r="U203" s="80"/>
      <c r="V203" s="83" t="s">
        <v>1111</v>
      </c>
      <c r="W203" s="82">
        <v>43530.011030092595</v>
      </c>
      <c r="X203" s="83" t="s">
        <v>1364</v>
      </c>
      <c r="Y203" s="80"/>
      <c r="Z203" s="80"/>
      <c r="AA203" s="86" t="s">
        <v>2004</v>
      </c>
      <c r="AB203" s="86" t="s">
        <v>1999</v>
      </c>
      <c r="AC203" s="80" t="b">
        <v>0</v>
      </c>
      <c r="AD203" s="80">
        <v>1</v>
      </c>
      <c r="AE203" s="86" t="s">
        <v>2474</v>
      </c>
      <c r="AF203" s="80" t="b">
        <v>0</v>
      </c>
      <c r="AG203" s="80" t="s">
        <v>2484</v>
      </c>
      <c r="AH203" s="80"/>
      <c r="AI203" s="86" t="s">
        <v>2449</v>
      </c>
      <c r="AJ203" s="80" t="b">
        <v>0</v>
      </c>
      <c r="AK203" s="80">
        <v>0</v>
      </c>
      <c r="AL203" s="86" t="s">
        <v>2449</v>
      </c>
      <c r="AM203" s="80" t="s">
        <v>2506</v>
      </c>
      <c r="AN203" s="80" t="b">
        <v>0</v>
      </c>
      <c r="AO203" s="86" t="s">
        <v>1999</v>
      </c>
      <c r="AP203" s="80" t="s">
        <v>178</v>
      </c>
      <c r="AQ203" s="80">
        <v>0</v>
      </c>
      <c r="AR203" s="80">
        <v>0</v>
      </c>
      <c r="AS203" s="80"/>
      <c r="AT203" s="80"/>
      <c r="AU203" s="80"/>
      <c r="AV203" s="80"/>
      <c r="AW203" s="80"/>
      <c r="AX203" s="80"/>
      <c r="AY203" s="80"/>
      <c r="AZ203" s="80"/>
      <c r="BA203" s="79" t="str">
        <f>REPLACE(INDEX(GroupVertices[Group],MATCH(Edges[[#This Row],[Vertex 1]],GroupVertices[Vertex],0)),1,1,"")</f>
        <v>1</v>
      </c>
      <c r="BB203" s="79" t="str">
        <f>REPLACE(INDEX(GroupVertices[Group],MATCH(Edges[[#This Row],[Vertex 2]],GroupVertices[Vertex],0)),1,1,"")</f>
        <v>2</v>
      </c>
    </row>
    <row r="204" spans="1:54" ht="15">
      <c r="A204" s="65" t="s">
        <v>283</v>
      </c>
      <c r="B204" s="65" t="s">
        <v>284</v>
      </c>
      <c r="C204" s="66"/>
      <c r="D204" s="67"/>
      <c r="E204" s="68"/>
      <c r="F204" s="69"/>
      <c r="G204" s="66"/>
      <c r="H204" s="70"/>
      <c r="I204" s="71"/>
      <c r="J204" s="71"/>
      <c r="K204" s="34" t="s">
        <v>65</v>
      </c>
      <c r="L204" s="78">
        <v>204</v>
      </c>
      <c r="M204" s="78"/>
      <c r="N204" s="73"/>
      <c r="O204" s="80" t="s">
        <v>335</v>
      </c>
      <c r="P204" s="82">
        <v>43523.011296296296</v>
      </c>
      <c r="Q204" s="80" t="s">
        <v>447</v>
      </c>
      <c r="R204" s="80"/>
      <c r="S204" s="80"/>
      <c r="T204" s="80" t="s">
        <v>925</v>
      </c>
      <c r="U204" s="80"/>
      <c r="V204" s="83" t="s">
        <v>1125</v>
      </c>
      <c r="W204" s="82">
        <v>43523.011296296296</v>
      </c>
      <c r="X204" s="83" t="s">
        <v>1296</v>
      </c>
      <c r="Y204" s="80"/>
      <c r="Z204" s="80"/>
      <c r="AA204" s="86" t="s">
        <v>1936</v>
      </c>
      <c r="AB204" s="86" t="s">
        <v>1927</v>
      </c>
      <c r="AC204" s="80" t="b">
        <v>0</v>
      </c>
      <c r="AD204" s="80">
        <v>2</v>
      </c>
      <c r="AE204" s="86" t="s">
        <v>2470</v>
      </c>
      <c r="AF204" s="80" t="b">
        <v>0</v>
      </c>
      <c r="AG204" s="80" t="s">
        <v>2484</v>
      </c>
      <c r="AH204" s="80"/>
      <c r="AI204" s="86" t="s">
        <v>2449</v>
      </c>
      <c r="AJ204" s="80" t="b">
        <v>0</v>
      </c>
      <c r="AK204" s="80">
        <v>0</v>
      </c>
      <c r="AL204" s="86" t="s">
        <v>2449</v>
      </c>
      <c r="AM204" s="80" t="s">
        <v>2502</v>
      </c>
      <c r="AN204" s="80" t="b">
        <v>0</v>
      </c>
      <c r="AO204" s="86" t="s">
        <v>1927</v>
      </c>
      <c r="AP204" s="80" t="s">
        <v>178</v>
      </c>
      <c r="AQ204" s="80">
        <v>0</v>
      </c>
      <c r="AR204" s="80">
        <v>0</v>
      </c>
      <c r="AS204" s="80"/>
      <c r="AT204" s="80"/>
      <c r="AU204" s="80"/>
      <c r="AV204" s="80"/>
      <c r="AW204" s="80"/>
      <c r="AX204" s="80"/>
      <c r="AY204" s="80"/>
      <c r="AZ204" s="80"/>
      <c r="BA204" s="79" t="str">
        <f>REPLACE(INDEX(GroupVertices[Group],MATCH(Edges[[#This Row],[Vertex 1]],GroupVertices[Vertex],0)),1,1,"")</f>
        <v>2</v>
      </c>
      <c r="BB204" s="79" t="str">
        <f>REPLACE(INDEX(GroupVertices[Group],MATCH(Edges[[#This Row],[Vertex 2]],GroupVertices[Vertex],0)),1,1,"")</f>
        <v>6</v>
      </c>
    </row>
    <row r="205" spans="1:54" ht="15">
      <c r="A205" s="65" t="s">
        <v>279</v>
      </c>
      <c r="B205" s="65" t="s">
        <v>284</v>
      </c>
      <c r="C205" s="66"/>
      <c r="D205" s="67"/>
      <c r="E205" s="68"/>
      <c r="F205" s="69"/>
      <c r="G205" s="66"/>
      <c r="H205" s="70"/>
      <c r="I205" s="71"/>
      <c r="J205" s="71"/>
      <c r="K205" s="34" t="s">
        <v>65</v>
      </c>
      <c r="L205" s="78">
        <v>205</v>
      </c>
      <c r="M205" s="78"/>
      <c r="N205" s="73"/>
      <c r="O205" s="80" t="s">
        <v>335</v>
      </c>
      <c r="P205" s="82">
        <v>43523.01222222222</v>
      </c>
      <c r="Q205" s="80" t="s">
        <v>445</v>
      </c>
      <c r="R205" s="80"/>
      <c r="S205" s="80"/>
      <c r="T205" s="80" t="s">
        <v>925</v>
      </c>
      <c r="U205" s="80"/>
      <c r="V205" s="83" t="s">
        <v>1121</v>
      </c>
      <c r="W205" s="82">
        <v>43523.01222222222</v>
      </c>
      <c r="X205" s="83" t="s">
        <v>1293</v>
      </c>
      <c r="Y205" s="80"/>
      <c r="Z205" s="80"/>
      <c r="AA205" s="86" t="s">
        <v>1933</v>
      </c>
      <c r="AB205" s="86" t="s">
        <v>1927</v>
      </c>
      <c r="AC205" s="80" t="b">
        <v>0</v>
      </c>
      <c r="AD205" s="80">
        <v>4</v>
      </c>
      <c r="AE205" s="86" t="s">
        <v>2470</v>
      </c>
      <c r="AF205" s="80" t="b">
        <v>0</v>
      </c>
      <c r="AG205" s="80" t="s">
        <v>2484</v>
      </c>
      <c r="AH205" s="80"/>
      <c r="AI205" s="86" t="s">
        <v>2449</v>
      </c>
      <c r="AJ205" s="80" t="b">
        <v>0</v>
      </c>
      <c r="AK205" s="80">
        <v>1</v>
      </c>
      <c r="AL205" s="86" t="s">
        <v>2449</v>
      </c>
      <c r="AM205" s="80" t="s">
        <v>2506</v>
      </c>
      <c r="AN205" s="80" t="b">
        <v>0</v>
      </c>
      <c r="AO205" s="86" t="s">
        <v>1927</v>
      </c>
      <c r="AP205" s="80" t="s">
        <v>178</v>
      </c>
      <c r="AQ205" s="80">
        <v>0</v>
      </c>
      <c r="AR205" s="80">
        <v>0</v>
      </c>
      <c r="AS205" s="80"/>
      <c r="AT205" s="80"/>
      <c r="AU205" s="80"/>
      <c r="AV205" s="80"/>
      <c r="AW205" s="80"/>
      <c r="AX205" s="80"/>
      <c r="AY205" s="80"/>
      <c r="AZ205" s="80"/>
      <c r="BA205" s="79" t="str">
        <f>REPLACE(INDEX(GroupVertices[Group],MATCH(Edges[[#This Row],[Vertex 1]],GroupVertices[Vertex],0)),1,1,"")</f>
        <v>6</v>
      </c>
      <c r="BB205" s="79" t="str">
        <f>REPLACE(INDEX(GroupVertices[Group],MATCH(Edges[[#This Row],[Vertex 2]],GroupVertices[Vertex],0)),1,1,"")</f>
        <v>6</v>
      </c>
    </row>
    <row r="206" spans="1:54" ht="15">
      <c r="A206" s="65" t="s">
        <v>270</v>
      </c>
      <c r="B206" s="65" t="s">
        <v>284</v>
      </c>
      <c r="C206" s="66"/>
      <c r="D206" s="67"/>
      <c r="E206" s="68"/>
      <c r="F206" s="69"/>
      <c r="G206" s="66"/>
      <c r="H206" s="70"/>
      <c r="I206" s="71"/>
      <c r="J206" s="71"/>
      <c r="K206" s="34" t="s">
        <v>65</v>
      </c>
      <c r="L206" s="78">
        <v>206</v>
      </c>
      <c r="M206" s="78"/>
      <c r="N206" s="73"/>
      <c r="O206" s="80" t="s">
        <v>335</v>
      </c>
      <c r="P206" s="82">
        <v>43523.01495370371</v>
      </c>
      <c r="Q206" s="80" t="s">
        <v>445</v>
      </c>
      <c r="R206" s="80"/>
      <c r="S206" s="80"/>
      <c r="T206" s="80"/>
      <c r="U206" s="80"/>
      <c r="V206" s="83" t="s">
        <v>1111</v>
      </c>
      <c r="W206" s="82">
        <v>43523.01495370371</v>
      </c>
      <c r="X206" s="83" t="s">
        <v>1295</v>
      </c>
      <c r="Y206" s="80"/>
      <c r="Z206" s="80"/>
      <c r="AA206" s="86" t="s">
        <v>1935</v>
      </c>
      <c r="AB206" s="80"/>
      <c r="AC206" s="80" t="b">
        <v>0</v>
      </c>
      <c r="AD206" s="80">
        <v>0</v>
      </c>
      <c r="AE206" s="86" t="s">
        <v>2449</v>
      </c>
      <c r="AF206" s="80" t="b">
        <v>0</v>
      </c>
      <c r="AG206" s="80" t="s">
        <v>2484</v>
      </c>
      <c r="AH206" s="80"/>
      <c r="AI206" s="86" t="s">
        <v>2449</v>
      </c>
      <c r="AJ206" s="80" t="b">
        <v>0</v>
      </c>
      <c r="AK206" s="80">
        <v>1</v>
      </c>
      <c r="AL206" s="86" t="s">
        <v>1933</v>
      </c>
      <c r="AM206" s="80" t="s">
        <v>2506</v>
      </c>
      <c r="AN206" s="80" t="b">
        <v>0</v>
      </c>
      <c r="AO206" s="86" t="s">
        <v>1933</v>
      </c>
      <c r="AP206" s="80" t="s">
        <v>178</v>
      </c>
      <c r="AQ206" s="80">
        <v>0</v>
      </c>
      <c r="AR206" s="80">
        <v>0</v>
      </c>
      <c r="AS206" s="80"/>
      <c r="AT206" s="80"/>
      <c r="AU206" s="80"/>
      <c r="AV206" s="80"/>
      <c r="AW206" s="80"/>
      <c r="AX206" s="80"/>
      <c r="AY206" s="80"/>
      <c r="AZ206" s="80"/>
      <c r="BA206" s="79" t="str">
        <f>REPLACE(INDEX(GroupVertices[Group],MATCH(Edges[[#This Row],[Vertex 1]],GroupVertices[Vertex],0)),1,1,"")</f>
        <v>1</v>
      </c>
      <c r="BB206" s="79" t="str">
        <f>REPLACE(INDEX(GroupVertices[Group],MATCH(Edges[[#This Row],[Vertex 2]],GroupVertices[Vertex],0)),1,1,"")</f>
        <v>6</v>
      </c>
    </row>
    <row r="207" spans="1:54" ht="15">
      <c r="A207" s="65" t="s">
        <v>283</v>
      </c>
      <c r="B207" s="65" t="s">
        <v>284</v>
      </c>
      <c r="C207" s="66"/>
      <c r="D207" s="67"/>
      <c r="E207" s="68"/>
      <c r="F207" s="69"/>
      <c r="G207" s="66"/>
      <c r="H207" s="70"/>
      <c r="I207" s="71"/>
      <c r="J207" s="71"/>
      <c r="K207" s="34" t="s">
        <v>65</v>
      </c>
      <c r="L207" s="78">
        <v>207</v>
      </c>
      <c r="M207" s="78"/>
      <c r="N207" s="73"/>
      <c r="O207" s="80" t="s">
        <v>335</v>
      </c>
      <c r="P207" s="82">
        <v>43523.01894675926</v>
      </c>
      <c r="Q207" s="80" t="s">
        <v>448</v>
      </c>
      <c r="R207" s="80"/>
      <c r="S207" s="80"/>
      <c r="T207" s="80" t="s">
        <v>925</v>
      </c>
      <c r="U207" s="80"/>
      <c r="V207" s="83" t="s">
        <v>1125</v>
      </c>
      <c r="W207" s="82">
        <v>43523.01894675926</v>
      </c>
      <c r="X207" s="83" t="s">
        <v>1297</v>
      </c>
      <c r="Y207" s="80"/>
      <c r="Z207" s="80"/>
      <c r="AA207" s="86" t="s">
        <v>1937</v>
      </c>
      <c r="AB207" s="86" t="s">
        <v>1928</v>
      </c>
      <c r="AC207" s="80" t="b">
        <v>0</v>
      </c>
      <c r="AD207" s="80">
        <v>4</v>
      </c>
      <c r="AE207" s="86" t="s">
        <v>2470</v>
      </c>
      <c r="AF207" s="80" t="b">
        <v>0</v>
      </c>
      <c r="AG207" s="80" t="s">
        <v>2484</v>
      </c>
      <c r="AH207" s="80"/>
      <c r="AI207" s="86" t="s">
        <v>2449</v>
      </c>
      <c r="AJ207" s="80" t="b">
        <v>0</v>
      </c>
      <c r="AK207" s="80">
        <v>0</v>
      </c>
      <c r="AL207" s="86" t="s">
        <v>2449</v>
      </c>
      <c r="AM207" s="80" t="s">
        <v>2502</v>
      </c>
      <c r="AN207" s="80" t="b">
        <v>0</v>
      </c>
      <c r="AO207" s="86" t="s">
        <v>1928</v>
      </c>
      <c r="AP207" s="80" t="s">
        <v>178</v>
      </c>
      <c r="AQ207" s="80">
        <v>0</v>
      </c>
      <c r="AR207" s="80">
        <v>0</v>
      </c>
      <c r="AS207" s="80"/>
      <c r="AT207" s="80"/>
      <c r="AU207" s="80"/>
      <c r="AV207" s="80"/>
      <c r="AW207" s="80"/>
      <c r="AX207" s="80"/>
      <c r="AY207" s="80"/>
      <c r="AZ207" s="80"/>
      <c r="BA207" s="79" t="str">
        <f>REPLACE(INDEX(GroupVertices[Group],MATCH(Edges[[#This Row],[Vertex 1]],GroupVertices[Vertex],0)),1,1,"")</f>
        <v>2</v>
      </c>
      <c r="BB207" s="79" t="str">
        <f>REPLACE(INDEX(GroupVertices[Group],MATCH(Edges[[#This Row],[Vertex 2]],GroupVertices[Vertex],0)),1,1,"")</f>
        <v>6</v>
      </c>
    </row>
    <row r="208" spans="1:54" ht="15">
      <c r="A208" s="65" t="s">
        <v>270</v>
      </c>
      <c r="B208" s="65" t="s">
        <v>284</v>
      </c>
      <c r="C208" s="66"/>
      <c r="D208" s="67"/>
      <c r="E208" s="68"/>
      <c r="F208" s="69"/>
      <c r="G208" s="66"/>
      <c r="H208" s="70"/>
      <c r="I208" s="71"/>
      <c r="J208" s="71"/>
      <c r="K208" s="34" t="s">
        <v>65</v>
      </c>
      <c r="L208" s="78">
        <v>208</v>
      </c>
      <c r="M208" s="78"/>
      <c r="N208" s="73"/>
      <c r="O208" s="80" t="s">
        <v>335</v>
      </c>
      <c r="P208" s="82">
        <v>43523.01211805556</v>
      </c>
      <c r="Q208" s="80" t="s">
        <v>446</v>
      </c>
      <c r="R208" s="80"/>
      <c r="S208" s="80"/>
      <c r="T208" s="80" t="s">
        <v>925</v>
      </c>
      <c r="U208" s="80"/>
      <c r="V208" s="83" t="s">
        <v>1111</v>
      </c>
      <c r="W208" s="82">
        <v>43523.01211805556</v>
      </c>
      <c r="X208" s="83" t="s">
        <v>1294</v>
      </c>
      <c r="Y208" s="80"/>
      <c r="Z208" s="80"/>
      <c r="AA208" s="86" t="s">
        <v>1934</v>
      </c>
      <c r="AB208" s="86" t="s">
        <v>1926</v>
      </c>
      <c r="AC208" s="80" t="b">
        <v>0</v>
      </c>
      <c r="AD208" s="80">
        <v>1</v>
      </c>
      <c r="AE208" s="86" t="s">
        <v>2470</v>
      </c>
      <c r="AF208" s="80" t="b">
        <v>0</v>
      </c>
      <c r="AG208" s="80" t="s">
        <v>2484</v>
      </c>
      <c r="AH208" s="80"/>
      <c r="AI208" s="86" t="s">
        <v>2449</v>
      </c>
      <c r="AJ208" s="80" t="b">
        <v>0</v>
      </c>
      <c r="AK208" s="80">
        <v>0</v>
      </c>
      <c r="AL208" s="86" t="s">
        <v>2449</v>
      </c>
      <c r="AM208" s="80" t="s">
        <v>2506</v>
      </c>
      <c r="AN208" s="80" t="b">
        <v>0</v>
      </c>
      <c r="AO208" s="86" t="s">
        <v>1926</v>
      </c>
      <c r="AP208" s="80" t="s">
        <v>178</v>
      </c>
      <c r="AQ208" s="80">
        <v>0</v>
      </c>
      <c r="AR208" s="80">
        <v>0</v>
      </c>
      <c r="AS208" s="80"/>
      <c r="AT208" s="80"/>
      <c r="AU208" s="80"/>
      <c r="AV208" s="80"/>
      <c r="AW208" s="80"/>
      <c r="AX208" s="80"/>
      <c r="AY208" s="80"/>
      <c r="AZ208" s="80"/>
      <c r="BA208" s="79" t="str">
        <f>REPLACE(INDEX(GroupVertices[Group],MATCH(Edges[[#This Row],[Vertex 1]],GroupVertices[Vertex],0)),1,1,"")</f>
        <v>1</v>
      </c>
      <c r="BB208" s="79" t="str">
        <f>REPLACE(INDEX(GroupVertices[Group],MATCH(Edges[[#This Row],[Vertex 2]],GroupVertices[Vertex],0)),1,1,"")</f>
        <v>6</v>
      </c>
    </row>
    <row r="209" spans="1:54" ht="15">
      <c r="A209" s="65" t="s">
        <v>275</v>
      </c>
      <c r="B209" s="65" t="s">
        <v>265</v>
      </c>
      <c r="C209" s="66"/>
      <c r="D209" s="67"/>
      <c r="E209" s="68"/>
      <c r="F209" s="69"/>
      <c r="G209" s="66"/>
      <c r="H209" s="70"/>
      <c r="I209" s="71"/>
      <c r="J209" s="71"/>
      <c r="K209" s="34" t="s">
        <v>66</v>
      </c>
      <c r="L209" s="78">
        <v>209</v>
      </c>
      <c r="M209" s="78"/>
      <c r="N209" s="73"/>
      <c r="O209" s="80" t="s">
        <v>335</v>
      </c>
      <c r="P209" s="82">
        <v>43530.020520833335</v>
      </c>
      <c r="Q209" s="80" t="s">
        <v>694</v>
      </c>
      <c r="R209" s="80"/>
      <c r="S209" s="80"/>
      <c r="T209" s="80" t="s">
        <v>925</v>
      </c>
      <c r="U209" s="80"/>
      <c r="V209" s="83" t="s">
        <v>1117</v>
      </c>
      <c r="W209" s="82">
        <v>43530.020520833335</v>
      </c>
      <c r="X209" s="83" t="s">
        <v>1559</v>
      </c>
      <c r="Y209" s="80"/>
      <c r="Z209" s="80"/>
      <c r="AA209" s="86" t="s">
        <v>2200</v>
      </c>
      <c r="AB209" s="86" t="s">
        <v>2202</v>
      </c>
      <c r="AC209" s="80" t="b">
        <v>0</v>
      </c>
      <c r="AD209" s="80">
        <v>4</v>
      </c>
      <c r="AE209" s="86" t="s">
        <v>2461</v>
      </c>
      <c r="AF209" s="80" t="b">
        <v>0</v>
      </c>
      <c r="AG209" s="80" t="s">
        <v>2484</v>
      </c>
      <c r="AH209" s="80"/>
      <c r="AI209" s="86" t="s">
        <v>2449</v>
      </c>
      <c r="AJ209" s="80" t="b">
        <v>0</v>
      </c>
      <c r="AK209" s="80">
        <v>0</v>
      </c>
      <c r="AL209" s="86" t="s">
        <v>2449</v>
      </c>
      <c r="AM209" s="80" t="s">
        <v>2504</v>
      </c>
      <c r="AN209" s="80" t="b">
        <v>0</v>
      </c>
      <c r="AO209" s="86" t="s">
        <v>2202</v>
      </c>
      <c r="AP209" s="80" t="s">
        <v>178</v>
      </c>
      <c r="AQ209" s="80">
        <v>0</v>
      </c>
      <c r="AR209" s="80">
        <v>0</v>
      </c>
      <c r="AS209" s="80" t="s">
        <v>2515</v>
      </c>
      <c r="AT209" s="80" t="s">
        <v>2518</v>
      </c>
      <c r="AU209" s="80" t="s">
        <v>2520</v>
      </c>
      <c r="AV209" s="80" t="s">
        <v>2527</v>
      </c>
      <c r="AW209" s="80" t="s">
        <v>2535</v>
      </c>
      <c r="AX209" s="80" t="s">
        <v>2543</v>
      </c>
      <c r="AY209" s="80" t="s">
        <v>2547</v>
      </c>
      <c r="AZ209" s="83" t="s">
        <v>2553</v>
      </c>
      <c r="BA209" s="79" t="str">
        <f>REPLACE(INDEX(GroupVertices[Group],MATCH(Edges[[#This Row],[Vertex 1]],GroupVertices[Vertex],0)),1,1,"")</f>
        <v>2</v>
      </c>
      <c r="BB209" s="79" t="str">
        <f>REPLACE(INDEX(GroupVertices[Group],MATCH(Edges[[#This Row],[Vertex 2]],GroupVertices[Vertex],0)),1,1,"")</f>
        <v>2</v>
      </c>
    </row>
    <row r="210" spans="1:54" ht="15">
      <c r="A210" s="65" t="s">
        <v>270</v>
      </c>
      <c r="B210" s="65" t="s">
        <v>265</v>
      </c>
      <c r="C210" s="66"/>
      <c r="D210" s="67"/>
      <c r="E210" s="68"/>
      <c r="F210" s="69"/>
      <c r="G210" s="66"/>
      <c r="H210" s="70"/>
      <c r="I210" s="71"/>
      <c r="J210" s="71"/>
      <c r="K210" s="34" t="s">
        <v>66</v>
      </c>
      <c r="L210" s="78">
        <v>210</v>
      </c>
      <c r="M210" s="78"/>
      <c r="N210" s="73"/>
      <c r="O210" s="80" t="s">
        <v>335</v>
      </c>
      <c r="P210" s="82">
        <v>43530.0018287037</v>
      </c>
      <c r="Q210" s="80" t="s">
        <v>718</v>
      </c>
      <c r="R210" s="80"/>
      <c r="S210" s="80"/>
      <c r="T210" s="80" t="s">
        <v>925</v>
      </c>
      <c r="U210" s="80"/>
      <c r="V210" s="83" t="s">
        <v>1111</v>
      </c>
      <c r="W210" s="82">
        <v>43530.0018287037</v>
      </c>
      <c r="X210" s="83" t="s">
        <v>1583</v>
      </c>
      <c r="Y210" s="80"/>
      <c r="Z210" s="80"/>
      <c r="AA210" s="86" t="s">
        <v>2224</v>
      </c>
      <c r="AB210" s="86" t="s">
        <v>2210</v>
      </c>
      <c r="AC210" s="80" t="b">
        <v>0</v>
      </c>
      <c r="AD210" s="80">
        <v>3</v>
      </c>
      <c r="AE210" s="86" t="s">
        <v>2461</v>
      </c>
      <c r="AF210" s="80" t="b">
        <v>0</v>
      </c>
      <c r="AG210" s="80" t="s">
        <v>2484</v>
      </c>
      <c r="AH210" s="80"/>
      <c r="AI210" s="86" t="s">
        <v>2449</v>
      </c>
      <c r="AJ210" s="80" t="b">
        <v>0</v>
      </c>
      <c r="AK210" s="80">
        <v>0</v>
      </c>
      <c r="AL210" s="86" t="s">
        <v>2449</v>
      </c>
      <c r="AM210" s="80" t="s">
        <v>2506</v>
      </c>
      <c r="AN210" s="80" t="b">
        <v>0</v>
      </c>
      <c r="AO210" s="86" t="s">
        <v>2210</v>
      </c>
      <c r="AP210" s="80" t="s">
        <v>178</v>
      </c>
      <c r="AQ210" s="80">
        <v>0</v>
      </c>
      <c r="AR210" s="80">
        <v>0</v>
      </c>
      <c r="AS210" s="80"/>
      <c r="AT210" s="80"/>
      <c r="AU210" s="80"/>
      <c r="AV210" s="80"/>
      <c r="AW210" s="80"/>
      <c r="AX210" s="80"/>
      <c r="AY210" s="80"/>
      <c r="AZ210" s="80"/>
      <c r="BA210" s="79" t="str">
        <f>REPLACE(INDEX(GroupVertices[Group],MATCH(Edges[[#This Row],[Vertex 1]],GroupVertices[Vertex],0)),1,1,"")</f>
        <v>1</v>
      </c>
      <c r="BB210" s="79" t="str">
        <f>REPLACE(INDEX(GroupVertices[Group],MATCH(Edges[[#This Row],[Vertex 2]],GroupVertices[Vertex],0)),1,1,"")</f>
        <v>2</v>
      </c>
    </row>
    <row r="211" spans="1:54" ht="15">
      <c r="A211" s="65" t="s">
        <v>270</v>
      </c>
      <c r="B211" s="65" t="s">
        <v>265</v>
      </c>
      <c r="C211" s="66"/>
      <c r="D211" s="67"/>
      <c r="E211" s="68"/>
      <c r="F211" s="69"/>
      <c r="G211" s="66"/>
      <c r="H211" s="70"/>
      <c r="I211" s="71"/>
      <c r="J211" s="71"/>
      <c r="K211" s="34" t="s">
        <v>66</v>
      </c>
      <c r="L211" s="78">
        <v>211</v>
      </c>
      <c r="M211" s="78"/>
      <c r="N211" s="73"/>
      <c r="O211" s="80" t="s">
        <v>335</v>
      </c>
      <c r="P211" s="82">
        <v>43530.0318287037</v>
      </c>
      <c r="Q211" s="80" t="s">
        <v>722</v>
      </c>
      <c r="R211" s="80"/>
      <c r="S211" s="80"/>
      <c r="T211" s="80" t="s">
        <v>925</v>
      </c>
      <c r="U211" s="80"/>
      <c r="V211" s="83" t="s">
        <v>1111</v>
      </c>
      <c r="W211" s="82">
        <v>43530.0318287037</v>
      </c>
      <c r="X211" s="83" t="s">
        <v>1587</v>
      </c>
      <c r="Y211" s="80"/>
      <c r="Z211" s="80"/>
      <c r="AA211" s="86" t="s">
        <v>2228</v>
      </c>
      <c r="AB211" s="86" t="s">
        <v>2221</v>
      </c>
      <c r="AC211" s="80" t="b">
        <v>0</v>
      </c>
      <c r="AD211" s="80">
        <v>1</v>
      </c>
      <c r="AE211" s="86" t="s">
        <v>2461</v>
      </c>
      <c r="AF211" s="80" t="b">
        <v>0</v>
      </c>
      <c r="AG211" s="80" t="s">
        <v>2484</v>
      </c>
      <c r="AH211" s="80"/>
      <c r="AI211" s="86" t="s">
        <v>2449</v>
      </c>
      <c r="AJ211" s="80" t="b">
        <v>0</v>
      </c>
      <c r="AK211" s="80">
        <v>0</v>
      </c>
      <c r="AL211" s="86" t="s">
        <v>2449</v>
      </c>
      <c r="AM211" s="80" t="s">
        <v>2506</v>
      </c>
      <c r="AN211" s="80" t="b">
        <v>0</v>
      </c>
      <c r="AO211" s="86" t="s">
        <v>2221</v>
      </c>
      <c r="AP211" s="80" t="s">
        <v>178</v>
      </c>
      <c r="AQ211" s="80">
        <v>0</v>
      </c>
      <c r="AR211" s="80">
        <v>0</v>
      </c>
      <c r="AS211" s="80"/>
      <c r="AT211" s="80"/>
      <c r="AU211" s="80"/>
      <c r="AV211" s="80"/>
      <c r="AW211" s="80"/>
      <c r="AX211" s="80"/>
      <c r="AY211" s="80"/>
      <c r="AZ211" s="80"/>
      <c r="BA211" s="79" t="str">
        <f>REPLACE(INDEX(GroupVertices[Group],MATCH(Edges[[#This Row],[Vertex 1]],GroupVertices[Vertex],0)),1,1,"")</f>
        <v>1</v>
      </c>
      <c r="BB211" s="79" t="str">
        <f>REPLACE(INDEX(GroupVertices[Group],MATCH(Edges[[#This Row],[Vertex 2]],GroupVertices[Vertex],0)),1,1,"")</f>
        <v>2</v>
      </c>
    </row>
    <row r="212" spans="1:54" ht="15">
      <c r="A212" s="65" t="s">
        <v>270</v>
      </c>
      <c r="B212" s="65" t="s">
        <v>265</v>
      </c>
      <c r="C212" s="66"/>
      <c r="D212" s="67"/>
      <c r="E212" s="68"/>
      <c r="F212" s="69"/>
      <c r="G212" s="66"/>
      <c r="H212" s="70"/>
      <c r="I212" s="71"/>
      <c r="J212" s="71"/>
      <c r="K212" s="34" t="s">
        <v>66</v>
      </c>
      <c r="L212" s="78">
        <v>212</v>
      </c>
      <c r="M212" s="78"/>
      <c r="N212" s="73"/>
      <c r="O212" s="80" t="s">
        <v>335</v>
      </c>
      <c r="P212" s="82">
        <v>43530.0187037037</v>
      </c>
      <c r="Q212" s="80" t="s">
        <v>721</v>
      </c>
      <c r="R212" s="80"/>
      <c r="S212" s="80"/>
      <c r="T212" s="80" t="s">
        <v>925</v>
      </c>
      <c r="U212" s="80"/>
      <c r="V212" s="83" t="s">
        <v>1111</v>
      </c>
      <c r="W212" s="82">
        <v>43530.0187037037</v>
      </c>
      <c r="X212" s="83" t="s">
        <v>1586</v>
      </c>
      <c r="Y212" s="80"/>
      <c r="Z212" s="80"/>
      <c r="AA212" s="86" t="s">
        <v>2227</v>
      </c>
      <c r="AB212" s="86" t="s">
        <v>2216</v>
      </c>
      <c r="AC212" s="80" t="b">
        <v>0</v>
      </c>
      <c r="AD212" s="80">
        <v>3</v>
      </c>
      <c r="AE212" s="86" t="s">
        <v>2461</v>
      </c>
      <c r="AF212" s="80" t="b">
        <v>0</v>
      </c>
      <c r="AG212" s="80" t="s">
        <v>2486</v>
      </c>
      <c r="AH212" s="80"/>
      <c r="AI212" s="86" t="s">
        <v>2449</v>
      </c>
      <c r="AJ212" s="80" t="b">
        <v>0</v>
      </c>
      <c r="AK212" s="80">
        <v>0</v>
      </c>
      <c r="AL212" s="86" t="s">
        <v>2449</v>
      </c>
      <c r="AM212" s="80" t="s">
        <v>2506</v>
      </c>
      <c r="AN212" s="80" t="b">
        <v>0</v>
      </c>
      <c r="AO212" s="86" t="s">
        <v>2216</v>
      </c>
      <c r="AP212" s="80" t="s">
        <v>178</v>
      </c>
      <c r="AQ212" s="80">
        <v>0</v>
      </c>
      <c r="AR212" s="80">
        <v>0</v>
      </c>
      <c r="AS212" s="80"/>
      <c r="AT212" s="80"/>
      <c r="AU212" s="80"/>
      <c r="AV212" s="80"/>
      <c r="AW212" s="80"/>
      <c r="AX212" s="80"/>
      <c r="AY212" s="80"/>
      <c r="AZ212" s="80"/>
      <c r="BA212" s="79" t="str">
        <f>REPLACE(INDEX(GroupVertices[Group],MATCH(Edges[[#This Row],[Vertex 1]],GroupVertices[Vertex],0)),1,1,"")</f>
        <v>1</v>
      </c>
      <c r="BB212" s="79" t="str">
        <f>REPLACE(INDEX(GroupVertices[Group],MATCH(Edges[[#This Row],[Vertex 2]],GroupVertices[Vertex],0)),1,1,"")</f>
        <v>2</v>
      </c>
    </row>
    <row r="213" spans="1:54" ht="15">
      <c r="A213" s="65" t="s">
        <v>270</v>
      </c>
      <c r="B213" s="65" t="s">
        <v>265</v>
      </c>
      <c r="C213" s="66"/>
      <c r="D213" s="67"/>
      <c r="E213" s="68"/>
      <c r="F213" s="69"/>
      <c r="G213" s="66"/>
      <c r="H213" s="70"/>
      <c r="I213" s="71"/>
      <c r="J213" s="71"/>
      <c r="K213" s="34" t="s">
        <v>66</v>
      </c>
      <c r="L213" s="78">
        <v>213</v>
      </c>
      <c r="M213" s="78"/>
      <c r="N213" s="73"/>
      <c r="O213" s="80" t="s">
        <v>335</v>
      </c>
      <c r="P213" s="82">
        <v>43523.0030787037</v>
      </c>
      <c r="Q213" s="80" t="s">
        <v>716</v>
      </c>
      <c r="R213" s="80"/>
      <c r="S213" s="80"/>
      <c r="T213" s="80" t="s">
        <v>925</v>
      </c>
      <c r="U213" s="80"/>
      <c r="V213" s="83" t="s">
        <v>1111</v>
      </c>
      <c r="W213" s="82">
        <v>43523.0030787037</v>
      </c>
      <c r="X213" s="83" t="s">
        <v>1581</v>
      </c>
      <c r="Y213" s="80"/>
      <c r="Z213" s="80"/>
      <c r="AA213" s="86" t="s">
        <v>2222</v>
      </c>
      <c r="AB213" s="86" t="s">
        <v>2208</v>
      </c>
      <c r="AC213" s="80" t="b">
        <v>0</v>
      </c>
      <c r="AD213" s="80">
        <v>1</v>
      </c>
      <c r="AE213" s="86" t="s">
        <v>2461</v>
      </c>
      <c r="AF213" s="80" t="b">
        <v>0</v>
      </c>
      <c r="AG213" s="80" t="s">
        <v>2484</v>
      </c>
      <c r="AH213" s="80"/>
      <c r="AI213" s="86" t="s">
        <v>2449</v>
      </c>
      <c r="AJ213" s="80" t="b">
        <v>0</v>
      </c>
      <c r="AK213" s="80">
        <v>0</v>
      </c>
      <c r="AL213" s="86" t="s">
        <v>2449</v>
      </c>
      <c r="AM213" s="80" t="s">
        <v>2506</v>
      </c>
      <c r="AN213" s="80" t="b">
        <v>0</v>
      </c>
      <c r="AO213" s="86" t="s">
        <v>2208</v>
      </c>
      <c r="AP213" s="80" t="s">
        <v>178</v>
      </c>
      <c r="AQ213" s="80">
        <v>0</v>
      </c>
      <c r="AR213" s="80">
        <v>0</v>
      </c>
      <c r="AS213" s="80"/>
      <c r="AT213" s="80"/>
      <c r="AU213" s="80"/>
      <c r="AV213" s="80"/>
      <c r="AW213" s="80"/>
      <c r="AX213" s="80"/>
      <c r="AY213" s="80"/>
      <c r="AZ213" s="80"/>
      <c r="BA213" s="79" t="str">
        <f>REPLACE(INDEX(GroupVertices[Group],MATCH(Edges[[#This Row],[Vertex 1]],GroupVertices[Vertex],0)),1,1,"")</f>
        <v>1</v>
      </c>
      <c r="BB213" s="79" t="str">
        <f>REPLACE(INDEX(GroupVertices[Group],MATCH(Edges[[#This Row],[Vertex 2]],GroupVertices[Vertex],0)),1,1,"")</f>
        <v>2</v>
      </c>
    </row>
    <row r="214" spans="1:54" ht="15">
      <c r="A214" s="65" t="s">
        <v>275</v>
      </c>
      <c r="B214" s="65" t="s">
        <v>265</v>
      </c>
      <c r="C214" s="66"/>
      <c r="D214" s="67"/>
      <c r="E214" s="68"/>
      <c r="F214" s="69"/>
      <c r="G214" s="66"/>
      <c r="H214" s="70"/>
      <c r="I214" s="71"/>
      <c r="J214" s="71"/>
      <c r="K214" s="34" t="s">
        <v>66</v>
      </c>
      <c r="L214" s="78">
        <v>214</v>
      </c>
      <c r="M214" s="78"/>
      <c r="N214" s="73"/>
      <c r="O214" s="80" t="s">
        <v>335</v>
      </c>
      <c r="P214" s="82">
        <v>43530.01415509259</v>
      </c>
      <c r="Q214" s="80" t="s">
        <v>700</v>
      </c>
      <c r="R214" s="80"/>
      <c r="S214" s="80"/>
      <c r="T214" s="80" t="s">
        <v>925</v>
      </c>
      <c r="U214" s="80"/>
      <c r="V214" s="83" t="s">
        <v>1117</v>
      </c>
      <c r="W214" s="82">
        <v>43530.01415509259</v>
      </c>
      <c r="X214" s="83" t="s">
        <v>1565</v>
      </c>
      <c r="Y214" s="80"/>
      <c r="Z214" s="80"/>
      <c r="AA214" s="86" t="s">
        <v>2206</v>
      </c>
      <c r="AB214" s="86" t="s">
        <v>2215</v>
      </c>
      <c r="AC214" s="80" t="b">
        <v>0</v>
      </c>
      <c r="AD214" s="80">
        <v>4</v>
      </c>
      <c r="AE214" s="86" t="s">
        <v>2461</v>
      </c>
      <c r="AF214" s="80" t="b">
        <v>0</v>
      </c>
      <c r="AG214" s="80" t="s">
        <v>2484</v>
      </c>
      <c r="AH214" s="80"/>
      <c r="AI214" s="86" t="s">
        <v>2449</v>
      </c>
      <c r="AJ214" s="80" t="b">
        <v>0</v>
      </c>
      <c r="AK214" s="80">
        <v>0</v>
      </c>
      <c r="AL214" s="86" t="s">
        <v>2449</v>
      </c>
      <c r="AM214" s="80" t="s">
        <v>2506</v>
      </c>
      <c r="AN214" s="80" t="b">
        <v>0</v>
      </c>
      <c r="AO214" s="86" t="s">
        <v>2215</v>
      </c>
      <c r="AP214" s="80" t="s">
        <v>178</v>
      </c>
      <c r="AQ214" s="80">
        <v>0</v>
      </c>
      <c r="AR214" s="80">
        <v>0</v>
      </c>
      <c r="AS214" s="80"/>
      <c r="AT214" s="80"/>
      <c r="AU214" s="80"/>
      <c r="AV214" s="80"/>
      <c r="AW214" s="80"/>
      <c r="AX214" s="80"/>
      <c r="AY214" s="80"/>
      <c r="AZ214" s="80"/>
      <c r="BA214" s="79" t="str">
        <f>REPLACE(INDEX(GroupVertices[Group],MATCH(Edges[[#This Row],[Vertex 1]],GroupVertices[Vertex],0)),1,1,"")</f>
        <v>2</v>
      </c>
      <c r="BB214" s="79" t="str">
        <f>REPLACE(INDEX(GroupVertices[Group],MATCH(Edges[[#This Row],[Vertex 2]],GroupVertices[Vertex],0)),1,1,"")</f>
        <v>2</v>
      </c>
    </row>
    <row r="215" spans="1:54" ht="15">
      <c r="A215" s="65" t="s">
        <v>275</v>
      </c>
      <c r="B215" s="65" t="s">
        <v>265</v>
      </c>
      <c r="C215" s="66"/>
      <c r="D215" s="67"/>
      <c r="E215" s="68"/>
      <c r="F215" s="69"/>
      <c r="G215" s="66"/>
      <c r="H215" s="70"/>
      <c r="I215" s="71"/>
      <c r="J215" s="71"/>
      <c r="K215" s="34" t="s">
        <v>66</v>
      </c>
      <c r="L215" s="78">
        <v>215</v>
      </c>
      <c r="M215" s="78"/>
      <c r="N215" s="73"/>
      <c r="O215" s="80" t="s">
        <v>335</v>
      </c>
      <c r="P215" s="82">
        <v>43530.01615740741</v>
      </c>
      <c r="Q215" s="80" t="s">
        <v>701</v>
      </c>
      <c r="R215" s="80"/>
      <c r="S215" s="80"/>
      <c r="T215" s="80" t="s">
        <v>925</v>
      </c>
      <c r="U215" s="80"/>
      <c r="V215" s="83" t="s">
        <v>1117</v>
      </c>
      <c r="W215" s="82">
        <v>43530.01615740741</v>
      </c>
      <c r="X215" s="83" t="s">
        <v>1566</v>
      </c>
      <c r="Y215" s="80"/>
      <c r="Z215" s="80"/>
      <c r="AA215" s="86" t="s">
        <v>2207</v>
      </c>
      <c r="AB215" s="86" t="s">
        <v>2216</v>
      </c>
      <c r="AC215" s="80" t="b">
        <v>0</v>
      </c>
      <c r="AD215" s="80">
        <v>4</v>
      </c>
      <c r="AE215" s="86" t="s">
        <v>2461</v>
      </c>
      <c r="AF215" s="80" t="b">
        <v>0</v>
      </c>
      <c r="AG215" s="80" t="s">
        <v>2484</v>
      </c>
      <c r="AH215" s="80"/>
      <c r="AI215" s="86" t="s">
        <v>2449</v>
      </c>
      <c r="AJ215" s="80" t="b">
        <v>0</v>
      </c>
      <c r="AK215" s="80">
        <v>0</v>
      </c>
      <c r="AL215" s="86" t="s">
        <v>2449</v>
      </c>
      <c r="AM215" s="80" t="s">
        <v>2506</v>
      </c>
      <c r="AN215" s="80" t="b">
        <v>0</v>
      </c>
      <c r="AO215" s="86" t="s">
        <v>2216</v>
      </c>
      <c r="AP215" s="80" t="s">
        <v>178</v>
      </c>
      <c r="AQ215" s="80">
        <v>0</v>
      </c>
      <c r="AR215" s="80">
        <v>0</v>
      </c>
      <c r="AS215" s="80"/>
      <c r="AT215" s="80"/>
      <c r="AU215" s="80"/>
      <c r="AV215" s="80"/>
      <c r="AW215" s="80"/>
      <c r="AX215" s="80"/>
      <c r="AY215" s="80"/>
      <c r="AZ215" s="80"/>
      <c r="BA215" s="79" t="str">
        <f>REPLACE(INDEX(GroupVertices[Group],MATCH(Edges[[#This Row],[Vertex 1]],GroupVertices[Vertex],0)),1,1,"")</f>
        <v>2</v>
      </c>
      <c r="BB215" s="79" t="str">
        <f>REPLACE(INDEX(GroupVertices[Group],MATCH(Edges[[#This Row],[Vertex 2]],GroupVertices[Vertex],0)),1,1,"")</f>
        <v>2</v>
      </c>
    </row>
    <row r="216" spans="1:54" ht="15">
      <c r="A216" s="65" t="s">
        <v>287</v>
      </c>
      <c r="B216" s="65" t="s">
        <v>265</v>
      </c>
      <c r="C216" s="66"/>
      <c r="D216" s="67"/>
      <c r="E216" s="68"/>
      <c r="F216" s="69"/>
      <c r="G216" s="66"/>
      <c r="H216" s="70"/>
      <c r="I216" s="71"/>
      <c r="J216" s="71"/>
      <c r="K216" s="34" t="s">
        <v>66</v>
      </c>
      <c r="L216" s="78">
        <v>216</v>
      </c>
      <c r="M216" s="78"/>
      <c r="N216" s="73"/>
      <c r="O216" s="80" t="s">
        <v>335</v>
      </c>
      <c r="P216" s="82">
        <v>43530.01548611111</v>
      </c>
      <c r="Q216" s="80" t="s">
        <v>639</v>
      </c>
      <c r="R216" s="80"/>
      <c r="S216" s="80"/>
      <c r="T216" s="80" t="s">
        <v>925</v>
      </c>
      <c r="U216" s="80"/>
      <c r="V216" s="83" t="s">
        <v>1129</v>
      </c>
      <c r="W216" s="82">
        <v>43530.01548611111</v>
      </c>
      <c r="X216" s="83" t="s">
        <v>1501</v>
      </c>
      <c r="Y216" s="80"/>
      <c r="Z216" s="80"/>
      <c r="AA216" s="86" t="s">
        <v>2141</v>
      </c>
      <c r="AB216" s="86" t="s">
        <v>2123</v>
      </c>
      <c r="AC216" s="80" t="b">
        <v>0</v>
      </c>
      <c r="AD216" s="80">
        <v>1</v>
      </c>
      <c r="AE216" s="86" t="s">
        <v>2461</v>
      </c>
      <c r="AF216" s="80" t="b">
        <v>0</v>
      </c>
      <c r="AG216" s="80" t="s">
        <v>2484</v>
      </c>
      <c r="AH216" s="80"/>
      <c r="AI216" s="86" t="s">
        <v>2449</v>
      </c>
      <c r="AJ216" s="80" t="b">
        <v>0</v>
      </c>
      <c r="AK216" s="80">
        <v>0</v>
      </c>
      <c r="AL216" s="86" t="s">
        <v>2449</v>
      </c>
      <c r="AM216" s="80" t="s">
        <v>2504</v>
      </c>
      <c r="AN216" s="80" t="b">
        <v>0</v>
      </c>
      <c r="AO216" s="86" t="s">
        <v>2123</v>
      </c>
      <c r="AP216" s="80" t="s">
        <v>178</v>
      </c>
      <c r="AQ216" s="80">
        <v>0</v>
      </c>
      <c r="AR216" s="80">
        <v>0</v>
      </c>
      <c r="AS216" s="80"/>
      <c r="AT216" s="80"/>
      <c r="AU216" s="80"/>
      <c r="AV216" s="80"/>
      <c r="AW216" s="80"/>
      <c r="AX216" s="80"/>
      <c r="AY216" s="80"/>
      <c r="AZ216" s="80"/>
      <c r="BA216" s="79" t="str">
        <f>REPLACE(INDEX(GroupVertices[Group],MATCH(Edges[[#This Row],[Vertex 1]],GroupVertices[Vertex],0)),1,1,"")</f>
        <v>2</v>
      </c>
      <c r="BB216" s="79" t="str">
        <f>REPLACE(INDEX(GroupVertices[Group],MATCH(Edges[[#This Row],[Vertex 2]],GroupVertices[Vertex],0)),1,1,"")</f>
        <v>2</v>
      </c>
    </row>
    <row r="217" spans="1:54" ht="15">
      <c r="A217" s="65" t="s">
        <v>288</v>
      </c>
      <c r="B217" s="65" t="s">
        <v>265</v>
      </c>
      <c r="C217" s="66"/>
      <c r="D217" s="67"/>
      <c r="E217" s="68"/>
      <c r="F217" s="69"/>
      <c r="G217" s="66"/>
      <c r="H217" s="70"/>
      <c r="I217" s="71"/>
      <c r="J217" s="71"/>
      <c r="K217" s="34" t="s">
        <v>66</v>
      </c>
      <c r="L217" s="78">
        <v>217</v>
      </c>
      <c r="M217" s="78"/>
      <c r="N217" s="73"/>
      <c r="O217" s="80" t="s">
        <v>335</v>
      </c>
      <c r="P217" s="82">
        <v>43530.00292824074</v>
      </c>
      <c r="Q217" s="80" t="s">
        <v>523</v>
      </c>
      <c r="R217" s="80"/>
      <c r="S217" s="80"/>
      <c r="T217" s="80" t="s">
        <v>925</v>
      </c>
      <c r="U217" s="83" t="s">
        <v>994</v>
      </c>
      <c r="V217" s="83" t="s">
        <v>994</v>
      </c>
      <c r="W217" s="82">
        <v>43530.00292824074</v>
      </c>
      <c r="X217" s="83" t="s">
        <v>1375</v>
      </c>
      <c r="Y217" s="80"/>
      <c r="Z217" s="80"/>
      <c r="AA217" s="86" t="s">
        <v>2015</v>
      </c>
      <c r="AB217" s="86" t="s">
        <v>2210</v>
      </c>
      <c r="AC217" s="80" t="b">
        <v>0</v>
      </c>
      <c r="AD217" s="80">
        <v>7</v>
      </c>
      <c r="AE217" s="86" t="s">
        <v>2461</v>
      </c>
      <c r="AF217" s="80" t="b">
        <v>0</v>
      </c>
      <c r="AG217" s="80" t="s">
        <v>2484</v>
      </c>
      <c r="AH217" s="80"/>
      <c r="AI217" s="86" t="s">
        <v>2449</v>
      </c>
      <c r="AJ217" s="80" t="b">
        <v>0</v>
      </c>
      <c r="AK217" s="80">
        <v>0</v>
      </c>
      <c r="AL217" s="86" t="s">
        <v>2449</v>
      </c>
      <c r="AM217" s="80" t="s">
        <v>2502</v>
      </c>
      <c r="AN217" s="80" t="b">
        <v>0</v>
      </c>
      <c r="AO217" s="86" t="s">
        <v>2210</v>
      </c>
      <c r="AP217" s="80" t="s">
        <v>178</v>
      </c>
      <c r="AQ217" s="80">
        <v>0</v>
      </c>
      <c r="AR217" s="80">
        <v>0</v>
      </c>
      <c r="AS217" s="80"/>
      <c r="AT217" s="80"/>
      <c r="AU217" s="80"/>
      <c r="AV217" s="80"/>
      <c r="AW217" s="80"/>
      <c r="AX217" s="80"/>
      <c r="AY217" s="80"/>
      <c r="AZ217" s="80"/>
      <c r="BA217" s="79" t="str">
        <f>REPLACE(INDEX(GroupVertices[Group],MATCH(Edges[[#This Row],[Vertex 1]],GroupVertices[Vertex],0)),1,1,"")</f>
        <v>2</v>
      </c>
      <c r="BB217" s="79" t="str">
        <f>REPLACE(INDEX(GroupVertices[Group],MATCH(Edges[[#This Row],[Vertex 2]],GroupVertices[Vertex],0)),1,1,"")</f>
        <v>2</v>
      </c>
    </row>
    <row r="218" spans="1:54" ht="15">
      <c r="A218" s="65" t="s">
        <v>288</v>
      </c>
      <c r="B218" s="65" t="s">
        <v>265</v>
      </c>
      <c r="C218" s="66"/>
      <c r="D218" s="67"/>
      <c r="E218" s="68"/>
      <c r="F218" s="69"/>
      <c r="G218" s="66"/>
      <c r="H218" s="70"/>
      <c r="I218" s="71"/>
      <c r="J218" s="71"/>
      <c r="K218" s="34" t="s">
        <v>66</v>
      </c>
      <c r="L218" s="78">
        <v>218</v>
      </c>
      <c r="M218" s="78"/>
      <c r="N218" s="73"/>
      <c r="O218" s="80" t="s">
        <v>335</v>
      </c>
      <c r="P218" s="82">
        <v>43530.004155092596</v>
      </c>
      <c r="Q218" s="80" t="s">
        <v>526</v>
      </c>
      <c r="R218" s="80"/>
      <c r="S218" s="80"/>
      <c r="T218" s="80" t="s">
        <v>925</v>
      </c>
      <c r="U218" s="80"/>
      <c r="V218" s="83" t="s">
        <v>1130</v>
      </c>
      <c r="W218" s="82">
        <v>43530.004155092596</v>
      </c>
      <c r="X218" s="83" t="s">
        <v>1378</v>
      </c>
      <c r="Y218" s="80"/>
      <c r="Z218" s="80"/>
      <c r="AA218" s="86" t="s">
        <v>2018</v>
      </c>
      <c r="AB218" s="86" t="s">
        <v>2010</v>
      </c>
      <c r="AC218" s="80" t="b">
        <v>0</v>
      </c>
      <c r="AD218" s="80">
        <v>5</v>
      </c>
      <c r="AE218" s="86" t="s">
        <v>2461</v>
      </c>
      <c r="AF218" s="80" t="b">
        <v>0</v>
      </c>
      <c r="AG218" s="80" t="s">
        <v>2484</v>
      </c>
      <c r="AH218" s="80"/>
      <c r="AI218" s="86" t="s">
        <v>2449</v>
      </c>
      <c r="AJ218" s="80" t="b">
        <v>0</v>
      </c>
      <c r="AK218" s="80">
        <v>0</v>
      </c>
      <c r="AL218" s="86" t="s">
        <v>2449</v>
      </c>
      <c r="AM218" s="80" t="s">
        <v>2502</v>
      </c>
      <c r="AN218" s="80" t="b">
        <v>0</v>
      </c>
      <c r="AO218" s="86" t="s">
        <v>2010</v>
      </c>
      <c r="AP218" s="80" t="s">
        <v>178</v>
      </c>
      <c r="AQ218" s="80">
        <v>0</v>
      </c>
      <c r="AR218" s="80">
        <v>0</v>
      </c>
      <c r="AS218" s="80"/>
      <c r="AT218" s="80"/>
      <c r="AU218" s="80"/>
      <c r="AV218" s="80"/>
      <c r="AW218" s="80"/>
      <c r="AX218" s="80"/>
      <c r="AY218" s="80"/>
      <c r="AZ218" s="80"/>
      <c r="BA218" s="79" t="str">
        <f>REPLACE(INDEX(GroupVertices[Group],MATCH(Edges[[#This Row],[Vertex 1]],GroupVertices[Vertex],0)),1,1,"")</f>
        <v>2</v>
      </c>
      <c r="BB218" s="79" t="str">
        <f>REPLACE(INDEX(GroupVertices[Group],MATCH(Edges[[#This Row],[Vertex 2]],GroupVertices[Vertex],0)),1,1,"")</f>
        <v>2</v>
      </c>
    </row>
    <row r="219" spans="1:54" ht="15">
      <c r="A219" s="65" t="s">
        <v>270</v>
      </c>
      <c r="B219" s="65" t="s">
        <v>265</v>
      </c>
      <c r="C219" s="66"/>
      <c r="D219" s="67"/>
      <c r="E219" s="68"/>
      <c r="F219" s="69"/>
      <c r="G219" s="66"/>
      <c r="H219" s="70"/>
      <c r="I219" s="71"/>
      <c r="J219" s="71"/>
      <c r="K219" s="34" t="s">
        <v>66</v>
      </c>
      <c r="L219" s="78">
        <v>219</v>
      </c>
      <c r="M219" s="78"/>
      <c r="N219" s="73"/>
      <c r="O219" s="80" t="s">
        <v>335</v>
      </c>
      <c r="P219" s="82">
        <v>43530.010775462964</v>
      </c>
      <c r="Q219" s="80" t="s">
        <v>719</v>
      </c>
      <c r="R219" s="80"/>
      <c r="S219" s="80"/>
      <c r="T219" s="80" t="s">
        <v>925</v>
      </c>
      <c r="U219" s="80"/>
      <c r="V219" s="83" t="s">
        <v>1111</v>
      </c>
      <c r="W219" s="82">
        <v>43530.010775462964</v>
      </c>
      <c r="X219" s="83" t="s">
        <v>1584</v>
      </c>
      <c r="Y219" s="80"/>
      <c r="Z219" s="80"/>
      <c r="AA219" s="86" t="s">
        <v>2225</v>
      </c>
      <c r="AB219" s="86" t="s">
        <v>2214</v>
      </c>
      <c r="AC219" s="80" t="b">
        <v>0</v>
      </c>
      <c r="AD219" s="80">
        <v>7</v>
      </c>
      <c r="AE219" s="86" t="s">
        <v>2461</v>
      </c>
      <c r="AF219" s="80" t="b">
        <v>0</v>
      </c>
      <c r="AG219" s="80" t="s">
        <v>2484</v>
      </c>
      <c r="AH219" s="80"/>
      <c r="AI219" s="86" t="s">
        <v>2449</v>
      </c>
      <c r="AJ219" s="80" t="b">
        <v>0</v>
      </c>
      <c r="AK219" s="80">
        <v>0</v>
      </c>
      <c r="AL219" s="86" t="s">
        <v>2449</v>
      </c>
      <c r="AM219" s="80" t="s">
        <v>2506</v>
      </c>
      <c r="AN219" s="80" t="b">
        <v>0</v>
      </c>
      <c r="AO219" s="86" t="s">
        <v>2214</v>
      </c>
      <c r="AP219" s="80" t="s">
        <v>178</v>
      </c>
      <c r="AQ219" s="80">
        <v>0</v>
      </c>
      <c r="AR219" s="80">
        <v>0</v>
      </c>
      <c r="AS219" s="80"/>
      <c r="AT219" s="80"/>
      <c r="AU219" s="80"/>
      <c r="AV219" s="80"/>
      <c r="AW219" s="80"/>
      <c r="AX219" s="80"/>
      <c r="AY219" s="80"/>
      <c r="AZ219" s="80"/>
      <c r="BA219" s="79" t="str">
        <f>REPLACE(INDEX(GroupVertices[Group],MATCH(Edges[[#This Row],[Vertex 1]],GroupVertices[Vertex],0)),1,1,"")</f>
        <v>1</v>
      </c>
      <c r="BB219" s="79" t="str">
        <f>REPLACE(INDEX(GroupVertices[Group],MATCH(Edges[[#This Row],[Vertex 2]],GroupVertices[Vertex],0)),1,1,"")</f>
        <v>2</v>
      </c>
    </row>
    <row r="220" spans="1:54" ht="15">
      <c r="A220" s="65" t="s">
        <v>270</v>
      </c>
      <c r="B220" s="65" t="s">
        <v>265</v>
      </c>
      <c r="C220" s="66"/>
      <c r="D220" s="67"/>
      <c r="E220" s="68"/>
      <c r="F220" s="69"/>
      <c r="G220" s="66"/>
      <c r="H220" s="70"/>
      <c r="I220" s="71"/>
      <c r="J220" s="71"/>
      <c r="K220" s="34" t="s">
        <v>66</v>
      </c>
      <c r="L220" s="78">
        <v>220</v>
      </c>
      <c r="M220" s="78"/>
      <c r="N220" s="73"/>
      <c r="O220" s="80" t="s">
        <v>335</v>
      </c>
      <c r="P220" s="82">
        <v>43530.00168981482</v>
      </c>
      <c r="Q220" s="80" t="s">
        <v>717</v>
      </c>
      <c r="R220" s="80"/>
      <c r="S220" s="80"/>
      <c r="T220" s="80" t="s">
        <v>925</v>
      </c>
      <c r="U220" s="80"/>
      <c r="V220" s="83" t="s">
        <v>1111</v>
      </c>
      <c r="W220" s="82">
        <v>43530.00168981482</v>
      </c>
      <c r="X220" s="83" t="s">
        <v>1582</v>
      </c>
      <c r="Y220" s="80"/>
      <c r="Z220" s="80"/>
      <c r="AA220" s="86" t="s">
        <v>2223</v>
      </c>
      <c r="AB220" s="86" t="s">
        <v>2210</v>
      </c>
      <c r="AC220" s="80" t="b">
        <v>0</v>
      </c>
      <c r="AD220" s="80">
        <v>4</v>
      </c>
      <c r="AE220" s="86" t="s">
        <v>2461</v>
      </c>
      <c r="AF220" s="80" t="b">
        <v>0</v>
      </c>
      <c r="AG220" s="80" t="s">
        <v>2484</v>
      </c>
      <c r="AH220" s="80"/>
      <c r="AI220" s="86" t="s">
        <v>2449</v>
      </c>
      <c r="AJ220" s="80" t="b">
        <v>0</v>
      </c>
      <c r="AK220" s="80">
        <v>0</v>
      </c>
      <c r="AL220" s="86" t="s">
        <v>2449</v>
      </c>
      <c r="AM220" s="80" t="s">
        <v>2506</v>
      </c>
      <c r="AN220" s="80" t="b">
        <v>0</v>
      </c>
      <c r="AO220" s="86" t="s">
        <v>2210</v>
      </c>
      <c r="AP220" s="80" t="s">
        <v>178</v>
      </c>
      <c r="AQ220" s="80">
        <v>0</v>
      </c>
      <c r="AR220" s="80">
        <v>0</v>
      </c>
      <c r="AS220" s="80"/>
      <c r="AT220" s="80"/>
      <c r="AU220" s="80"/>
      <c r="AV220" s="80"/>
      <c r="AW220" s="80"/>
      <c r="AX220" s="80"/>
      <c r="AY220" s="80"/>
      <c r="AZ220" s="80"/>
      <c r="BA220" s="79" t="str">
        <f>REPLACE(INDEX(GroupVertices[Group],MATCH(Edges[[#This Row],[Vertex 1]],GroupVertices[Vertex],0)),1,1,"")</f>
        <v>1</v>
      </c>
      <c r="BB220" s="79" t="str">
        <f>REPLACE(INDEX(GroupVertices[Group],MATCH(Edges[[#This Row],[Vertex 2]],GroupVertices[Vertex],0)),1,1,"")</f>
        <v>2</v>
      </c>
    </row>
    <row r="221" spans="1:54" ht="15">
      <c r="A221" s="65" t="s">
        <v>275</v>
      </c>
      <c r="B221" s="65" t="s">
        <v>265</v>
      </c>
      <c r="C221" s="66"/>
      <c r="D221" s="67"/>
      <c r="E221" s="68"/>
      <c r="F221" s="69"/>
      <c r="G221" s="66"/>
      <c r="H221" s="70"/>
      <c r="I221" s="71"/>
      <c r="J221" s="71"/>
      <c r="K221" s="34" t="s">
        <v>66</v>
      </c>
      <c r="L221" s="78">
        <v>221</v>
      </c>
      <c r="M221" s="78"/>
      <c r="N221" s="73"/>
      <c r="O221" s="80" t="s">
        <v>335</v>
      </c>
      <c r="P221" s="82">
        <v>43530.02454861111</v>
      </c>
      <c r="Q221" s="80" t="s">
        <v>400</v>
      </c>
      <c r="R221" s="83" t="s">
        <v>888</v>
      </c>
      <c r="S221" s="80" t="s">
        <v>920</v>
      </c>
      <c r="T221" s="80" t="s">
        <v>925</v>
      </c>
      <c r="U221" s="80"/>
      <c r="V221" s="83" t="s">
        <v>1117</v>
      </c>
      <c r="W221" s="82">
        <v>43530.02454861111</v>
      </c>
      <c r="X221" s="83" t="s">
        <v>1246</v>
      </c>
      <c r="Y221" s="80"/>
      <c r="Z221" s="80"/>
      <c r="AA221" s="86" t="s">
        <v>1886</v>
      </c>
      <c r="AB221" s="86" t="s">
        <v>2219</v>
      </c>
      <c r="AC221" s="80" t="b">
        <v>0</v>
      </c>
      <c r="AD221" s="80">
        <v>7</v>
      </c>
      <c r="AE221" s="86" t="s">
        <v>2461</v>
      </c>
      <c r="AF221" s="80" t="b">
        <v>0</v>
      </c>
      <c r="AG221" s="80" t="s">
        <v>2484</v>
      </c>
      <c r="AH221" s="80"/>
      <c r="AI221" s="86" t="s">
        <v>2449</v>
      </c>
      <c r="AJ221" s="80" t="b">
        <v>0</v>
      </c>
      <c r="AK221" s="80">
        <v>0</v>
      </c>
      <c r="AL221" s="86" t="s">
        <v>2449</v>
      </c>
      <c r="AM221" s="80" t="s">
        <v>2506</v>
      </c>
      <c r="AN221" s="80" t="b">
        <v>0</v>
      </c>
      <c r="AO221" s="86" t="s">
        <v>2219</v>
      </c>
      <c r="AP221" s="80" t="s">
        <v>178</v>
      </c>
      <c r="AQ221" s="80">
        <v>0</v>
      </c>
      <c r="AR221" s="80">
        <v>0</v>
      </c>
      <c r="AS221" s="80"/>
      <c r="AT221" s="80"/>
      <c r="AU221" s="80"/>
      <c r="AV221" s="80"/>
      <c r="AW221" s="80"/>
      <c r="AX221" s="80"/>
      <c r="AY221" s="80"/>
      <c r="AZ221" s="80"/>
      <c r="BA221" s="79" t="str">
        <f>REPLACE(INDEX(GroupVertices[Group],MATCH(Edges[[#This Row],[Vertex 1]],GroupVertices[Vertex],0)),1,1,"")</f>
        <v>2</v>
      </c>
      <c r="BB221" s="79" t="str">
        <f>REPLACE(INDEX(GroupVertices[Group],MATCH(Edges[[#This Row],[Vertex 2]],GroupVertices[Vertex],0)),1,1,"")</f>
        <v>2</v>
      </c>
    </row>
    <row r="222" spans="1:54" ht="15">
      <c r="A222" s="65" t="s">
        <v>283</v>
      </c>
      <c r="B222" s="65" t="s">
        <v>265</v>
      </c>
      <c r="C222" s="66"/>
      <c r="D222" s="67"/>
      <c r="E222" s="68"/>
      <c r="F222" s="69"/>
      <c r="G222" s="66"/>
      <c r="H222" s="70"/>
      <c r="I222" s="71"/>
      <c r="J222" s="71"/>
      <c r="K222" s="34" t="s">
        <v>66</v>
      </c>
      <c r="L222" s="78">
        <v>222</v>
      </c>
      <c r="M222" s="78"/>
      <c r="N222" s="73"/>
      <c r="O222" s="80" t="s">
        <v>335</v>
      </c>
      <c r="P222" s="82">
        <v>43530.01702546296</v>
      </c>
      <c r="Q222" s="80" t="s">
        <v>697</v>
      </c>
      <c r="R222" s="80"/>
      <c r="S222" s="80"/>
      <c r="T222" s="80" t="s">
        <v>925</v>
      </c>
      <c r="U222" s="80"/>
      <c r="V222" s="83" t="s">
        <v>1125</v>
      </c>
      <c r="W222" s="82">
        <v>43530.01702546296</v>
      </c>
      <c r="X222" s="83" t="s">
        <v>1562</v>
      </c>
      <c r="Y222" s="80"/>
      <c r="Z222" s="80"/>
      <c r="AA222" s="86" t="s">
        <v>2203</v>
      </c>
      <c r="AB222" s="86" t="s">
        <v>2215</v>
      </c>
      <c r="AC222" s="80" t="b">
        <v>0</v>
      </c>
      <c r="AD222" s="80">
        <v>6</v>
      </c>
      <c r="AE222" s="86" t="s">
        <v>2461</v>
      </c>
      <c r="AF222" s="80" t="b">
        <v>0</v>
      </c>
      <c r="AG222" s="80" t="s">
        <v>2484</v>
      </c>
      <c r="AH222" s="80"/>
      <c r="AI222" s="86" t="s">
        <v>2449</v>
      </c>
      <c r="AJ222" s="80" t="b">
        <v>0</v>
      </c>
      <c r="AK222" s="80">
        <v>0</v>
      </c>
      <c r="AL222" s="86" t="s">
        <v>2449</v>
      </c>
      <c r="AM222" s="80" t="s">
        <v>2504</v>
      </c>
      <c r="AN222" s="80" t="b">
        <v>0</v>
      </c>
      <c r="AO222" s="86" t="s">
        <v>2215</v>
      </c>
      <c r="AP222" s="80" t="s">
        <v>178</v>
      </c>
      <c r="AQ222" s="80">
        <v>0</v>
      </c>
      <c r="AR222" s="80">
        <v>0</v>
      </c>
      <c r="AS222" s="80" t="s">
        <v>2513</v>
      </c>
      <c r="AT222" s="80" t="s">
        <v>2518</v>
      </c>
      <c r="AU222" s="80" t="s">
        <v>2520</v>
      </c>
      <c r="AV222" s="80" t="s">
        <v>2525</v>
      </c>
      <c r="AW222" s="80" t="s">
        <v>2533</v>
      </c>
      <c r="AX222" s="80" t="s">
        <v>2541</v>
      </c>
      <c r="AY222" s="80" t="s">
        <v>2546</v>
      </c>
      <c r="AZ222" s="83" t="s">
        <v>2551</v>
      </c>
      <c r="BA222" s="79" t="str">
        <f>REPLACE(INDEX(GroupVertices[Group],MATCH(Edges[[#This Row],[Vertex 1]],GroupVertices[Vertex],0)),1,1,"")</f>
        <v>2</v>
      </c>
      <c r="BB222" s="79" t="str">
        <f>REPLACE(INDEX(GroupVertices[Group],MATCH(Edges[[#This Row],[Vertex 2]],GroupVertices[Vertex],0)),1,1,"")</f>
        <v>2</v>
      </c>
    </row>
    <row r="223" spans="1:54" ht="15">
      <c r="A223" s="65" t="s">
        <v>283</v>
      </c>
      <c r="B223" s="65" t="s">
        <v>277</v>
      </c>
      <c r="C223" s="66"/>
      <c r="D223" s="67"/>
      <c r="E223" s="68"/>
      <c r="F223" s="69"/>
      <c r="G223" s="66"/>
      <c r="H223" s="70"/>
      <c r="I223" s="71"/>
      <c r="J223" s="71"/>
      <c r="K223" s="34" t="s">
        <v>65</v>
      </c>
      <c r="L223" s="78">
        <v>223</v>
      </c>
      <c r="M223" s="78"/>
      <c r="N223" s="73"/>
      <c r="O223" s="80" t="s">
        <v>335</v>
      </c>
      <c r="P223" s="82">
        <v>43526.737974537034</v>
      </c>
      <c r="Q223" s="80" t="s">
        <v>475</v>
      </c>
      <c r="R223" s="80"/>
      <c r="S223" s="80"/>
      <c r="T223" s="80" t="s">
        <v>925</v>
      </c>
      <c r="U223" s="80"/>
      <c r="V223" s="83" t="s">
        <v>1125</v>
      </c>
      <c r="W223" s="82">
        <v>43526.737974537034</v>
      </c>
      <c r="X223" s="83" t="s">
        <v>1324</v>
      </c>
      <c r="Y223" s="80"/>
      <c r="Z223" s="80"/>
      <c r="AA223" s="86" t="s">
        <v>1964</v>
      </c>
      <c r="AB223" s="86" t="s">
        <v>2436</v>
      </c>
      <c r="AC223" s="80" t="b">
        <v>0</v>
      </c>
      <c r="AD223" s="80">
        <v>3</v>
      </c>
      <c r="AE223" s="86" t="s">
        <v>2465</v>
      </c>
      <c r="AF223" s="80" t="b">
        <v>0</v>
      </c>
      <c r="AG223" s="80" t="s">
        <v>2484</v>
      </c>
      <c r="AH223" s="80"/>
      <c r="AI223" s="86" t="s">
        <v>2449</v>
      </c>
      <c r="AJ223" s="80" t="b">
        <v>0</v>
      </c>
      <c r="AK223" s="80">
        <v>0</v>
      </c>
      <c r="AL223" s="86" t="s">
        <v>2449</v>
      </c>
      <c r="AM223" s="80" t="s">
        <v>2504</v>
      </c>
      <c r="AN223" s="80" t="b">
        <v>0</v>
      </c>
      <c r="AO223" s="86" t="s">
        <v>2436</v>
      </c>
      <c r="AP223" s="80" t="s">
        <v>178</v>
      </c>
      <c r="AQ223" s="80">
        <v>0</v>
      </c>
      <c r="AR223" s="80">
        <v>0</v>
      </c>
      <c r="AS223" s="80" t="s">
        <v>2512</v>
      </c>
      <c r="AT223" s="80" t="s">
        <v>2518</v>
      </c>
      <c r="AU223" s="80" t="s">
        <v>2520</v>
      </c>
      <c r="AV223" s="80" t="s">
        <v>2524</v>
      </c>
      <c r="AW223" s="80" t="s">
        <v>2532</v>
      </c>
      <c r="AX223" s="80" t="s">
        <v>2540</v>
      </c>
      <c r="AY223" s="80" t="s">
        <v>2546</v>
      </c>
      <c r="AZ223" s="83" t="s">
        <v>2550</v>
      </c>
      <c r="BA223" s="79" t="str">
        <f>REPLACE(INDEX(GroupVertices[Group],MATCH(Edges[[#This Row],[Vertex 1]],GroupVertices[Vertex],0)),1,1,"")</f>
        <v>2</v>
      </c>
      <c r="BB223" s="79" t="str">
        <f>REPLACE(INDEX(GroupVertices[Group],MATCH(Edges[[#This Row],[Vertex 2]],GroupVertices[Vertex],0)),1,1,"")</f>
        <v>4</v>
      </c>
    </row>
    <row r="224" spans="1:54" ht="15">
      <c r="A224" s="65" t="s">
        <v>248</v>
      </c>
      <c r="B224" s="65" t="s">
        <v>277</v>
      </c>
      <c r="C224" s="66"/>
      <c r="D224" s="67"/>
      <c r="E224" s="68"/>
      <c r="F224" s="69"/>
      <c r="G224" s="66"/>
      <c r="H224" s="70"/>
      <c r="I224" s="71"/>
      <c r="J224" s="71"/>
      <c r="K224" s="34" t="s">
        <v>65</v>
      </c>
      <c r="L224" s="78">
        <v>224</v>
      </c>
      <c r="M224" s="78"/>
      <c r="N224" s="73"/>
      <c r="O224" s="80" t="s">
        <v>335</v>
      </c>
      <c r="P224" s="82">
        <v>43523.0291087963</v>
      </c>
      <c r="Q224" s="80" t="s">
        <v>452</v>
      </c>
      <c r="R224" s="80"/>
      <c r="S224" s="80"/>
      <c r="T224" s="80" t="s">
        <v>925</v>
      </c>
      <c r="U224" s="80"/>
      <c r="V224" s="83" t="s">
        <v>1114</v>
      </c>
      <c r="W224" s="82">
        <v>43523.0291087963</v>
      </c>
      <c r="X224" s="83" t="s">
        <v>1301</v>
      </c>
      <c r="Y224" s="80"/>
      <c r="Z224" s="80"/>
      <c r="AA224" s="86" t="s">
        <v>1941</v>
      </c>
      <c r="AB224" s="86" t="s">
        <v>1977</v>
      </c>
      <c r="AC224" s="80" t="b">
        <v>0</v>
      </c>
      <c r="AD224" s="80">
        <v>5</v>
      </c>
      <c r="AE224" s="86" t="s">
        <v>2465</v>
      </c>
      <c r="AF224" s="80" t="b">
        <v>0</v>
      </c>
      <c r="AG224" s="80" t="s">
        <v>2484</v>
      </c>
      <c r="AH224" s="80"/>
      <c r="AI224" s="86" t="s">
        <v>2449</v>
      </c>
      <c r="AJ224" s="80" t="b">
        <v>0</v>
      </c>
      <c r="AK224" s="80">
        <v>0</v>
      </c>
      <c r="AL224" s="86" t="s">
        <v>2449</v>
      </c>
      <c r="AM224" s="80" t="s">
        <v>2506</v>
      </c>
      <c r="AN224" s="80" t="b">
        <v>0</v>
      </c>
      <c r="AO224" s="86" t="s">
        <v>1977</v>
      </c>
      <c r="AP224" s="80" t="s">
        <v>178</v>
      </c>
      <c r="AQ224" s="80">
        <v>0</v>
      </c>
      <c r="AR224" s="80">
        <v>0</v>
      </c>
      <c r="AS224" s="80"/>
      <c r="AT224" s="80"/>
      <c r="AU224" s="80"/>
      <c r="AV224" s="80"/>
      <c r="AW224" s="80"/>
      <c r="AX224" s="80"/>
      <c r="AY224" s="80"/>
      <c r="AZ224" s="80"/>
      <c r="BA224" s="79" t="str">
        <f>REPLACE(INDEX(GroupVertices[Group],MATCH(Edges[[#This Row],[Vertex 1]],GroupVertices[Vertex],0)),1,1,"")</f>
        <v>4</v>
      </c>
      <c r="BB224" s="79" t="str">
        <f>REPLACE(INDEX(GroupVertices[Group],MATCH(Edges[[#This Row],[Vertex 2]],GroupVertices[Vertex],0)),1,1,"")</f>
        <v>4</v>
      </c>
    </row>
    <row r="225" spans="1:54" ht="15">
      <c r="A225" s="65" t="s">
        <v>283</v>
      </c>
      <c r="B225" s="65" t="s">
        <v>277</v>
      </c>
      <c r="C225" s="66"/>
      <c r="D225" s="67"/>
      <c r="E225" s="68"/>
      <c r="F225" s="69"/>
      <c r="G225" s="66"/>
      <c r="H225" s="70"/>
      <c r="I225" s="71"/>
      <c r="J225" s="71"/>
      <c r="K225" s="34" t="s">
        <v>65</v>
      </c>
      <c r="L225" s="78">
        <v>225</v>
      </c>
      <c r="M225" s="78"/>
      <c r="N225" s="73"/>
      <c r="O225" s="80" t="s">
        <v>335</v>
      </c>
      <c r="P225" s="82">
        <v>43523.00347222222</v>
      </c>
      <c r="Q225" s="80" t="s">
        <v>502</v>
      </c>
      <c r="R225" s="80"/>
      <c r="S225" s="80"/>
      <c r="T225" s="80" t="s">
        <v>925</v>
      </c>
      <c r="U225" s="80"/>
      <c r="V225" s="83" t="s">
        <v>1125</v>
      </c>
      <c r="W225" s="82">
        <v>43523.00347222222</v>
      </c>
      <c r="X225" s="83" t="s">
        <v>1354</v>
      </c>
      <c r="Y225" s="80"/>
      <c r="Z225" s="80"/>
      <c r="AA225" s="86" t="s">
        <v>1994</v>
      </c>
      <c r="AB225" s="86" t="s">
        <v>1970</v>
      </c>
      <c r="AC225" s="80" t="b">
        <v>0</v>
      </c>
      <c r="AD225" s="80">
        <v>3</v>
      </c>
      <c r="AE225" s="86" t="s">
        <v>2465</v>
      </c>
      <c r="AF225" s="80" t="b">
        <v>0</v>
      </c>
      <c r="AG225" s="80" t="s">
        <v>2484</v>
      </c>
      <c r="AH225" s="80"/>
      <c r="AI225" s="86" t="s">
        <v>2449</v>
      </c>
      <c r="AJ225" s="80" t="b">
        <v>0</v>
      </c>
      <c r="AK225" s="80">
        <v>0</v>
      </c>
      <c r="AL225" s="86" t="s">
        <v>2449</v>
      </c>
      <c r="AM225" s="80" t="s">
        <v>2502</v>
      </c>
      <c r="AN225" s="80" t="b">
        <v>0</v>
      </c>
      <c r="AO225" s="86" t="s">
        <v>1970</v>
      </c>
      <c r="AP225" s="80" t="s">
        <v>178</v>
      </c>
      <c r="AQ225" s="80">
        <v>0</v>
      </c>
      <c r="AR225" s="80">
        <v>0</v>
      </c>
      <c r="AS225" s="80"/>
      <c r="AT225" s="80"/>
      <c r="AU225" s="80"/>
      <c r="AV225" s="80"/>
      <c r="AW225" s="80"/>
      <c r="AX225" s="80"/>
      <c r="AY225" s="80"/>
      <c r="AZ225" s="80"/>
      <c r="BA225" s="79" t="str">
        <f>REPLACE(INDEX(GroupVertices[Group],MATCH(Edges[[#This Row],[Vertex 1]],GroupVertices[Vertex],0)),1,1,"")</f>
        <v>2</v>
      </c>
      <c r="BB225" s="79" t="str">
        <f>REPLACE(INDEX(GroupVertices[Group],MATCH(Edges[[#This Row],[Vertex 2]],GroupVertices[Vertex],0)),1,1,"")</f>
        <v>4</v>
      </c>
    </row>
    <row r="226" spans="1:54" ht="15">
      <c r="A226" s="65" t="s">
        <v>275</v>
      </c>
      <c r="B226" s="65" t="s">
        <v>277</v>
      </c>
      <c r="C226" s="66"/>
      <c r="D226" s="67"/>
      <c r="E226" s="68"/>
      <c r="F226" s="69"/>
      <c r="G226" s="66"/>
      <c r="H226" s="70"/>
      <c r="I226" s="71"/>
      <c r="J226" s="71"/>
      <c r="K226" s="34" t="s">
        <v>65</v>
      </c>
      <c r="L226" s="78">
        <v>226</v>
      </c>
      <c r="M226" s="78"/>
      <c r="N226" s="73"/>
      <c r="O226" s="80" t="s">
        <v>335</v>
      </c>
      <c r="P226" s="82">
        <v>43530.01578703704</v>
      </c>
      <c r="Q226" s="80" t="s">
        <v>479</v>
      </c>
      <c r="R226" s="80"/>
      <c r="S226" s="80"/>
      <c r="T226" s="80" t="s">
        <v>925</v>
      </c>
      <c r="U226" s="80"/>
      <c r="V226" s="83" t="s">
        <v>1117</v>
      </c>
      <c r="W226" s="82">
        <v>43530.01578703704</v>
      </c>
      <c r="X226" s="83" t="s">
        <v>1328</v>
      </c>
      <c r="Y226" s="80"/>
      <c r="Z226" s="80"/>
      <c r="AA226" s="86" t="s">
        <v>1968</v>
      </c>
      <c r="AB226" s="86" t="s">
        <v>1982</v>
      </c>
      <c r="AC226" s="80" t="b">
        <v>0</v>
      </c>
      <c r="AD226" s="80">
        <v>1</v>
      </c>
      <c r="AE226" s="86" t="s">
        <v>2465</v>
      </c>
      <c r="AF226" s="80" t="b">
        <v>0</v>
      </c>
      <c r="AG226" s="80" t="s">
        <v>2487</v>
      </c>
      <c r="AH226" s="80"/>
      <c r="AI226" s="86" t="s">
        <v>2449</v>
      </c>
      <c r="AJ226" s="80" t="b">
        <v>0</v>
      </c>
      <c r="AK226" s="80">
        <v>0</v>
      </c>
      <c r="AL226" s="86" t="s">
        <v>2449</v>
      </c>
      <c r="AM226" s="80" t="s">
        <v>2506</v>
      </c>
      <c r="AN226" s="80" t="b">
        <v>0</v>
      </c>
      <c r="AO226" s="86" t="s">
        <v>1982</v>
      </c>
      <c r="AP226" s="80" t="s">
        <v>178</v>
      </c>
      <c r="AQ226" s="80">
        <v>0</v>
      </c>
      <c r="AR226" s="80">
        <v>0</v>
      </c>
      <c r="AS226" s="80"/>
      <c r="AT226" s="80"/>
      <c r="AU226" s="80"/>
      <c r="AV226" s="80"/>
      <c r="AW226" s="80"/>
      <c r="AX226" s="80"/>
      <c r="AY226" s="80"/>
      <c r="AZ226" s="80"/>
      <c r="BA226" s="79" t="str">
        <f>REPLACE(INDEX(GroupVertices[Group],MATCH(Edges[[#This Row],[Vertex 1]],GroupVertices[Vertex],0)),1,1,"")</f>
        <v>2</v>
      </c>
      <c r="BB226" s="79" t="str">
        <f>REPLACE(INDEX(GroupVertices[Group],MATCH(Edges[[#This Row],[Vertex 2]],GroupVertices[Vertex],0)),1,1,"")</f>
        <v>4</v>
      </c>
    </row>
    <row r="227" spans="1:54" ht="15">
      <c r="A227" s="65" t="s">
        <v>283</v>
      </c>
      <c r="B227" s="65" t="s">
        <v>277</v>
      </c>
      <c r="C227" s="66"/>
      <c r="D227" s="67"/>
      <c r="E227" s="68"/>
      <c r="F227" s="69"/>
      <c r="G227" s="66"/>
      <c r="H227" s="70"/>
      <c r="I227" s="71"/>
      <c r="J227" s="71"/>
      <c r="K227" s="34" t="s">
        <v>65</v>
      </c>
      <c r="L227" s="78">
        <v>227</v>
      </c>
      <c r="M227" s="78"/>
      <c r="N227" s="73"/>
      <c r="O227" s="80" t="s">
        <v>335</v>
      </c>
      <c r="P227" s="82">
        <v>43530.03005787037</v>
      </c>
      <c r="Q227" s="80" t="s">
        <v>504</v>
      </c>
      <c r="R227" s="80"/>
      <c r="S227" s="80"/>
      <c r="T227" s="80" t="s">
        <v>925</v>
      </c>
      <c r="U227" s="80"/>
      <c r="V227" s="83" t="s">
        <v>1125</v>
      </c>
      <c r="W227" s="82">
        <v>43530.03005787037</v>
      </c>
      <c r="X227" s="83" t="s">
        <v>1356</v>
      </c>
      <c r="Y227" s="80"/>
      <c r="Z227" s="80"/>
      <c r="AA227" s="86" t="s">
        <v>1996</v>
      </c>
      <c r="AB227" s="86" t="s">
        <v>1985</v>
      </c>
      <c r="AC227" s="80" t="b">
        <v>0</v>
      </c>
      <c r="AD227" s="80">
        <v>5</v>
      </c>
      <c r="AE227" s="86" t="s">
        <v>2465</v>
      </c>
      <c r="AF227" s="80" t="b">
        <v>0</v>
      </c>
      <c r="AG227" s="80" t="s">
        <v>2484</v>
      </c>
      <c r="AH227" s="80"/>
      <c r="AI227" s="86" t="s">
        <v>2449</v>
      </c>
      <c r="AJ227" s="80" t="b">
        <v>0</v>
      </c>
      <c r="AK227" s="80">
        <v>0</v>
      </c>
      <c r="AL227" s="86" t="s">
        <v>2449</v>
      </c>
      <c r="AM227" s="80" t="s">
        <v>2504</v>
      </c>
      <c r="AN227" s="80" t="b">
        <v>0</v>
      </c>
      <c r="AO227" s="86" t="s">
        <v>1985</v>
      </c>
      <c r="AP227" s="80" t="s">
        <v>178</v>
      </c>
      <c r="AQ227" s="80">
        <v>0</v>
      </c>
      <c r="AR227" s="80">
        <v>0</v>
      </c>
      <c r="AS227" s="80" t="s">
        <v>2513</v>
      </c>
      <c r="AT227" s="80" t="s">
        <v>2518</v>
      </c>
      <c r="AU227" s="80" t="s">
        <v>2520</v>
      </c>
      <c r="AV227" s="80" t="s">
        <v>2525</v>
      </c>
      <c r="AW227" s="80" t="s">
        <v>2533</v>
      </c>
      <c r="AX227" s="80" t="s">
        <v>2541</v>
      </c>
      <c r="AY227" s="80" t="s">
        <v>2546</v>
      </c>
      <c r="AZ227" s="83" t="s">
        <v>2551</v>
      </c>
      <c r="BA227" s="79" t="str">
        <f>REPLACE(INDEX(GroupVertices[Group],MATCH(Edges[[#This Row],[Vertex 1]],GroupVertices[Vertex],0)),1,1,"")</f>
        <v>2</v>
      </c>
      <c r="BB227" s="79" t="str">
        <f>REPLACE(INDEX(GroupVertices[Group],MATCH(Edges[[#This Row],[Vertex 2]],GroupVertices[Vertex],0)),1,1,"")</f>
        <v>4</v>
      </c>
    </row>
    <row r="228" spans="1:54" ht="15">
      <c r="A228" s="65" t="s">
        <v>270</v>
      </c>
      <c r="B228" s="65" t="s">
        <v>277</v>
      </c>
      <c r="C228" s="66"/>
      <c r="D228" s="67"/>
      <c r="E228" s="68"/>
      <c r="F228" s="69"/>
      <c r="G228" s="66"/>
      <c r="H228" s="70"/>
      <c r="I228" s="71"/>
      <c r="J228" s="71"/>
      <c r="K228" s="34" t="s">
        <v>66</v>
      </c>
      <c r="L228" s="78">
        <v>228</v>
      </c>
      <c r="M228" s="78"/>
      <c r="N228" s="73"/>
      <c r="O228" s="80" t="s">
        <v>335</v>
      </c>
      <c r="P228" s="82">
        <v>43523.002384259256</v>
      </c>
      <c r="Q228" s="80" t="s">
        <v>495</v>
      </c>
      <c r="R228" s="80"/>
      <c r="S228" s="80"/>
      <c r="T228" s="80" t="s">
        <v>925</v>
      </c>
      <c r="U228" s="80"/>
      <c r="V228" s="83" t="s">
        <v>1111</v>
      </c>
      <c r="W228" s="82">
        <v>43523.002384259256</v>
      </c>
      <c r="X228" s="83" t="s">
        <v>1347</v>
      </c>
      <c r="Y228" s="80"/>
      <c r="Z228" s="80"/>
      <c r="AA228" s="86" t="s">
        <v>1987</v>
      </c>
      <c r="AB228" s="86" t="s">
        <v>1970</v>
      </c>
      <c r="AC228" s="80" t="b">
        <v>0</v>
      </c>
      <c r="AD228" s="80">
        <v>0</v>
      </c>
      <c r="AE228" s="86" t="s">
        <v>2465</v>
      </c>
      <c r="AF228" s="80" t="b">
        <v>0</v>
      </c>
      <c r="AG228" s="80" t="s">
        <v>2484</v>
      </c>
      <c r="AH228" s="80"/>
      <c r="AI228" s="86" t="s">
        <v>2449</v>
      </c>
      <c r="AJ228" s="80" t="b">
        <v>0</v>
      </c>
      <c r="AK228" s="80">
        <v>0</v>
      </c>
      <c r="AL228" s="86" t="s">
        <v>2449</v>
      </c>
      <c r="AM228" s="80" t="s">
        <v>2506</v>
      </c>
      <c r="AN228" s="80" t="b">
        <v>0</v>
      </c>
      <c r="AO228" s="86" t="s">
        <v>1970</v>
      </c>
      <c r="AP228" s="80" t="s">
        <v>178</v>
      </c>
      <c r="AQ228" s="80">
        <v>0</v>
      </c>
      <c r="AR228" s="80">
        <v>0</v>
      </c>
      <c r="AS228" s="80"/>
      <c r="AT228" s="80"/>
      <c r="AU228" s="80"/>
      <c r="AV228" s="80"/>
      <c r="AW228" s="80"/>
      <c r="AX228" s="80"/>
      <c r="AY228" s="80"/>
      <c r="AZ228" s="80"/>
      <c r="BA228" s="79" t="str">
        <f>REPLACE(INDEX(GroupVertices[Group],MATCH(Edges[[#This Row],[Vertex 1]],GroupVertices[Vertex],0)),1,1,"")</f>
        <v>1</v>
      </c>
      <c r="BB228" s="79" t="str">
        <f>REPLACE(INDEX(GroupVertices[Group],MATCH(Edges[[#This Row],[Vertex 2]],GroupVertices[Vertex],0)),1,1,"")</f>
        <v>4</v>
      </c>
    </row>
    <row r="229" spans="1:54" ht="15">
      <c r="A229" s="65" t="s">
        <v>270</v>
      </c>
      <c r="B229" s="65" t="s">
        <v>277</v>
      </c>
      <c r="C229" s="66"/>
      <c r="D229" s="67"/>
      <c r="E229" s="68"/>
      <c r="F229" s="69"/>
      <c r="G229" s="66"/>
      <c r="H229" s="70"/>
      <c r="I229" s="71"/>
      <c r="J229" s="71"/>
      <c r="K229" s="34" t="s">
        <v>66</v>
      </c>
      <c r="L229" s="78">
        <v>229</v>
      </c>
      <c r="M229" s="78"/>
      <c r="N229" s="73"/>
      <c r="O229" s="80" t="s">
        <v>335</v>
      </c>
      <c r="P229" s="82">
        <v>43530.00258101852</v>
      </c>
      <c r="Q229" s="80" t="s">
        <v>497</v>
      </c>
      <c r="R229" s="80"/>
      <c r="S229" s="80"/>
      <c r="T229" s="80" t="s">
        <v>925</v>
      </c>
      <c r="U229" s="80"/>
      <c r="V229" s="83" t="s">
        <v>1111</v>
      </c>
      <c r="W229" s="82">
        <v>43530.00258101852</v>
      </c>
      <c r="X229" s="83" t="s">
        <v>1349</v>
      </c>
      <c r="Y229" s="80"/>
      <c r="Z229" s="80"/>
      <c r="AA229" s="86" t="s">
        <v>1989</v>
      </c>
      <c r="AB229" s="86" t="s">
        <v>1980</v>
      </c>
      <c r="AC229" s="80" t="b">
        <v>0</v>
      </c>
      <c r="AD229" s="80">
        <v>1</v>
      </c>
      <c r="AE229" s="86" t="s">
        <v>2465</v>
      </c>
      <c r="AF229" s="80" t="b">
        <v>0</v>
      </c>
      <c r="AG229" s="80" t="s">
        <v>2484</v>
      </c>
      <c r="AH229" s="80"/>
      <c r="AI229" s="86" t="s">
        <v>2449</v>
      </c>
      <c r="AJ229" s="80" t="b">
        <v>0</v>
      </c>
      <c r="AK229" s="80">
        <v>0</v>
      </c>
      <c r="AL229" s="86" t="s">
        <v>2449</v>
      </c>
      <c r="AM229" s="80" t="s">
        <v>2506</v>
      </c>
      <c r="AN229" s="80" t="b">
        <v>0</v>
      </c>
      <c r="AO229" s="86" t="s">
        <v>1980</v>
      </c>
      <c r="AP229" s="80" t="s">
        <v>178</v>
      </c>
      <c r="AQ229" s="80">
        <v>0</v>
      </c>
      <c r="AR229" s="80">
        <v>0</v>
      </c>
      <c r="AS229" s="80"/>
      <c r="AT229" s="80"/>
      <c r="AU229" s="80"/>
      <c r="AV229" s="80"/>
      <c r="AW229" s="80"/>
      <c r="AX229" s="80"/>
      <c r="AY229" s="80"/>
      <c r="AZ229" s="80"/>
      <c r="BA229" s="79" t="str">
        <f>REPLACE(INDEX(GroupVertices[Group],MATCH(Edges[[#This Row],[Vertex 1]],GroupVertices[Vertex],0)),1,1,"")</f>
        <v>1</v>
      </c>
      <c r="BB229" s="79" t="str">
        <f>REPLACE(INDEX(GroupVertices[Group],MATCH(Edges[[#This Row],[Vertex 2]],GroupVertices[Vertex],0)),1,1,"")</f>
        <v>4</v>
      </c>
    </row>
    <row r="230" spans="1:54" ht="15">
      <c r="A230" s="65" t="s">
        <v>270</v>
      </c>
      <c r="B230" s="65" t="s">
        <v>277</v>
      </c>
      <c r="C230" s="66"/>
      <c r="D230" s="67"/>
      <c r="E230" s="68"/>
      <c r="F230" s="69"/>
      <c r="G230" s="66"/>
      <c r="H230" s="70"/>
      <c r="I230" s="71"/>
      <c r="J230" s="71"/>
      <c r="K230" s="34" t="s">
        <v>66</v>
      </c>
      <c r="L230" s="78">
        <v>230</v>
      </c>
      <c r="M230" s="78"/>
      <c r="N230" s="73"/>
      <c r="O230" s="80" t="s">
        <v>335</v>
      </c>
      <c r="P230" s="82">
        <v>43530.028865740744</v>
      </c>
      <c r="Q230" s="80" t="s">
        <v>417</v>
      </c>
      <c r="R230" s="80"/>
      <c r="S230" s="80"/>
      <c r="T230" s="80" t="s">
        <v>925</v>
      </c>
      <c r="U230" s="80"/>
      <c r="V230" s="83" t="s">
        <v>1111</v>
      </c>
      <c r="W230" s="82">
        <v>43530.028865740744</v>
      </c>
      <c r="X230" s="83" t="s">
        <v>1265</v>
      </c>
      <c r="Y230" s="80"/>
      <c r="Z230" s="80"/>
      <c r="AA230" s="86" t="s">
        <v>1905</v>
      </c>
      <c r="AB230" s="86" t="s">
        <v>1985</v>
      </c>
      <c r="AC230" s="80" t="b">
        <v>0</v>
      </c>
      <c r="AD230" s="80">
        <v>5</v>
      </c>
      <c r="AE230" s="86" t="s">
        <v>2465</v>
      </c>
      <c r="AF230" s="80" t="b">
        <v>0</v>
      </c>
      <c r="AG230" s="80" t="s">
        <v>2484</v>
      </c>
      <c r="AH230" s="80"/>
      <c r="AI230" s="86" t="s">
        <v>2449</v>
      </c>
      <c r="AJ230" s="80" t="b">
        <v>0</v>
      </c>
      <c r="AK230" s="80">
        <v>0</v>
      </c>
      <c r="AL230" s="86" t="s">
        <v>2449</v>
      </c>
      <c r="AM230" s="80" t="s">
        <v>2506</v>
      </c>
      <c r="AN230" s="80" t="b">
        <v>0</v>
      </c>
      <c r="AO230" s="86" t="s">
        <v>1985</v>
      </c>
      <c r="AP230" s="80" t="s">
        <v>178</v>
      </c>
      <c r="AQ230" s="80">
        <v>0</v>
      </c>
      <c r="AR230" s="80">
        <v>0</v>
      </c>
      <c r="AS230" s="80"/>
      <c r="AT230" s="80"/>
      <c r="AU230" s="80"/>
      <c r="AV230" s="80"/>
      <c r="AW230" s="80"/>
      <c r="AX230" s="80"/>
      <c r="AY230" s="80"/>
      <c r="AZ230" s="80"/>
      <c r="BA230" s="79" t="str">
        <f>REPLACE(INDEX(GroupVertices[Group],MATCH(Edges[[#This Row],[Vertex 1]],GroupVertices[Vertex],0)),1,1,"")</f>
        <v>1</v>
      </c>
      <c r="BB230" s="79" t="str">
        <f>REPLACE(INDEX(GroupVertices[Group],MATCH(Edges[[#This Row],[Vertex 2]],GroupVertices[Vertex],0)),1,1,"")</f>
        <v>4</v>
      </c>
    </row>
    <row r="231" spans="1:54" ht="15">
      <c r="A231" s="65" t="s">
        <v>273</v>
      </c>
      <c r="B231" s="65" t="s">
        <v>277</v>
      </c>
      <c r="C231" s="66"/>
      <c r="D231" s="67"/>
      <c r="E231" s="68"/>
      <c r="F231" s="69"/>
      <c r="G231" s="66"/>
      <c r="H231" s="70"/>
      <c r="I231" s="71"/>
      <c r="J231" s="71"/>
      <c r="K231" s="34" t="s">
        <v>66</v>
      </c>
      <c r="L231" s="78">
        <v>231</v>
      </c>
      <c r="M231" s="78"/>
      <c r="N231" s="73"/>
      <c r="O231" s="80" t="s">
        <v>335</v>
      </c>
      <c r="P231" s="82">
        <v>43523.015497685185</v>
      </c>
      <c r="Q231" s="80" t="s">
        <v>478</v>
      </c>
      <c r="R231" s="80"/>
      <c r="S231" s="80"/>
      <c r="T231" s="80" t="s">
        <v>925</v>
      </c>
      <c r="U231" s="80"/>
      <c r="V231" s="83" t="s">
        <v>1115</v>
      </c>
      <c r="W231" s="82">
        <v>43523.015497685185</v>
      </c>
      <c r="X231" s="83" t="s">
        <v>1327</v>
      </c>
      <c r="Y231" s="80"/>
      <c r="Z231" s="80"/>
      <c r="AA231" s="86" t="s">
        <v>1967</v>
      </c>
      <c r="AB231" s="86" t="s">
        <v>1973</v>
      </c>
      <c r="AC231" s="80" t="b">
        <v>0</v>
      </c>
      <c r="AD231" s="80">
        <v>1</v>
      </c>
      <c r="AE231" s="86" t="s">
        <v>2465</v>
      </c>
      <c r="AF231" s="80" t="b">
        <v>0</v>
      </c>
      <c r="AG231" s="80" t="s">
        <v>2484</v>
      </c>
      <c r="AH231" s="80"/>
      <c r="AI231" s="86" t="s">
        <v>2449</v>
      </c>
      <c r="AJ231" s="80" t="b">
        <v>0</v>
      </c>
      <c r="AK231" s="80">
        <v>0</v>
      </c>
      <c r="AL231" s="86" t="s">
        <v>2449</v>
      </c>
      <c r="AM231" s="80" t="s">
        <v>2506</v>
      </c>
      <c r="AN231" s="80" t="b">
        <v>0</v>
      </c>
      <c r="AO231" s="86" t="s">
        <v>1973</v>
      </c>
      <c r="AP231" s="80" t="s">
        <v>178</v>
      </c>
      <c r="AQ231" s="80">
        <v>0</v>
      </c>
      <c r="AR231" s="80">
        <v>0</v>
      </c>
      <c r="AS231" s="80"/>
      <c r="AT231" s="80"/>
      <c r="AU231" s="80"/>
      <c r="AV231" s="80"/>
      <c r="AW231" s="80"/>
      <c r="AX231" s="80"/>
      <c r="AY231" s="80"/>
      <c r="AZ231" s="80"/>
      <c r="BA231" s="79" t="str">
        <f>REPLACE(INDEX(GroupVertices[Group],MATCH(Edges[[#This Row],[Vertex 1]],GroupVertices[Vertex],0)),1,1,"")</f>
        <v>4</v>
      </c>
      <c r="BB231" s="79" t="str">
        <f>REPLACE(INDEX(GroupVertices[Group],MATCH(Edges[[#This Row],[Vertex 2]],GroupVertices[Vertex],0)),1,1,"")</f>
        <v>4</v>
      </c>
    </row>
    <row r="232" spans="1:54" ht="15">
      <c r="A232" s="65" t="s">
        <v>270</v>
      </c>
      <c r="B232" s="65" t="s">
        <v>277</v>
      </c>
      <c r="C232" s="66"/>
      <c r="D232" s="67"/>
      <c r="E232" s="68"/>
      <c r="F232" s="69"/>
      <c r="G232" s="66"/>
      <c r="H232" s="70"/>
      <c r="I232" s="71"/>
      <c r="J232" s="71"/>
      <c r="K232" s="34" t="s">
        <v>66</v>
      </c>
      <c r="L232" s="78">
        <v>232</v>
      </c>
      <c r="M232" s="78"/>
      <c r="N232" s="73"/>
      <c r="O232" s="80" t="s">
        <v>335</v>
      </c>
      <c r="P232" s="82">
        <v>43523.03474537037</v>
      </c>
      <c r="Q232" s="80" t="s">
        <v>496</v>
      </c>
      <c r="R232" s="80"/>
      <c r="S232" s="80"/>
      <c r="T232" s="80" t="s">
        <v>925</v>
      </c>
      <c r="U232" s="80"/>
      <c r="V232" s="83" t="s">
        <v>1111</v>
      </c>
      <c r="W232" s="82">
        <v>43523.03474537037</v>
      </c>
      <c r="X232" s="83" t="s">
        <v>1348</v>
      </c>
      <c r="Y232" s="80"/>
      <c r="Z232" s="80"/>
      <c r="AA232" s="86" t="s">
        <v>1988</v>
      </c>
      <c r="AB232" s="86" t="s">
        <v>1978</v>
      </c>
      <c r="AC232" s="80" t="b">
        <v>0</v>
      </c>
      <c r="AD232" s="80">
        <v>0</v>
      </c>
      <c r="AE232" s="86" t="s">
        <v>2465</v>
      </c>
      <c r="AF232" s="80" t="b">
        <v>0</v>
      </c>
      <c r="AG232" s="80" t="s">
        <v>2484</v>
      </c>
      <c r="AH232" s="80"/>
      <c r="AI232" s="86" t="s">
        <v>2449</v>
      </c>
      <c r="AJ232" s="80" t="b">
        <v>0</v>
      </c>
      <c r="AK232" s="80">
        <v>0</v>
      </c>
      <c r="AL232" s="86" t="s">
        <v>2449</v>
      </c>
      <c r="AM232" s="80" t="s">
        <v>2506</v>
      </c>
      <c r="AN232" s="80" t="b">
        <v>0</v>
      </c>
      <c r="AO232" s="86" t="s">
        <v>1978</v>
      </c>
      <c r="AP232" s="80" t="s">
        <v>178</v>
      </c>
      <c r="AQ232" s="80">
        <v>0</v>
      </c>
      <c r="AR232" s="80">
        <v>0</v>
      </c>
      <c r="AS232" s="80"/>
      <c r="AT232" s="80"/>
      <c r="AU232" s="80"/>
      <c r="AV232" s="80"/>
      <c r="AW232" s="80"/>
      <c r="AX232" s="80"/>
      <c r="AY232" s="80"/>
      <c r="AZ232" s="80"/>
      <c r="BA232" s="79" t="str">
        <f>REPLACE(INDEX(GroupVertices[Group],MATCH(Edges[[#This Row],[Vertex 1]],GroupVertices[Vertex],0)),1,1,"")</f>
        <v>1</v>
      </c>
      <c r="BB232" s="79" t="str">
        <f>REPLACE(INDEX(GroupVertices[Group],MATCH(Edges[[#This Row],[Vertex 2]],GroupVertices[Vertex],0)),1,1,"")</f>
        <v>4</v>
      </c>
    </row>
    <row r="233" spans="1:54" ht="15">
      <c r="A233" s="65" t="s">
        <v>270</v>
      </c>
      <c r="B233" s="65" t="s">
        <v>277</v>
      </c>
      <c r="C233" s="66"/>
      <c r="D233" s="67"/>
      <c r="E233" s="68"/>
      <c r="F233" s="69"/>
      <c r="G233" s="66"/>
      <c r="H233" s="70"/>
      <c r="I233" s="71"/>
      <c r="J233" s="71"/>
      <c r="K233" s="34" t="s">
        <v>66</v>
      </c>
      <c r="L233" s="78">
        <v>233</v>
      </c>
      <c r="M233" s="78"/>
      <c r="N233" s="73"/>
      <c r="O233" s="80" t="s">
        <v>335</v>
      </c>
      <c r="P233" s="82">
        <v>43530.03501157407</v>
      </c>
      <c r="Q233" s="80" t="s">
        <v>500</v>
      </c>
      <c r="R233" s="80"/>
      <c r="S233" s="80"/>
      <c r="T233" s="80" t="s">
        <v>925</v>
      </c>
      <c r="U233" s="80"/>
      <c r="V233" s="83" t="s">
        <v>1111</v>
      </c>
      <c r="W233" s="82">
        <v>43530.03501157407</v>
      </c>
      <c r="X233" s="83" t="s">
        <v>1352</v>
      </c>
      <c r="Y233" s="80"/>
      <c r="Z233" s="80"/>
      <c r="AA233" s="86" t="s">
        <v>1992</v>
      </c>
      <c r="AB233" s="86" t="s">
        <v>1986</v>
      </c>
      <c r="AC233" s="80" t="b">
        <v>0</v>
      </c>
      <c r="AD233" s="80">
        <v>4</v>
      </c>
      <c r="AE233" s="86" t="s">
        <v>2465</v>
      </c>
      <c r="AF233" s="80" t="b">
        <v>0</v>
      </c>
      <c r="AG233" s="80" t="s">
        <v>2484</v>
      </c>
      <c r="AH233" s="80"/>
      <c r="AI233" s="86" t="s">
        <v>2449</v>
      </c>
      <c r="AJ233" s="80" t="b">
        <v>0</v>
      </c>
      <c r="AK233" s="80">
        <v>0</v>
      </c>
      <c r="AL233" s="86" t="s">
        <v>2449</v>
      </c>
      <c r="AM233" s="80" t="s">
        <v>2506</v>
      </c>
      <c r="AN233" s="80" t="b">
        <v>0</v>
      </c>
      <c r="AO233" s="86" t="s">
        <v>1986</v>
      </c>
      <c r="AP233" s="80" t="s">
        <v>178</v>
      </c>
      <c r="AQ233" s="80">
        <v>0</v>
      </c>
      <c r="AR233" s="80">
        <v>0</v>
      </c>
      <c r="AS233" s="80"/>
      <c r="AT233" s="80"/>
      <c r="AU233" s="80"/>
      <c r="AV233" s="80"/>
      <c r="AW233" s="80"/>
      <c r="AX233" s="80"/>
      <c r="AY233" s="80"/>
      <c r="AZ233" s="80"/>
      <c r="BA233" s="79" t="str">
        <f>REPLACE(INDEX(GroupVertices[Group],MATCH(Edges[[#This Row],[Vertex 1]],GroupVertices[Vertex],0)),1,1,"")</f>
        <v>1</v>
      </c>
      <c r="BB233" s="79" t="str">
        <f>REPLACE(INDEX(GroupVertices[Group],MATCH(Edges[[#This Row],[Vertex 2]],GroupVertices[Vertex],0)),1,1,"")</f>
        <v>4</v>
      </c>
    </row>
    <row r="234" spans="1:54" ht="15">
      <c r="A234" s="65" t="s">
        <v>270</v>
      </c>
      <c r="B234" s="65" t="s">
        <v>277</v>
      </c>
      <c r="C234" s="66"/>
      <c r="D234" s="67"/>
      <c r="E234" s="68"/>
      <c r="F234" s="69"/>
      <c r="G234" s="66"/>
      <c r="H234" s="70"/>
      <c r="I234" s="71"/>
      <c r="J234" s="71"/>
      <c r="K234" s="34" t="s">
        <v>66</v>
      </c>
      <c r="L234" s="78">
        <v>234</v>
      </c>
      <c r="M234" s="78"/>
      <c r="N234" s="73"/>
      <c r="O234" s="80" t="s">
        <v>335</v>
      </c>
      <c r="P234" s="82">
        <v>43530.018472222226</v>
      </c>
      <c r="Q234" s="80" t="s">
        <v>499</v>
      </c>
      <c r="R234" s="80"/>
      <c r="S234" s="80"/>
      <c r="T234" s="80" t="s">
        <v>925</v>
      </c>
      <c r="U234" s="80"/>
      <c r="V234" s="83" t="s">
        <v>1111</v>
      </c>
      <c r="W234" s="82">
        <v>43530.018472222226</v>
      </c>
      <c r="X234" s="83" t="s">
        <v>1351</v>
      </c>
      <c r="Y234" s="80"/>
      <c r="Z234" s="80"/>
      <c r="AA234" s="86" t="s">
        <v>1991</v>
      </c>
      <c r="AB234" s="86" t="s">
        <v>1990</v>
      </c>
      <c r="AC234" s="80" t="b">
        <v>0</v>
      </c>
      <c r="AD234" s="80">
        <v>3</v>
      </c>
      <c r="AE234" s="86" t="s">
        <v>2457</v>
      </c>
      <c r="AF234" s="80" t="b">
        <v>0</v>
      </c>
      <c r="AG234" s="80" t="s">
        <v>2484</v>
      </c>
      <c r="AH234" s="80"/>
      <c r="AI234" s="86" t="s">
        <v>2449</v>
      </c>
      <c r="AJ234" s="80" t="b">
        <v>0</v>
      </c>
      <c r="AK234" s="80">
        <v>0</v>
      </c>
      <c r="AL234" s="86" t="s">
        <v>2449</v>
      </c>
      <c r="AM234" s="80" t="s">
        <v>2506</v>
      </c>
      <c r="AN234" s="80" t="b">
        <v>0</v>
      </c>
      <c r="AO234" s="86" t="s">
        <v>1990</v>
      </c>
      <c r="AP234" s="80" t="s">
        <v>178</v>
      </c>
      <c r="AQ234" s="80">
        <v>0</v>
      </c>
      <c r="AR234" s="80">
        <v>0</v>
      </c>
      <c r="AS234" s="80"/>
      <c r="AT234" s="80"/>
      <c r="AU234" s="80"/>
      <c r="AV234" s="80"/>
      <c r="AW234" s="80"/>
      <c r="AX234" s="80"/>
      <c r="AY234" s="80"/>
      <c r="AZ234" s="80"/>
      <c r="BA234" s="79" t="str">
        <f>REPLACE(INDEX(GroupVertices[Group],MATCH(Edges[[#This Row],[Vertex 1]],GroupVertices[Vertex],0)),1,1,"")</f>
        <v>1</v>
      </c>
      <c r="BB234" s="79" t="str">
        <f>REPLACE(INDEX(GroupVertices[Group],MATCH(Edges[[#This Row],[Vertex 2]],GroupVertices[Vertex],0)),1,1,"")</f>
        <v>4</v>
      </c>
    </row>
    <row r="235" spans="1:54" ht="15">
      <c r="A235" s="65" t="s">
        <v>270</v>
      </c>
      <c r="B235" s="65" t="s">
        <v>277</v>
      </c>
      <c r="C235" s="66"/>
      <c r="D235" s="67"/>
      <c r="E235" s="68"/>
      <c r="F235" s="69"/>
      <c r="G235" s="66"/>
      <c r="H235" s="70"/>
      <c r="I235" s="71"/>
      <c r="J235" s="71"/>
      <c r="K235" s="34" t="s">
        <v>66</v>
      </c>
      <c r="L235" s="78">
        <v>235</v>
      </c>
      <c r="M235" s="78"/>
      <c r="N235" s="73"/>
      <c r="O235" s="80" t="s">
        <v>335</v>
      </c>
      <c r="P235" s="82">
        <v>43530.040555555555</v>
      </c>
      <c r="Q235" s="80" t="s">
        <v>501</v>
      </c>
      <c r="R235" s="80"/>
      <c r="S235" s="80"/>
      <c r="T235" s="80" t="s">
        <v>925</v>
      </c>
      <c r="U235" s="80"/>
      <c r="V235" s="83" t="s">
        <v>1111</v>
      </c>
      <c r="W235" s="82">
        <v>43530.040555555555</v>
      </c>
      <c r="X235" s="83" t="s">
        <v>1353</v>
      </c>
      <c r="Y235" s="80"/>
      <c r="Z235" s="80"/>
      <c r="AA235" s="86" t="s">
        <v>1993</v>
      </c>
      <c r="AB235" s="86" t="s">
        <v>2437</v>
      </c>
      <c r="AC235" s="80" t="b">
        <v>0</v>
      </c>
      <c r="AD235" s="80">
        <v>2</v>
      </c>
      <c r="AE235" s="86" t="s">
        <v>2465</v>
      </c>
      <c r="AF235" s="80" t="b">
        <v>0</v>
      </c>
      <c r="AG235" s="80" t="s">
        <v>2484</v>
      </c>
      <c r="AH235" s="80"/>
      <c r="AI235" s="86" t="s">
        <v>2449</v>
      </c>
      <c r="AJ235" s="80" t="b">
        <v>0</v>
      </c>
      <c r="AK235" s="80">
        <v>0</v>
      </c>
      <c r="AL235" s="86" t="s">
        <v>2449</v>
      </c>
      <c r="AM235" s="80" t="s">
        <v>2506</v>
      </c>
      <c r="AN235" s="80" t="b">
        <v>0</v>
      </c>
      <c r="AO235" s="86" t="s">
        <v>2437</v>
      </c>
      <c r="AP235" s="80" t="s">
        <v>178</v>
      </c>
      <c r="AQ235" s="80">
        <v>0</v>
      </c>
      <c r="AR235" s="80">
        <v>0</v>
      </c>
      <c r="AS235" s="80"/>
      <c r="AT235" s="80"/>
      <c r="AU235" s="80"/>
      <c r="AV235" s="80"/>
      <c r="AW235" s="80"/>
      <c r="AX235" s="80"/>
      <c r="AY235" s="80"/>
      <c r="AZ235" s="80"/>
      <c r="BA235" s="79" t="str">
        <f>REPLACE(INDEX(GroupVertices[Group],MATCH(Edges[[#This Row],[Vertex 1]],GroupVertices[Vertex],0)),1,1,"")</f>
        <v>1</v>
      </c>
      <c r="BB235" s="79" t="str">
        <f>REPLACE(INDEX(GroupVertices[Group],MATCH(Edges[[#This Row],[Vertex 2]],GroupVertices[Vertex],0)),1,1,"")</f>
        <v>4</v>
      </c>
    </row>
    <row r="236" spans="1:54" ht="15">
      <c r="A236" s="65" t="s">
        <v>283</v>
      </c>
      <c r="B236" s="65" t="s">
        <v>277</v>
      </c>
      <c r="C236" s="66"/>
      <c r="D236" s="67"/>
      <c r="E236" s="68"/>
      <c r="F236" s="69"/>
      <c r="G236" s="66"/>
      <c r="H236" s="70"/>
      <c r="I236" s="71"/>
      <c r="J236" s="71"/>
      <c r="K236" s="34" t="s">
        <v>65</v>
      </c>
      <c r="L236" s="78">
        <v>236</v>
      </c>
      <c r="M236" s="78"/>
      <c r="N236" s="73"/>
      <c r="O236" s="80" t="s">
        <v>335</v>
      </c>
      <c r="P236" s="82">
        <v>43530.01326388889</v>
      </c>
      <c r="Q236" s="80" t="s">
        <v>503</v>
      </c>
      <c r="R236" s="80"/>
      <c r="S236" s="80"/>
      <c r="T236" s="80" t="s">
        <v>925</v>
      </c>
      <c r="U236" s="80"/>
      <c r="V236" s="83" t="s">
        <v>1125</v>
      </c>
      <c r="W236" s="82">
        <v>43530.01326388889</v>
      </c>
      <c r="X236" s="83" t="s">
        <v>1355</v>
      </c>
      <c r="Y236" s="80"/>
      <c r="Z236" s="80"/>
      <c r="AA236" s="86" t="s">
        <v>1995</v>
      </c>
      <c r="AB236" s="86" t="s">
        <v>2438</v>
      </c>
      <c r="AC236" s="80" t="b">
        <v>0</v>
      </c>
      <c r="AD236" s="80">
        <v>4</v>
      </c>
      <c r="AE236" s="86" t="s">
        <v>2465</v>
      </c>
      <c r="AF236" s="80" t="b">
        <v>0</v>
      </c>
      <c r="AG236" s="80" t="s">
        <v>2484</v>
      </c>
      <c r="AH236" s="80"/>
      <c r="AI236" s="86" t="s">
        <v>2449</v>
      </c>
      <c r="AJ236" s="80" t="b">
        <v>0</v>
      </c>
      <c r="AK236" s="80">
        <v>0</v>
      </c>
      <c r="AL236" s="86" t="s">
        <v>2449</v>
      </c>
      <c r="AM236" s="80" t="s">
        <v>2504</v>
      </c>
      <c r="AN236" s="80" t="b">
        <v>0</v>
      </c>
      <c r="AO236" s="86" t="s">
        <v>2438</v>
      </c>
      <c r="AP236" s="80" t="s">
        <v>178</v>
      </c>
      <c r="AQ236" s="80">
        <v>0</v>
      </c>
      <c r="AR236" s="80">
        <v>0</v>
      </c>
      <c r="AS236" s="80" t="s">
        <v>2513</v>
      </c>
      <c r="AT236" s="80" t="s">
        <v>2518</v>
      </c>
      <c r="AU236" s="80" t="s">
        <v>2520</v>
      </c>
      <c r="AV236" s="80" t="s">
        <v>2525</v>
      </c>
      <c r="AW236" s="80" t="s">
        <v>2533</v>
      </c>
      <c r="AX236" s="80" t="s">
        <v>2541</v>
      </c>
      <c r="AY236" s="80" t="s">
        <v>2546</v>
      </c>
      <c r="AZ236" s="83" t="s">
        <v>2551</v>
      </c>
      <c r="BA236" s="79" t="str">
        <f>REPLACE(INDEX(GroupVertices[Group],MATCH(Edges[[#This Row],[Vertex 1]],GroupVertices[Vertex],0)),1,1,"")</f>
        <v>2</v>
      </c>
      <c r="BB236" s="79" t="str">
        <f>REPLACE(INDEX(GroupVertices[Group],MATCH(Edges[[#This Row],[Vertex 2]],GroupVertices[Vertex],0)),1,1,"")</f>
        <v>4</v>
      </c>
    </row>
    <row r="237" spans="1:54" ht="15">
      <c r="A237" s="65" t="s">
        <v>270</v>
      </c>
      <c r="B237" s="65" t="s">
        <v>277</v>
      </c>
      <c r="C237" s="66"/>
      <c r="D237" s="67"/>
      <c r="E237" s="68"/>
      <c r="F237" s="69"/>
      <c r="G237" s="66"/>
      <c r="H237" s="70"/>
      <c r="I237" s="71"/>
      <c r="J237" s="71"/>
      <c r="K237" s="34" t="s">
        <v>66</v>
      </c>
      <c r="L237" s="78">
        <v>237</v>
      </c>
      <c r="M237" s="78"/>
      <c r="N237" s="73"/>
      <c r="O237" s="80" t="s">
        <v>335</v>
      </c>
      <c r="P237" s="82">
        <v>43530.017962962964</v>
      </c>
      <c r="Q237" s="80" t="s">
        <v>498</v>
      </c>
      <c r="R237" s="80"/>
      <c r="S237" s="80"/>
      <c r="T237" s="80" t="s">
        <v>925</v>
      </c>
      <c r="U237" s="80"/>
      <c r="V237" s="83" t="s">
        <v>1111</v>
      </c>
      <c r="W237" s="82">
        <v>43530.017962962964</v>
      </c>
      <c r="X237" s="83" t="s">
        <v>1350</v>
      </c>
      <c r="Y237" s="80"/>
      <c r="Z237" s="80"/>
      <c r="AA237" s="86" t="s">
        <v>1990</v>
      </c>
      <c r="AB237" s="86" t="s">
        <v>1982</v>
      </c>
      <c r="AC237" s="80" t="b">
        <v>0</v>
      </c>
      <c r="AD237" s="80">
        <v>7</v>
      </c>
      <c r="AE237" s="86" t="s">
        <v>2465</v>
      </c>
      <c r="AF237" s="80" t="b">
        <v>0</v>
      </c>
      <c r="AG237" s="80" t="s">
        <v>2484</v>
      </c>
      <c r="AH237" s="80"/>
      <c r="AI237" s="86" t="s">
        <v>2449</v>
      </c>
      <c r="AJ237" s="80" t="b">
        <v>0</v>
      </c>
      <c r="AK237" s="80">
        <v>0</v>
      </c>
      <c r="AL237" s="86" t="s">
        <v>2449</v>
      </c>
      <c r="AM237" s="80" t="s">
        <v>2506</v>
      </c>
      <c r="AN237" s="80" t="b">
        <v>0</v>
      </c>
      <c r="AO237" s="86" t="s">
        <v>1982</v>
      </c>
      <c r="AP237" s="80" t="s">
        <v>178</v>
      </c>
      <c r="AQ237" s="80">
        <v>0</v>
      </c>
      <c r="AR237" s="80">
        <v>0</v>
      </c>
      <c r="AS237" s="80"/>
      <c r="AT237" s="80"/>
      <c r="AU237" s="80"/>
      <c r="AV237" s="80"/>
      <c r="AW237" s="80"/>
      <c r="AX237" s="80"/>
      <c r="AY237" s="80"/>
      <c r="AZ237" s="80"/>
      <c r="BA237" s="79" t="str">
        <f>REPLACE(INDEX(GroupVertices[Group],MATCH(Edges[[#This Row],[Vertex 1]],GroupVertices[Vertex],0)),1,1,"")</f>
        <v>1</v>
      </c>
      <c r="BB237" s="79" t="str">
        <f>REPLACE(INDEX(GroupVertices[Group],MATCH(Edges[[#This Row],[Vertex 2]],GroupVertices[Vertex],0)),1,1,"")</f>
        <v>4</v>
      </c>
    </row>
    <row r="238" spans="1:54" ht="15">
      <c r="A238" s="65" t="s">
        <v>283</v>
      </c>
      <c r="B238" s="65" t="s">
        <v>324</v>
      </c>
      <c r="C238" s="66"/>
      <c r="D238" s="67"/>
      <c r="E238" s="68"/>
      <c r="F238" s="69"/>
      <c r="G238" s="66"/>
      <c r="H238" s="70"/>
      <c r="I238" s="71"/>
      <c r="J238" s="71"/>
      <c r="K238" s="34" t="s">
        <v>65</v>
      </c>
      <c r="L238" s="78">
        <v>238</v>
      </c>
      <c r="M238" s="78"/>
      <c r="N238" s="73"/>
      <c r="O238" s="80" t="s">
        <v>335</v>
      </c>
      <c r="P238" s="82">
        <v>43522.52914351852</v>
      </c>
      <c r="Q238" s="80" t="s">
        <v>437</v>
      </c>
      <c r="R238" s="80"/>
      <c r="S238" s="80"/>
      <c r="T238" s="80" t="s">
        <v>940</v>
      </c>
      <c r="U238" s="80"/>
      <c r="V238" s="83" t="s">
        <v>1125</v>
      </c>
      <c r="W238" s="82">
        <v>43522.52914351852</v>
      </c>
      <c r="X238" s="83" t="s">
        <v>1285</v>
      </c>
      <c r="Y238" s="80"/>
      <c r="Z238" s="80"/>
      <c r="AA238" s="86" t="s">
        <v>1925</v>
      </c>
      <c r="AB238" s="86" t="s">
        <v>2434</v>
      </c>
      <c r="AC238" s="80" t="b">
        <v>0</v>
      </c>
      <c r="AD238" s="80">
        <v>3</v>
      </c>
      <c r="AE238" s="86" t="s">
        <v>2469</v>
      </c>
      <c r="AF238" s="80" t="b">
        <v>0</v>
      </c>
      <c r="AG238" s="80" t="s">
        <v>2484</v>
      </c>
      <c r="AH238" s="80"/>
      <c r="AI238" s="86" t="s">
        <v>2449</v>
      </c>
      <c r="AJ238" s="80" t="b">
        <v>0</v>
      </c>
      <c r="AK238" s="80">
        <v>0</v>
      </c>
      <c r="AL238" s="86" t="s">
        <v>2449</v>
      </c>
      <c r="AM238" s="80" t="s">
        <v>2502</v>
      </c>
      <c r="AN238" s="80" t="b">
        <v>0</v>
      </c>
      <c r="AO238" s="86" t="s">
        <v>2434</v>
      </c>
      <c r="AP238" s="80" t="s">
        <v>178</v>
      </c>
      <c r="AQ238" s="80">
        <v>0</v>
      </c>
      <c r="AR238" s="80">
        <v>0</v>
      </c>
      <c r="AS238" s="80"/>
      <c r="AT238" s="80"/>
      <c r="AU238" s="80"/>
      <c r="AV238" s="80"/>
      <c r="AW238" s="80"/>
      <c r="AX238" s="80"/>
      <c r="AY238" s="80"/>
      <c r="AZ238" s="80"/>
      <c r="BA238" s="79" t="str">
        <f>REPLACE(INDEX(GroupVertices[Group],MATCH(Edges[[#This Row],[Vertex 1]],GroupVertices[Vertex],0)),1,1,"")</f>
        <v>2</v>
      </c>
      <c r="BB238" s="79" t="str">
        <f>REPLACE(INDEX(GroupVertices[Group],MATCH(Edges[[#This Row],[Vertex 2]],GroupVertices[Vertex],0)),1,1,"")</f>
        <v>2</v>
      </c>
    </row>
    <row r="239" spans="1:54" ht="15">
      <c r="A239" s="65" t="s">
        <v>270</v>
      </c>
      <c r="B239" s="65" t="s">
        <v>293</v>
      </c>
      <c r="C239" s="66"/>
      <c r="D239" s="67"/>
      <c r="E239" s="68"/>
      <c r="F239" s="69"/>
      <c r="G239" s="66"/>
      <c r="H239" s="70"/>
      <c r="I239" s="71"/>
      <c r="J239" s="71"/>
      <c r="K239" s="34" t="s">
        <v>66</v>
      </c>
      <c r="L239" s="78">
        <v>239</v>
      </c>
      <c r="M239" s="78"/>
      <c r="N239" s="73"/>
      <c r="O239" s="80" t="s">
        <v>335</v>
      </c>
      <c r="P239" s="82">
        <v>43523.043020833335</v>
      </c>
      <c r="Q239" s="80" t="s">
        <v>799</v>
      </c>
      <c r="R239" s="80"/>
      <c r="S239" s="80"/>
      <c r="T239" s="80" t="s">
        <v>925</v>
      </c>
      <c r="U239" s="83" t="s">
        <v>1027</v>
      </c>
      <c r="V239" s="83" t="s">
        <v>1027</v>
      </c>
      <c r="W239" s="82">
        <v>43523.043020833335</v>
      </c>
      <c r="X239" s="83" t="s">
        <v>1673</v>
      </c>
      <c r="Y239" s="80"/>
      <c r="Z239" s="80"/>
      <c r="AA239" s="86" t="s">
        <v>2315</v>
      </c>
      <c r="AB239" s="86" t="s">
        <v>2353</v>
      </c>
      <c r="AC239" s="80" t="b">
        <v>0</v>
      </c>
      <c r="AD239" s="80">
        <v>1</v>
      </c>
      <c r="AE239" s="86" t="s">
        <v>2480</v>
      </c>
      <c r="AF239" s="80" t="b">
        <v>0</v>
      </c>
      <c r="AG239" s="80" t="s">
        <v>2486</v>
      </c>
      <c r="AH239" s="80"/>
      <c r="AI239" s="86" t="s">
        <v>2449</v>
      </c>
      <c r="AJ239" s="80" t="b">
        <v>0</v>
      </c>
      <c r="AK239" s="80">
        <v>0</v>
      </c>
      <c r="AL239" s="86" t="s">
        <v>2449</v>
      </c>
      <c r="AM239" s="80" t="s">
        <v>2506</v>
      </c>
      <c r="AN239" s="80" t="b">
        <v>0</v>
      </c>
      <c r="AO239" s="86" t="s">
        <v>2353</v>
      </c>
      <c r="AP239" s="80" t="s">
        <v>178</v>
      </c>
      <c r="AQ239" s="80">
        <v>0</v>
      </c>
      <c r="AR239" s="80">
        <v>0</v>
      </c>
      <c r="AS239" s="80"/>
      <c r="AT239" s="80"/>
      <c r="AU239" s="80"/>
      <c r="AV239" s="80"/>
      <c r="AW239" s="80"/>
      <c r="AX239" s="80"/>
      <c r="AY239" s="80"/>
      <c r="AZ239" s="80"/>
      <c r="BA239" s="79" t="str">
        <f>REPLACE(INDEX(GroupVertices[Group],MATCH(Edges[[#This Row],[Vertex 1]],GroupVertices[Vertex],0)),1,1,"")</f>
        <v>1</v>
      </c>
      <c r="BB239" s="79" t="str">
        <f>REPLACE(INDEX(GroupVertices[Group],MATCH(Edges[[#This Row],[Vertex 2]],GroupVertices[Vertex],0)),1,1,"")</f>
        <v>2</v>
      </c>
    </row>
    <row r="240" spans="1:54" ht="15">
      <c r="A240" s="65" t="s">
        <v>270</v>
      </c>
      <c r="B240" s="65" t="s">
        <v>293</v>
      </c>
      <c r="C240" s="66"/>
      <c r="D240" s="67"/>
      <c r="E240" s="68"/>
      <c r="F240" s="69"/>
      <c r="G240" s="66"/>
      <c r="H240" s="70"/>
      <c r="I240" s="71"/>
      <c r="J240" s="71"/>
      <c r="K240" s="34" t="s">
        <v>66</v>
      </c>
      <c r="L240" s="78">
        <v>240</v>
      </c>
      <c r="M240" s="78"/>
      <c r="N240" s="73"/>
      <c r="O240" s="80" t="s">
        <v>335</v>
      </c>
      <c r="P240" s="82">
        <v>43530.00576388889</v>
      </c>
      <c r="Q240" s="80" t="s">
        <v>628</v>
      </c>
      <c r="R240" s="80"/>
      <c r="S240" s="80"/>
      <c r="T240" s="80" t="s">
        <v>925</v>
      </c>
      <c r="U240" s="80"/>
      <c r="V240" s="83" t="s">
        <v>1111</v>
      </c>
      <c r="W240" s="82">
        <v>43530.00576388889</v>
      </c>
      <c r="X240" s="83" t="s">
        <v>1488</v>
      </c>
      <c r="Y240" s="80"/>
      <c r="Z240" s="80"/>
      <c r="AA240" s="86" t="s">
        <v>2128</v>
      </c>
      <c r="AB240" s="86" t="s">
        <v>2150</v>
      </c>
      <c r="AC240" s="80" t="b">
        <v>0</v>
      </c>
      <c r="AD240" s="80">
        <v>3</v>
      </c>
      <c r="AE240" s="86" t="s">
        <v>2480</v>
      </c>
      <c r="AF240" s="80" t="b">
        <v>0</v>
      </c>
      <c r="AG240" s="80" t="s">
        <v>2484</v>
      </c>
      <c r="AH240" s="80"/>
      <c r="AI240" s="86" t="s">
        <v>2449</v>
      </c>
      <c r="AJ240" s="80" t="b">
        <v>0</v>
      </c>
      <c r="AK240" s="80">
        <v>0</v>
      </c>
      <c r="AL240" s="86" t="s">
        <v>2449</v>
      </c>
      <c r="AM240" s="80" t="s">
        <v>2506</v>
      </c>
      <c r="AN240" s="80" t="b">
        <v>0</v>
      </c>
      <c r="AO240" s="86" t="s">
        <v>2150</v>
      </c>
      <c r="AP240" s="80" t="s">
        <v>178</v>
      </c>
      <c r="AQ240" s="80">
        <v>0</v>
      </c>
      <c r="AR240" s="80">
        <v>0</v>
      </c>
      <c r="AS240" s="80"/>
      <c r="AT240" s="80"/>
      <c r="AU240" s="80"/>
      <c r="AV240" s="80"/>
      <c r="AW240" s="80"/>
      <c r="AX240" s="80"/>
      <c r="AY240" s="80"/>
      <c r="AZ240" s="80"/>
      <c r="BA240" s="79" t="str">
        <f>REPLACE(INDEX(GroupVertices[Group],MATCH(Edges[[#This Row],[Vertex 1]],GroupVertices[Vertex],0)),1,1,"")</f>
        <v>1</v>
      </c>
      <c r="BB240" s="79" t="str">
        <f>REPLACE(INDEX(GroupVertices[Group],MATCH(Edges[[#This Row],[Vertex 2]],GroupVertices[Vertex],0)),1,1,"")</f>
        <v>2</v>
      </c>
    </row>
    <row r="241" spans="1:54" ht="15">
      <c r="A241" s="65" t="s">
        <v>270</v>
      </c>
      <c r="B241" s="65" t="s">
        <v>293</v>
      </c>
      <c r="C241" s="66"/>
      <c r="D241" s="67"/>
      <c r="E241" s="68"/>
      <c r="F241" s="69"/>
      <c r="G241" s="66"/>
      <c r="H241" s="70"/>
      <c r="I241" s="71"/>
      <c r="J241" s="71"/>
      <c r="K241" s="34" t="s">
        <v>66</v>
      </c>
      <c r="L241" s="78">
        <v>241</v>
      </c>
      <c r="M241" s="78"/>
      <c r="N241" s="73"/>
      <c r="O241" s="80" t="s">
        <v>335</v>
      </c>
      <c r="P241" s="82">
        <v>43523.027453703704</v>
      </c>
      <c r="Q241" s="80" t="s">
        <v>789</v>
      </c>
      <c r="R241" s="80"/>
      <c r="S241" s="80"/>
      <c r="T241" s="80" t="s">
        <v>925</v>
      </c>
      <c r="U241" s="80"/>
      <c r="V241" s="83" t="s">
        <v>1111</v>
      </c>
      <c r="W241" s="82">
        <v>43523.027453703704</v>
      </c>
      <c r="X241" s="83" t="s">
        <v>1663</v>
      </c>
      <c r="Y241" s="80"/>
      <c r="Z241" s="80"/>
      <c r="AA241" s="86" t="s">
        <v>2305</v>
      </c>
      <c r="AB241" s="86" t="s">
        <v>2349</v>
      </c>
      <c r="AC241" s="80" t="b">
        <v>0</v>
      </c>
      <c r="AD241" s="80">
        <v>1</v>
      </c>
      <c r="AE241" s="86" t="s">
        <v>2480</v>
      </c>
      <c r="AF241" s="80" t="b">
        <v>0</v>
      </c>
      <c r="AG241" s="80" t="s">
        <v>2493</v>
      </c>
      <c r="AH241" s="80"/>
      <c r="AI241" s="86" t="s">
        <v>2449</v>
      </c>
      <c r="AJ241" s="80" t="b">
        <v>0</v>
      </c>
      <c r="AK241" s="80">
        <v>0</v>
      </c>
      <c r="AL241" s="86" t="s">
        <v>2449</v>
      </c>
      <c r="AM241" s="80" t="s">
        <v>2506</v>
      </c>
      <c r="AN241" s="80" t="b">
        <v>0</v>
      </c>
      <c r="AO241" s="86" t="s">
        <v>2349</v>
      </c>
      <c r="AP241" s="80" t="s">
        <v>178</v>
      </c>
      <c r="AQ241" s="80">
        <v>0</v>
      </c>
      <c r="AR241" s="80">
        <v>0</v>
      </c>
      <c r="AS241" s="80"/>
      <c r="AT241" s="80"/>
      <c r="AU241" s="80"/>
      <c r="AV241" s="80"/>
      <c r="AW241" s="80"/>
      <c r="AX241" s="80"/>
      <c r="AY241" s="80"/>
      <c r="AZ241" s="80"/>
      <c r="BA241" s="79" t="str">
        <f>REPLACE(INDEX(GroupVertices[Group],MATCH(Edges[[#This Row],[Vertex 1]],GroupVertices[Vertex],0)),1,1,"")</f>
        <v>1</v>
      </c>
      <c r="BB241" s="79" t="str">
        <f>REPLACE(INDEX(GroupVertices[Group],MATCH(Edges[[#This Row],[Vertex 2]],GroupVertices[Vertex],0)),1,1,"")</f>
        <v>2</v>
      </c>
    </row>
    <row r="242" spans="1:54" ht="15">
      <c r="A242" s="65" t="s">
        <v>268</v>
      </c>
      <c r="B242" s="65" t="s">
        <v>293</v>
      </c>
      <c r="C242" s="66"/>
      <c r="D242" s="67"/>
      <c r="E242" s="68"/>
      <c r="F242" s="69"/>
      <c r="G242" s="66"/>
      <c r="H242" s="70"/>
      <c r="I242" s="71"/>
      <c r="J242" s="71"/>
      <c r="K242" s="34" t="s">
        <v>66</v>
      </c>
      <c r="L242" s="78">
        <v>242</v>
      </c>
      <c r="M242" s="78"/>
      <c r="N242" s="73"/>
      <c r="O242" s="80" t="s">
        <v>335</v>
      </c>
      <c r="P242" s="82">
        <v>43530.038935185185</v>
      </c>
      <c r="Q242" s="80" t="s">
        <v>764</v>
      </c>
      <c r="R242" s="80"/>
      <c r="S242" s="80"/>
      <c r="T242" s="80" t="s">
        <v>925</v>
      </c>
      <c r="U242" s="80"/>
      <c r="V242" s="83" t="s">
        <v>1109</v>
      </c>
      <c r="W242" s="82">
        <v>43530.038935185185</v>
      </c>
      <c r="X242" s="83" t="s">
        <v>1633</v>
      </c>
      <c r="Y242" s="80"/>
      <c r="Z242" s="80"/>
      <c r="AA242" s="86" t="s">
        <v>2274</v>
      </c>
      <c r="AB242" s="86" t="s">
        <v>2279</v>
      </c>
      <c r="AC242" s="80" t="b">
        <v>0</v>
      </c>
      <c r="AD242" s="80">
        <v>3</v>
      </c>
      <c r="AE242" s="86" t="s">
        <v>2480</v>
      </c>
      <c r="AF242" s="80" t="b">
        <v>0</v>
      </c>
      <c r="AG242" s="80" t="s">
        <v>2492</v>
      </c>
      <c r="AH242" s="80"/>
      <c r="AI242" s="86" t="s">
        <v>2449</v>
      </c>
      <c r="AJ242" s="80" t="b">
        <v>0</v>
      </c>
      <c r="AK242" s="80">
        <v>0</v>
      </c>
      <c r="AL242" s="86" t="s">
        <v>2449</v>
      </c>
      <c r="AM242" s="80" t="s">
        <v>2504</v>
      </c>
      <c r="AN242" s="80" t="b">
        <v>0</v>
      </c>
      <c r="AO242" s="86" t="s">
        <v>2279</v>
      </c>
      <c r="AP242" s="80" t="s">
        <v>178</v>
      </c>
      <c r="AQ242" s="80">
        <v>0</v>
      </c>
      <c r="AR242" s="80">
        <v>0</v>
      </c>
      <c r="AS242" s="80"/>
      <c r="AT242" s="80"/>
      <c r="AU242" s="80"/>
      <c r="AV242" s="80"/>
      <c r="AW242" s="80"/>
      <c r="AX242" s="80"/>
      <c r="AY242" s="80"/>
      <c r="AZ242" s="80"/>
      <c r="BA242" s="79" t="str">
        <f>REPLACE(INDEX(GroupVertices[Group],MATCH(Edges[[#This Row],[Vertex 1]],GroupVertices[Vertex],0)),1,1,"")</f>
        <v>2</v>
      </c>
      <c r="BB242" s="79" t="str">
        <f>REPLACE(INDEX(GroupVertices[Group],MATCH(Edges[[#This Row],[Vertex 2]],GroupVertices[Vertex],0)),1,1,"")</f>
        <v>2</v>
      </c>
    </row>
    <row r="243" spans="1:54" ht="15">
      <c r="A243" s="65" t="s">
        <v>270</v>
      </c>
      <c r="B243" s="65" t="s">
        <v>293</v>
      </c>
      <c r="C243" s="66"/>
      <c r="D243" s="67"/>
      <c r="E243" s="68"/>
      <c r="F243" s="69"/>
      <c r="G243" s="66"/>
      <c r="H243" s="70"/>
      <c r="I243" s="71"/>
      <c r="J243" s="71"/>
      <c r="K243" s="34" t="s">
        <v>66</v>
      </c>
      <c r="L243" s="78">
        <v>243</v>
      </c>
      <c r="M243" s="78"/>
      <c r="N243" s="73"/>
      <c r="O243" s="80" t="s">
        <v>335</v>
      </c>
      <c r="P243" s="82">
        <v>43530.016539351855</v>
      </c>
      <c r="Q243" s="80" t="s">
        <v>809</v>
      </c>
      <c r="R243" s="80"/>
      <c r="S243" s="80"/>
      <c r="T243" s="80" t="s">
        <v>925</v>
      </c>
      <c r="U243" s="80"/>
      <c r="V243" s="83" t="s">
        <v>1111</v>
      </c>
      <c r="W243" s="82">
        <v>43530.016539351855</v>
      </c>
      <c r="X243" s="83" t="s">
        <v>1687</v>
      </c>
      <c r="Y243" s="80"/>
      <c r="Z243" s="80"/>
      <c r="AA243" s="86" t="s">
        <v>2330</v>
      </c>
      <c r="AB243" s="86" t="s">
        <v>2377</v>
      </c>
      <c r="AC243" s="80" t="b">
        <v>0</v>
      </c>
      <c r="AD243" s="80">
        <v>2</v>
      </c>
      <c r="AE243" s="86" t="s">
        <v>2480</v>
      </c>
      <c r="AF243" s="80" t="b">
        <v>0</v>
      </c>
      <c r="AG243" s="80" t="s">
        <v>2484</v>
      </c>
      <c r="AH243" s="80"/>
      <c r="AI243" s="86" t="s">
        <v>2449</v>
      </c>
      <c r="AJ243" s="80" t="b">
        <v>0</v>
      </c>
      <c r="AK243" s="80">
        <v>0</v>
      </c>
      <c r="AL243" s="86" t="s">
        <v>2449</v>
      </c>
      <c r="AM243" s="80" t="s">
        <v>2506</v>
      </c>
      <c r="AN243" s="80" t="b">
        <v>0</v>
      </c>
      <c r="AO243" s="86" t="s">
        <v>2377</v>
      </c>
      <c r="AP243" s="80" t="s">
        <v>178</v>
      </c>
      <c r="AQ243" s="80">
        <v>0</v>
      </c>
      <c r="AR243" s="80">
        <v>0</v>
      </c>
      <c r="AS243" s="80"/>
      <c r="AT243" s="80"/>
      <c r="AU243" s="80"/>
      <c r="AV243" s="80"/>
      <c r="AW243" s="80"/>
      <c r="AX243" s="80"/>
      <c r="AY243" s="80"/>
      <c r="AZ243" s="80"/>
      <c r="BA243" s="79" t="str">
        <f>REPLACE(INDEX(GroupVertices[Group],MATCH(Edges[[#This Row],[Vertex 1]],GroupVertices[Vertex],0)),1,1,"")</f>
        <v>1</v>
      </c>
      <c r="BB243" s="79" t="str">
        <f>REPLACE(INDEX(GroupVertices[Group],MATCH(Edges[[#This Row],[Vertex 2]],GroupVertices[Vertex],0)),1,1,"")</f>
        <v>2</v>
      </c>
    </row>
    <row r="244" spans="1:54" ht="15">
      <c r="A244" s="65" t="s">
        <v>270</v>
      </c>
      <c r="B244" s="65" t="s">
        <v>293</v>
      </c>
      <c r="C244" s="66"/>
      <c r="D244" s="67"/>
      <c r="E244" s="68"/>
      <c r="F244" s="69"/>
      <c r="G244" s="66"/>
      <c r="H244" s="70"/>
      <c r="I244" s="71"/>
      <c r="J244" s="71"/>
      <c r="K244" s="34" t="s">
        <v>66</v>
      </c>
      <c r="L244" s="78">
        <v>244</v>
      </c>
      <c r="M244" s="78"/>
      <c r="N244" s="73"/>
      <c r="O244" s="80" t="s">
        <v>335</v>
      </c>
      <c r="P244" s="82">
        <v>43523.01525462963</v>
      </c>
      <c r="Q244" s="80" t="s">
        <v>779</v>
      </c>
      <c r="R244" s="80"/>
      <c r="S244" s="80"/>
      <c r="T244" s="80" t="s">
        <v>925</v>
      </c>
      <c r="U244" s="80"/>
      <c r="V244" s="83" t="s">
        <v>1111</v>
      </c>
      <c r="W244" s="82">
        <v>43523.01525462963</v>
      </c>
      <c r="X244" s="83" t="s">
        <v>1652</v>
      </c>
      <c r="Y244" s="80"/>
      <c r="Z244" s="80"/>
      <c r="AA244" s="86" t="s">
        <v>2294</v>
      </c>
      <c r="AB244" s="86" t="s">
        <v>2368</v>
      </c>
      <c r="AC244" s="80" t="b">
        <v>0</v>
      </c>
      <c r="AD244" s="80">
        <v>1</v>
      </c>
      <c r="AE244" s="86" t="s">
        <v>2480</v>
      </c>
      <c r="AF244" s="80" t="b">
        <v>0</v>
      </c>
      <c r="AG244" s="80" t="s">
        <v>2484</v>
      </c>
      <c r="AH244" s="80"/>
      <c r="AI244" s="86" t="s">
        <v>2449</v>
      </c>
      <c r="AJ244" s="80" t="b">
        <v>0</v>
      </c>
      <c r="AK244" s="80">
        <v>0</v>
      </c>
      <c r="AL244" s="86" t="s">
        <v>2449</v>
      </c>
      <c r="AM244" s="80" t="s">
        <v>2506</v>
      </c>
      <c r="AN244" s="80" t="b">
        <v>0</v>
      </c>
      <c r="AO244" s="86" t="s">
        <v>2368</v>
      </c>
      <c r="AP244" s="80" t="s">
        <v>178</v>
      </c>
      <c r="AQ244" s="80">
        <v>0</v>
      </c>
      <c r="AR244" s="80">
        <v>0</v>
      </c>
      <c r="AS244" s="80"/>
      <c r="AT244" s="80"/>
      <c r="AU244" s="80"/>
      <c r="AV244" s="80"/>
      <c r="AW244" s="80"/>
      <c r="AX244" s="80"/>
      <c r="AY244" s="80"/>
      <c r="AZ244" s="80"/>
      <c r="BA244" s="79" t="str">
        <f>REPLACE(INDEX(GroupVertices[Group],MATCH(Edges[[#This Row],[Vertex 1]],GroupVertices[Vertex],0)),1,1,"")</f>
        <v>1</v>
      </c>
      <c r="BB244" s="79" t="str">
        <f>REPLACE(INDEX(GroupVertices[Group],MATCH(Edges[[#This Row],[Vertex 2]],GroupVertices[Vertex],0)),1,1,"")</f>
        <v>2</v>
      </c>
    </row>
    <row r="245" spans="1:54" ht="15">
      <c r="A245" s="65" t="s">
        <v>283</v>
      </c>
      <c r="B245" s="65" t="s">
        <v>293</v>
      </c>
      <c r="C245" s="66"/>
      <c r="D245" s="67"/>
      <c r="E245" s="68"/>
      <c r="F245" s="69"/>
      <c r="G245" s="66"/>
      <c r="H245" s="70"/>
      <c r="I245" s="71"/>
      <c r="J245" s="71"/>
      <c r="K245" s="34" t="s">
        <v>66</v>
      </c>
      <c r="L245" s="78">
        <v>245</v>
      </c>
      <c r="M245" s="78"/>
      <c r="N245" s="73"/>
      <c r="O245" s="80" t="s">
        <v>335</v>
      </c>
      <c r="P245" s="82">
        <v>43530.01892361111</v>
      </c>
      <c r="Q245" s="80" t="s">
        <v>749</v>
      </c>
      <c r="R245" s="80"/>
      <c r="S245" s="80"/>
      <c r="T245" s="80" t="s">
        <v>925</v>
      </c>
      <c r="U245" s="80"/>
      <c r="V245" s="83" t="s">
        <v>1125</v>
      </c>
      <c r="W245" s="82">
        <v>43530.01892361111</v>
      </c>
      <c r="X245" s="83" t="s">
        <v>1617</v>
      </c>
      <c r="Y245" s="80"/>
      <c r="Z245" s="80"/>
      <c r="AA245" s="86" t="s">
        <v>2258</v>
      </c>
      <c r="AB245" s="86" t="s">
        <v>2377</v>
      </c>
      <c r="AC245" s="80" t="b">
        <v>0</v>
      </c>
      <c r="AD245" s="80">
        <v>4</v>
      </c>
      <c r="AE245" s="86" t="s">
        <v>2480</v>
      </c>
      <c r="AF245" s="80" t="b">
        <v>0</v>
      </c>
      <c r="AG245" s="80" t="s">
        <v>2484</v>
      </c>
      <c r="AH245" s="80"/>
      <c r="AI245" s="86" t="s">
        <v>2449</v>
      </c>
      <c r="AJ245" s="80" t="b">
        <v>0</v>
      </c>
      <c r="AK245" s="80">
        <v>0</v>
      </c>
      <c r="AL245" s="86" t="s">
        <v>2449</v>
      </c>
      <c r="AM245" s="80" t="s">
        <v>2504</v>
      </c>
      <c r="AN245" s="80" t="b">
        <v>0</v>
      </c>
      <c r="AO245" s="86" t="s">
        <v>2377</v>
      </c>
      <c r="AP245" s="80" t="s">
        <v>178</v>
      </c>
      <c r="AQ245" s="80">
        <v>0</v>
      </c>
      <c r="AR245" s="80">
        <v>0</v>
      </c>
      <c r="AS245" s="80" t="s">
        <v>2513</v>
      </c>
      <c r="AT245" s="80" t="s">
        <v>2518</v>
      </c>
      <c r="AU245" s="80" t="s">
        <v>2520</v>
      </c>
      <c r="AV245" s="80" t="s">
        <v>2525</v>
      </c>
      <c r="AW245" s="80" t="s">
        <v>2533</v>
      </c>
      <c r="AX245" s="80" t="s">
        <v>2541</v>
      </c>
      <c r="AY245" s="80" t="s">
        <v>2546</v>
      </c>
      <c r="AZ245" s="83" t="s">
        <v>2551</v>
      </c>
      <c r="BA245" s="79" t="str">
        <f>REPLACE(INDEX(GroupVertices[Group],MATCH(Edges[[#This Row],[Vertex 1]],GroupVertices[Vertex],0)),1,1,"")</f>
        <v>2</v>
      </c>
      <c r="BB245" s="79" t="str">
        <f>REPLACE(INDEX(GroupVertices[Group],MATCH(Edges[[#This Row],[Vertex 2]],GroupVertices[Vertex],0)),1,1,"")</f>
        <v>2</v>
      </c>
    </row>
    <row r="246" spans="1:54" ht="15">
      <c r="A246" s="65" t="s">
        <v>283</v>
      </c>
      <c r="B246" s="65" t="s">
        <v>293</v>
      </c>
      <c r="C246" s="66"/>
      <c r="D246" s="67"/>
      <c r="E246" s="68"/>
      <c r="F246" s="69"/>
      <c r="G246" s="66"/>
      <c r="H246" s="70"/>
      <c r="I246" s="71"/>
      <c r="J246" s="71"/>
      <c r="K246" s="34" t="s">
        <v>66</v>
      </c>
      <c r="L246" s="78">
        <v>246</v>
      </c>
      <c r="M246" s="78"/>
      <c r="N246" s="73"/>
      <c r="O246" s="80" t="s">
        <v>335</v>
      </c>
      <c r="P246" s="82">
        <v>43523.01225694444</v>
      </c>
      <c r="Q246" s="80" t="s">
        <v>739</v>
      </c>
      <c r="R246" s="80"/>
      <c r="S246" s="80"/>
      <c r="T246" s="80" t="s">
        <v>925</v>
      </c>
      <c r="U246" s="83" t="s">
        <v>1007</v>
      </c>
      <c r="V246" s="83" t="s">
        <v>1007</v>
      </c>
      <c r="W246" s="82">
        <v>43523.01225694444</v>
      </c>
      <c r="X246" s="83" t="s">
        <v>1606</v>
      </c>
      <c r="Y246" s="80"/>
      <c r="Z246" s="80"/>
      <c r="AA246" s="86" t="s">
        <v>2247</v>
      </c>
      <c r="AB246" s="86" t="s">
        <v>2368</v>
      </c>
      <c r="AC246" s="80" t="b">
        <v>0</v>
      </c>
      <c r="AD246" s="80">
        <v>2</v>
      </c>
      <c r="AE246" s="86" t="s">
        <v>2480</v>
      </c>
      <c r="AF246" s="80" t="b">
        <v>0</v>
      </c>
      <c r="AG246" s="80" t="s">
        <v>2484</v>
      </c>
      <c r="AH246" s="80"/>
      <c r="AI246" s="86" t="s">
        <v>2449</v>
      </c>
      <c r="AJ246" s="80" t="b">
        <v>0</v>
      </c>
      <c r="AK246" s="80">
        <v>0</v>
      </c>
      <c r="AL246" s="86" t="s">
        <v>2449</v>
      </c>
      <c r="AM246" s="80" t="s">
        <v>2502</v>
      </c>
      <c r="AN246" s="80" t="b">
        <v>0</v>
      </c>
      <c r="AO246" s="86" t="s">
        <v>2368</v>
      </c>
      <c r="AP246" s="80" t="s">
        <v>178</v>
      </c>
      <c r="AQ246" s="80">
        <v>0</v>
      </c>
      <c r="AR246" s="80">
        <v>0</v>
      </c>
      <c r="AS246" s="80"/>
      <c r="AT246" s="80"/>
      <c r="AU246" s="80"/>
      <c r="AV246" s="80"/>
      <c r="AW246" s="80"/>
      <c r="AX246" s="80"/>
      <c r="AY246" s="80"/>
      <c r="AZ246" s="80"/>
      <c r="BA246" s="79" t="str">
        <f>REPLACE(INDEX(GroupVertices[Group],MATCH(Edges[[#This Row],[Vertex 1]],GroupVertices[Vertex],0)),1,1,"")</f>
        <v>2</v>
      </c>
      <c r="BB246" s="79" t="str">
        <f>REPLACE(INDEX(GroupVertices[Group],MATCH(Edges[[#This Row],[Vertex 2]],GroupVertices[Vertex],0)),1,1,"")</f>
        <v>2</v>
      </c>
    </row>
    <row r="247" spans="1:54" ht="15">
      <c r="A247" s="65" t="s">
        <v>283</v>
      </c>
      <c r="B247" s="65" t="s">
        <v>293</v>
      </c>
      <c r="C247" s="66"/>
      <c r="D247" s="67"/>
      <c r="E247" s="68"/>
      <c r="F247" s="69"/>
      <c r="G247" s="66"/>
      <c r="H247" s="70"/>
      <c r="I247" s="71"/>
      <c r="J247" s="71"/>
      <c r="K247" s="34" t="s">
        <v>66</v>
      </c>
      <c r="L247" s="78">
        <v>247</v>
      </c>
      <c r="M247" s="78"/>
      <c r="N247" s="73"/>
      <c r="O247" s="80" t="s">
        <v>335</v>
      </c>
      <c r="P247" s="82">
        <v>43530.0296875</v>
      </c>
      <c r="Q247" s="80" t="s">
        <v>750</v>
      </c>
      <c r="R247" s="80"/>
      <c r="S247" s="80"/>
      <c r="T247" s="80" t="s">
        <v>925</v>
      </c>
      <c r="U247" s="83" t="s">
        <v>1011</v>
      </c>
      <c r="V247" s="83" t="s">
        <v>1011</v>
      </c>
      <c r="W247" s="82">
        <v>43530.0296875</v>
      </c>
      <c r="X247" s="83" t="s">
        <v>1618</v>
      </c>
      <c r="Y247" s="80"/>
      <c r="Z247" s="80"/>
      <c r="AA247" s="86" t="s">
        <v>2259</v>
      </c>
      <c r="AB247" s="86" t="s">
        <v>2379</v>
      </c>
      <c r="AC247" s="80" t="b">
        <v>0</v>
      </c>
      <c r="AD247" s="80">
        <v>4</v>
      </c>
      <c r="AE247" s="86" t="s">
        <v>2480</v>
      </c>
      <c r="AF247" s="80" t="b">
        <v>0</v>
      </c>
      <c r="AG247" s="80" t="s">
        <v>2484</v>
      </c>
      <c r="AH247" s="80"/>
      <c r="AI247" s="86" t="s">
        <v>2449</v>
      </c>
      <c r="AJ247" s="80" t="b">
        <v>0</v>
      </c>
      <c r="AK247" s="80">
        <v>0</v>
      </c>
      <c r="AL247" s="86" t="s">
        <v>2449</v>
      </c>
      <c r="AM247" s="80" t="s">
        <v>2504</v>
      </c>
      <c r="AN247" s="80" t="b">
        <v>0</v>
      </c>
      <c r="AO247" s="86" t="s">
        <v>2379</v>
      </c>
      <c r="AP247" s="80" t="s">
        <v>178</v>
      </c>
      <c r="AQ247" s="80">
        <v>0</v>
      </c>
      <c r="AR247" s="80">
        <v>0</v>
      </c>
      <c r="AS247" s="80" t="s">
        <v>2513</v>
      </c>
      <c r="AT247" s="80" t="s">
        <v>2518</v>
      </c>
      <c r="AU247" s="80" t="s">
        <v>2520</v>
      </c>
      <c r="AV247" s="80" t="s">
        <v>2525</v>
      </c>
      <c r="AW247" s="80" t="s">
        <v>2533</v>
      </c>
      <c r="AX247" s="80" t="s">
        <v>2541</v>
      </c>
      <c r="AY247" s="80" t="s">
        <v>2546</v>
      </c>
      <c r="AZ247" s="83" t="s">
        <v>2551</v>
      </c>
      <c r="BA247" s="79" t="str">
        <f>REPLACE(INDEX(GroupVertices[Group],MATCH(Edges[[#This Row],[Vertex 1]],GroupVertices[Vertex],0)),1,1,"")</f>
        <v>2</v>
      </c>
      <c r="BB247" s="79" t="str">
        <f>REPLACE(INDEX(GroupVertices[Group],MATCH(Edges[[#This Row],[Vertex 2]],GroupVertices[Vertex],0)),1,1,"")</f>
        <v>2</v>
      </c>
    </row>
    <row r="248" spans="1:54" ht="15">
      <c r="A248" s="65" t="s">
        <v>270</v>
      </c>
      <c r="B248" s="65" t="s">
        <v>293</v>
      </c>
      <c r="C248" s="66"/>
      <c r="D248" s="67"/>
      <c r="E248" s="68"/>
      <c r="F248" s="69"/>
      <c r="G248" s="66"/>
      <c r="H248" s="70"/>
      <c r="I248" s="71"/>
      <c r="J248" s="71"/>
      <c r="K248" s="34" t="s">
        <v>66</v>
      </c>
      <c r="L248" s="78">
        <v>248</v>
      </c>
      <c r="M248" s="78"/>
      <c r="N248" s="73"/>
      <c r="O248" s="80" t="s">
        <v>335</v>
      </c>
      <c r="P248" s="82">
        <v>43523.031875</v>
      </c>
      <c r="Q248" s="80" t="s">
        <v>793</v>
      </c>
      <c r="R248" s="80"/>
      <c r="S248" s="80"/>
      <c r="T248" s="80" t="s">
        <v>925</v>
      </c>
      <c r="U248" s="80"/>
      <c r="V248" s="83" t="s">
        <v>1111</v>
      </c>
      <c r="W248" s="82">
        <v>43523.031875</v>
      </c>
      <c r="X248" s="83" t="s">
        <v>1667</v>
      </c>
      <c r="Y248" s="80"/>
      <c r="Z248" s="80"/>
      <c r="AA248" s="86" t="s">
        <v>2309</v>
      </c>
      <c r="AB248" s="86" t="s">
        <v>2351</v>
      </c>
      <c r="AC248" s="80" t="b">
        <v>0</v>
      </c>
      <c r="AD248" s="80">
        <v>2</v>
      </c>
      <c r="AE248" s="86" t="s">
        <v>2480</v>
      </c>
      <c r="AF248" s="80" t="b">
        <v>0</v>
      </c>
      <c r="AG248" s="80" t="s">
        <v>2484</v>
      </c>
      <c r="AH248" s="80"/>
      <c r="AI248" s="86" t="s">
        <v>2449</v>
      </c>
      <c r="AJ248" s="80" t="b">
        <v>0</v>
      </c>
      <c r="AK248" s="80">
        <v>0</v>
      </c>
      <c r="AL248" s="86" t="s">
        <v>2449</v>
      </c>
      <c r="AM248" s="80" t="s">
        <v>2506</v>
      </c>
      <c r="AN248" s="80" t="b">
        <v>0</v>
      </c>
      <c r="AO248" s="86" t="s">
        <v>2351</v>
      </c>
      <c r="AP248" s="80" t="s">
        <v>178</v>
      </c>
      <c r="AQ248" s="80">
        <v>0</v>
      </c>
      <c r="AR248" s="80">
        <v>0</v>
      </c>
      <c r="AS248" s="80"/>
      <c r="AT248" s="80"/>
      <c r="AU248" s="80"/>
      <c r="AV248" s="80"/>
      <c r="AW248" s="80"/>
      <c r="AX248" s="80"/>
      <c r="AY248" s="80"/>
      <c r="AZ248" s="80"/>
      <c r="BA248" s="79" t="str">
        <f>REPLACE(INDEX(GroupVertices[Group],MATCH(Edges[[#This Row],[Vertex 1]],GroupVertices[Vertex],0)),1,1,"")</f>
        <v>1</v>
      </c>
      <c r="BB248" s="79" t="str">
        <f>REPLACE(INDEX(GroupVertices[Group],MATCH(Edges[[#This Row],[Vertex 2]],GroupVertices[Vertex],0)),1,1,"")</f>
        <v>2</v>
      </c>
    </row>
    <row r="249" spans="1:54" ht="15">
      <c r="A249" s="65" t="s">
        <v>270</v>
      </c>
      <c r="B249" s="65" t="s">
        <v>293</v>
      </c>
      <c r="C249" s="66"/>
      <c r="D249" s="67"/>
      <c r="E249" s="68"/>
      <c r="F249" s="69"/>
      <c r="G249" s="66"/>
      <c r="H249" s="70"/>
      <c r="I249" s="71"/>
      <c r="J249" s="71"/>
      <c r="K249" s="34" t="s">
        <v>66</v>
      </c>
      <c r="L249" s="78">
        <v>249</v>
      </c>
      <c r="M249" s="78"/>
      <c r="N249" s="73"/>
      <c r="O249" s="80" t="s">
        <v>335</v>
      </c>
      <c r="P249" s="82">
        <v>43523.017847222225</v>
      </c>
      <c r="Q249" s="80" t="s">
        <v>783</v>
      </c>
      <c r="R249" s="80"/>
      <c r="S249" s="80"/>
      <c r="T249" s="80" t="s">
        <v>925</v>
      </c>
      <c r="U249" s="80"/>
      <c r="V249" s="83" t="s">
        <v>1111</v>
      </c>
      <c r="W249" s="82">
        <v>43523.017847222225</v>
      </c>
      <c r="X249" s="83" t="s">
        <v>1656</v>
      </c>
      <c r="Y249" s="80"/>
      <c r="Z249" s="80"/>
      <c r="AA249" s="86" t="s">
        <v>2298</v>
      </c>
      <c r="AB249" s="86" t="s">
        <v>2348</v>
      </c>
      <c r="AC249" s="80" t="b">
        <v>0</v>
      </c>
      <c r="AD249" s="80">
        <v>1</v>
      </c>
      <c r="AE249" s="86" t="s">
        <v>2480</v>
      </c>
      <c r="AF249" s="80" t="b">
        <v>0</v>
      </c>
      <c r="AG249" s="80" t="s">
        <v>2484</v>
      </c>
      <c r="AH249" s="80"/>
      <c r="AI249" s="86" t="s">
        <v>2449</v>
      </c>
      <c r="AJ249" s="80" t="b">
        <v>0</v>
      </c>
      <c r="AK249" s="80">
        <v>0</v>
      </c>
      <c r="AL249" s="86" t="s">
        <v>2449</v>
      </c>
      <c r="AM249" s="80" t="s">
        <v>2506</v>
      </c>
      <c r="AN249" s="80" t="b">
        <v>0</v>
      </c>
      <c r="AO249" s="86" t="s">
        <v>2348</v>
      </c>
      <c r="AP249" s="80" t="s">
        <v>178</v>
      </c>
      <c r="AQ249" s="80">
        <v>0</v>
      </c>
      <c r="AR249" s="80">
        <v>0</v>
      </c>
      <c r="AS249" s="80"/>
      <c r="AT249" s="80"/>
      <c r="AU249" s="80"/>
      <c r="AV249" s="80"/>
      <c r="AW249" s="80"/>
      <c r="AX249" s="80"/>
      <c r="AY249" s="80"/>
      <c r="AZ249" s="80"/>
      <c r="BA249" s="79" t="str">
        <f>REPLACE(INDEX(GroupVertices[Group],MATCH(Edges[[#This Row],[Vertex 1]],GroupVertices[Vertex],0)),1,1,"")</f>
        <v>1</v>
      </c>
      <c r="BB249" s="79" t="str">
        <f>REPLACE(INDEX(GroupVertices[Group],MATCH(Edges[[#This Row],[Vertex 2]],GroupVertices[Vertex],0)),1,1,"")</f>
        <v>2</v>
      </c>
    </row>
    <row r="250" spans="1:54" ht="15">
      <c r="A250" s="65" t="s">
        <v>270</v>
      </c>
      <c r="B250" s="65" t="s">
        <v>293</v>
      </c>
      <c r="C250" s="66"/>
      <c r="D250" s="67"/>
      <c r="E250" s="68"/>
      <c r="F250" s="69"/>
      <c r="G250" s="66"/>
      <c r="H250" s="70"/>
      <c r="I250" s="71"/>
      <c r="J250" s="71"/>
      <c r="K250" s="34" t="s">
        <v>66</v>
      </c>
      <c r="L250" s="78">
        <v>250</v>
      </c>
      <c r="M250" s="78"/>
      <c r="N250" s="73"/>
      <c r="O250" s="80" t="s">
        <v>335</v>
      </c>
      <c r="P250" s="82">
        <v>43523.01767361111</v>
      </c>
      <c r="Q250" s="80" t="s">
        <v>782</v>
      </c>
      <c r="R250" s="80"/>
      <c r="S250" s="80"/>
      <c r="T250" s="80" t="s">
        <v>925</v>
      </c>
      <c r="U250" s="80"/>
      <c r="V250" s="83" t="s">
        <v>1111</v>
      </c>
      <c r="W250" s="82">
        <v>43523.01767361111</v>
      </c>
      <c r="X250" s="83" t="s">
        <v>1655</v>
      </c>
      <c r="Y250" s="80"/>
      <c r="Z250" s="80"/>
      <c r="AA250" s="86" t="s">
        <v>2297</v>
      </c>
      <c r="AB250" s="86" t="s">
        <v>2370</v>
      </c>
      <c r="AC250" s="80" t="b">
        <v>0</v>
      </c>
      <c r="AD250" s="80">
        <v>1</v>
      </c>
      <c r="AE250" s="86" t="s">
        <v>2480</v>
      </c>
      <c r="AF250" s="80" t="b">
        <v>0</v>
      </c>
      <c r="AG250" s="80" t="s">
        <v>2486</v>
      </c>
      <c r="AH250" s="80"/>
      <c r="AI250" s="86" t="s">
        <v>2449</v>
      </c>
      <c r="AJ250" s="80" t="b">
        <v>0</v>
      </c>
      <c r="AK250" s="80">
        <v>0</v>
      </c>
      <c r="AL250" s="86" t="s">
        <v>2449</v>
      </c>
      <c r="AM250" s="80" t="s">
        <v>2506</v>
      </c>
      <c r="AN250" s="80" t="b">
        <v>0</v>
      </c>
      <c r="AO250" s="86" t="s">
        <v>2370</v>
      </c>
      <c r="AP250" s="80" t="s">
        <v>178</v>
      </c>
      <c r="AQ250" s="80">
        <v>0</v>
      </c>
      <c r="AR250" s="80">
        <v>0</v>
      </c>
      <c r="AS250" s="80"/>
      <c r="AT250" s="80"/>
      <c r="AU250" s="80"/>
      <c r="AV250" s="80"/>
      <c r="AW250" s="80"/>
      <c r="AX250" s="80"/>
      <c r="AY250" s="80"/>
      <c r="AZ250" s="80"/>
      <c r="BA250" s="79" t="str">
        <f>REPLACE(INDEX(GroupVertices[Group],MATCH(Edges[[#This Row],[Vertex 1]],GroupVertices[Vertex],0)),1,1,"")</f>
        <v>1</v>
      </c>
      <c r="BB250" s="79" t="str">
        <f>REPLACE(INDEX(GroupVertices[Group],MATCH(Edges[[#This Row],[Vertex 2]],GroupVertices[Vertex],0)),1,1,"")</f>
        <v>2</v>
      </c>
    </row>
    <row r="251" spans="1:54" ht="15">
      <c r="A251" s="65" t="s">
        <v>270</v>
      </c>
      <c r="B251" s="65" t="s">
        <v>293</v>
      </c>
      <c r="C251" s="66"/>
      <c r="D251" s="67"/>
      <c r="E251" s="68"/>
      <c r="F251" s="69"/>
      <c r="G251" s="66"/>
      <c r="H251" s="70"/>
      <c r="I251" s="71"/>
      <c r="J251" s="71"/>
      <c r="K251" s="34" t="s">
        <v>66</v>
      </c>
      <c r="L251" s="78">
        <v>251</v>
      </c>
      <c r="M251" s="78"/>
      <c r="N251" s="73"/>
      <c r="O251" s="80" t="s">
        <v>335</v>
      </c>
      <c r="P251" s="82">
        <v>43530.03909722222</v>
      </c>
      <c r="Q251" s="80" t="s">
        <v>816</v>
      </c>
      <c r="R251" s="80"/>
      <c r="S251" s="80"/>
      <c r="T251" s="80" t="s">
        <v>925</v>
      </c>
      <c r="U251" s="80"/>
      <c r="V251" s="83" t="s">
        <v>1111</v>
      </c>
      <c r="W251" s="82">
        <v>43530.03909722222</v>
      </c>
      <c r="X251" s="83" t="s">
        <v>1693</v>
      </c>
      <c r="Y251" s="80"/>
      <c r="Z251" s="80"/>
      <c r="AA251" s="86" t="s">
        <v>2337</v>
      </c>
      <c r="AB251" s="86" t="s">
        <v>2356</v>
      </c>
      <c r="AC251" s="80" t="b">
        <v>0</v>
      </c>
      <c r="AD251" s="80">
        <v>3</v>
      </c>
      <c r="AE251" s="86" t="s">
        <v>2480</v>
      </c>
      <c r="AF251" s="80" t="b">
        <v>0</v>
      </c>
      <c r="AG251" s="80" t="s">
        <v>2484</v>
      </c>
      <c r="AH251" s="80"/>
      <c r="AI251" s="86" t="s">
        <v>2449</v>
      </c>
      <c r="AJ251" s="80" t="b">
        <v>0</v>
      </c>
      <c r="AK251" s="80">
        <v>0</v>
      </c>
      <c r="AL251" s="86" t="s">
        <v>2449</v>
      </c>
      <c r="AM251" s="80" t="s">
        <v>2506</v>
      </c>
      <c r="AN251" s="80" t="b">
        <v>0</v>
      </c>
      <c r="AO251" s="86" t="s">
        <v>2356</v>
      </c>
      <c r="AP251" s="80" t="s">
        <v>178</v>
      </c>
      <c r="AQ251" s="80">
        <v>0</v>
      </c>
      <c r="AR251" s="80">
        <v>0</v>
      </c>
      <c r="AS251" s="80"/>
      <c r="AT251" s="80"/>
      <c r="AU251" s="80"/>
      <c r="AV251" s="80"/>
      <c r="AW251" s="80"/>
      <c r="AX251" s="80"/>
      <c r="AY251" s="80"/>
      <c r="AZ251" s="80"/>
      <c r="BA251" s="79" t="str">
        <f>REPLACE(INDEX(GroupVertices[Group],MATCH(Edges[[#This Row],[Vertex 1]],GroupVertices[Vertex],0)),1,1,"")</f>
        <v>1</v>
      </c>
      <c r="BB251" s="79" t="str">
        <f>REPLACE(INDEX(GroupVertices[Group],MATCH(Edges[[#This Row],[Vertex 2]],GroupVertices[Vertex],0)),1,1,"")</f>
        <v>2</v>
      </c>
    </row>
    <row r="252" spans="1:54" ht="15">
      <c r="A252" s="65" t="s">
        <v>273</v>
      </c>
      <c r="B252" s="65" t="s">
        <v>276</v>
      </c>
      <c r="C252" s="66"/>
      <c r="D252" s="67"/>
      <c r="E252" s="68"/>
      <c r="F252" s="69"/>
      <c r="G252" s="66"/>
      <c r="H252" s="70"/>
      <c r="I252" s="71"/>
      <c r="J252" s="71"/>
      <c r="K252" s="34" t="s">
        <v>66</v>
      </c>
      <c r="L252" s="78">
        <v>252</v>
      </c>
      <c r="M252" s="78"/>
      <c r="N252" s="73"/>
      <c r="O252" s="80" t="s">
        <v>335</v>
      </c>
      <c r="P252" s="82">
        <v>43523.01179398148</v>
      </c>
      <c r="Q252" s="80" t="s">
        <v>407</v>
      </c>
      <c r="R252" s="80"/>
      <c r="S252" s="80"/>
      <c r="T252" s="80" t="s">
        <v>925</v>
      </c>
      <c r="U252" s="80"/>
      <c r="V252" s="83" t="s">
        <v>1115</v>
      </c>
      <c r="W252" s="82">
        <v>43523.01179398148</v>
      </c>
      <c r="X252" s="83" t="s">
        <v>1253</v>
      </c>
      <c r="Y252" s="80"/>
      <c r="Z252" s="80"/>
      <c r="AA252" s="86" t="s">
        <v>1893</v>
      </c>
      <c r="AB252" s="86" t="s">
        <v>1896</v>
      </c>
      <c r="AC252" s="80" t="b">
        <v>0</v>
      </c>
      <c r="AD252" s="80">
        <v>4</v>
      </c>
      <c r="AE252" s="86" t="s">
        <v>2464</v>
      </c>
      <c r="AF252" s="80" t="b">
        <v>0</v>
      </c>
      <c r="AG252" s="80" t="s">
        <v>2484</v>
      </c>
      <c r="AH252" s="80"/>
      <c r="AI252" s="86" t="s">
        <v>2449</v>
      </c>
      <c r="AJ252" s="80" t="b">
        <v>0</v>
      </c>
      <c r="AK252" s="80">
        <v>0</v>
      </c>
      <c r="AL252" s="86" t="s">
        <v>2449</v>
      </c>
      <c r="AM252" s="80" t="s">
        <v>2506</v>
      </c>
      <c r="AN252" s="80" t="b">
        <v>0</v>
      </c>
      <c r="AO252" s="86" t="s">
        <v>1896</v>
      </c>
      <c r="AP252" s="80" t="s">
        <v>178</v>
      </c>
      <c r="AQ252" s="80">
        <v>0</v>
      </c>
      <c r="AR252" s="80">
        <v>0</v>
      </c>
      <c r="AS252" s="80"/>
      <c r="AT252" s="80"/>
      <c r="AU252" s="80"/>
      <c r="AV252" s="80"/>
      <c r="AW252" s="80"/>
      <c r="AX252" s="80"/>
      <c r="AY252" s="80"/>
      <c r="AZ252" s="80"/>
      <c r="BA252" s="79" t="str">
        <f>REPLACE(INDEX(GroupVertices[Group],MATCH(Edges[[#This Row],[Vertex 1]],GroupVertices[Vertex],0)),1,1,"")</f>
        <v>4</v>
      </c>
      <c r="BB252" s="79" t="str">
        <f>REPLACE(INDEX(GroupVertices[Group],MATCH(Edges[[#This Row],[Vertex 2]],GroupVertices[Vertex],0)),1,1,"")</f>
        <v>4</v>
      </c>
    </row>
    <row r="253" spans="1:54" ht="15">
      <c r="A253" s="65" t="s">
        <v>270</v>
      </c>
      <c r="B253" s="65" t="s">
        <v>276</v>
      </c>
      <c r="C253" s="66"/>
      <c r="D253" s="67"/>
      <c r="E253" s="68"/>
      <c r="F253" s="69"/>
      <c r="G253" s="66"/>
      <c r="H253" s="70"/>
      <c r="I253" s="71"/>
      <c r="J253" s="71"/>
      <c r="K253" s="34" t="s">
        <v>66</v>
      </c>
      <c r="L253" s="78">
        <v>253</v>
      </c>
      <c r="M253" s="78"/>
      <c r="N253" s="73"/>
      <c r="O253" s="80" t="s">
        <v>335</v>
      </c>
      <c r="P253" s="82">
        <v>43530.02982638889</v>
      </c>
      <c r="Q253" s="80" t="s">
        <v>416</v>
      </c>
      <c r="R253" s="80"/>
      <c r="S253" s="80"/>
      <c r="T253" s="80" t="s">
        <v>925</v>
      </c>
      <c r="U253" s="80"/>
      <c r="V253" s="83" t="s">
        <v>1111</v>
      </c>
      <c r="W253" s="82">
        <v>43530.02982638889</v>
      </c>
      <c r="X253" s="83" t="s">
        <v>1264</v>
      </c>
      <c r="Y253" s="80"/>
      <c r="Z253" s="80"/>
      <c r="AA253" s="86" t="s">
        <v>1904</v>
      </c>
      <c r="AB253" s="86" t="s">
        <v>1898</v>
      </c>
      <c r="AC253" s="80" t="b">
        <v>0</v>
      </c>
      <c r="AD253" s="80">
        <v>5</v>
      </c>
      <c r="AE253" s="86" t="s">
        <v>2464</v>
      </c>
      <c r="AF253" s="80" t="b">
        <v>0</v>
      </c>
      <c r="AG253" s="80" t="s">
        <v>2484</v>
      </c>
      <c r="AH253" s="80"/>
      <c r="AI253" s="86" t="s">
        <v>2449</v>
      </c>
      <c r="AJ253" s="80" t="b">
        <v>0</v>
      </c>
      <c r="AK253" s="80">
        <v>0</v>
      </c>
      <c r="AL253" s="86" t="s">
        <v>2449</v>
      </c>
      <c r="AM253" s="80" t="s">
        <v>2506</v>
      </c>
      <c r="AN253" s="80" t="b">
        <v>0</v>
      </c>
      <c r="AO253" s="86" t="s">
        <v>1898</v>
      </c>
      <c r="AP253" s="80" t="s">
        <v>178</v>
      </c>
      <c r="AQ253" s="80">
        <v>0</v>
      </c>
      <c r="AR253" s="80">
        <v>0</v>
      </c>
      <c r="AS253" s="80"/>
      <c r="AT253" s="80"/>
      <c r="AU253" s="80"/>
      <c r="AV253" s="80"/>
      <c r="AW253" s="80"/>
      <c r="AX253" s="80"/>
      <c r="AY253" s="80"/>
      <c r="AZ253" s="80"/>
      <c r="BA253" s="79" t="str">
        <f>REPLACE(INDEX(GroupVertices[Group],MATCH(Edges[[#This Row],[Vertex 1]],GroupVertices[Vertex],0)),1,1,"")</f>
        <v>1</v>
      </c>
      <c r="BB253" s="79" t="str">
        <f>REPLACE(INDEX(GroupVertices[Group],MATCH(Edges[[#This Row],[Vertex 2]],GroupVertices[Vertex],0)),1,1,"")</f>
        <v>4</v>
      </c>
    </row>
    <row r="254" spans="1:54" ht="15">
      <c r="A254" s="65" t="s">
        <v>270</v>
      </c>
      <c r="B254" s="65" t="s">
        <v>276</v>
      </c>
      <c r="C254" s="66"/>
      <c r="D254" s="67"/>
      <c r="E254" s="68"/>
      <c r="F254" s="69"/>
      <c r="G254" s="66"/>
      <c r="H254" s="70"/>
      <c r="I254" s="71"/>
      <c r="J254" s="71"/>
      <c r="K254" s="34" t="s">
        <v>66</v>
      </c>
      <c r="L254" s="78">
        <v>254</v>
      </c>
      <c r="M254" s="78"/>
      <c r="N254" s="73"/>
      <c r="O254" s="80" t="s">
        <v>335</v>
      </c>
      <c r="P254" s="82">
        <v>43523.03680555556</v>
      </c>
      <c r="Q254" s="80" t="s">
        <v>415</v>
      </c>
      <c r="R254" s="80"/>
      <c r="S254" s="80"/>
      <c r="T254" s="80" t="s">
        <v>925</v>
      </c>
      <c r="U254" s="80"/>
      <c r="V254" s="83" t="s">
        <v>1111</v>
      </c>
      <c r="W254" s="82">
        <v>43523.03680555556</v>
      </c>
      <c r="X254" s="83" t="s">
        <v>1263</v>
      </c>
      <c r="Y254" s="80"/>
      <c r="Z254" s="80"/>
      <c r="AA254" s="86" t="s">
        <v>1903</v>
      </c>
      <c r="AB254" s="86" t="s">
        <v>1897</v>
      </c>
      <c r="AC254" s="80" t="b">
        <v>0</v>
      </c>
      <c r="AD254" s="80">
        <v>1</v>
      </c>
      <c r="AE254" s="86" t="s">
        <v>2464</v>
      </c>
      <c r="AF254" s="80" t="b">
        <v>0</v>
      </c>
      <c r="AG254" s="80" t="s">
        <v>2484</v>
      </c>
      <c r="AH254" s="80"/>
      <c r="AI254" s="86" t="s">
        <v>2449</v>
      </c>
      <c r="AJ254" s="80" t="b">
        <v>0</v>
      </c>
      <c r="AK254" s="80">
        <v>0</v>
      </c>
      <c r="AL254" s="86" t="s">
        <v>2449</v>
      </c>
      <c r="AM254" s="80" t="s">
        <v>2506</v>
      </c>
      <c r="AN254" s="80" t="b">
        <v>0</v>
      </c>
      <c r="AO254" s="86" t="s">
        <v>1897</v>
      </c>
      <c r="AP254" s="80" t="s">
        <v>178</v>
      </c>
      <c r="AQ254" s="80">
        <v>0</v>
      </c>
      <c r="AR254" s="80">
        <v>0</v>
      </c>
      <c r="AS254" s="80"/>
      <c r="AT254" s="80"/>
      <c r="AU254" s="80"/>
      <c r="AV254" s="80"/>
      <c r="AW254" s="80"/>
      <c r="AX254" s="80"/>
      <c r="AY254" s="80"/>
      <c r="AZ254" s="80"/>
      <c r="BA254" s="79" t="str">
        <f>REPLACE(INDEX(GroupVertices[Group],MATCH(Edges[[#This Row],[Vertex 1]],GroupVertices[Vertex],0)),1,1,"")</f>
        <v>1</v>
      </c>
      <c r="BB254" s="79" t="str">
        <f>REPLACE(INDEX(GroupVertices[Group],MATCH(Edges[[#This Row],[Vertex 2]],GroupVertices[Vertex],0)),1,1,"")</f>
        <v>4</v>
      </c>
    </row>
    <row r="255" spans="1:54" ht="15">
      <c r="A255" s="65" t="s">
        <v>270</v>
      </c>
      <c r="B255" s="65" t="s">
        <v>276</v>
      </c>
      <c r="C255" s="66"/>
      <c r="D255" s="67"/>
      <c r="E255" s="68"/>
      <c r="F255" s="69"/>
      <c r="G255" s="66"/>
      <c r="H255" s="70"/>
      <c r="I255" s="71"/>
      <c r="J255" s="71"/>
      <c r="K255" s="34" t="s">
        <v>66</v>
      </c>
      <c r="L255" s="78">
        <v>255</v>
      </c>
      <c r="M255" s="78"/>
      <c r="N255" s="73"/>
      <c r="O255" s="80" t="s">
        <v>335</v>
      </c>
      <c r="P255" s="82">
        <v>43523.008252314816</v>
      </c>
      <c r="Q255" s="80" t="s">
        <v>414</v>
      </c>
      <c r="R255" s="80"/>
      <c r="S255" s="80"/>
      <c r="T255" s="80" t="s">
        <v>925</v>
      </c>
      <c r="U255" s="80"/>
      <c r="V255" s="83" t="s">
        <v>1111</v>
      </c>
      <c r="W255" s="82">
        <v>43523.008252314816</v>
      </c>
      <c r="X255" s="83" t="s">
        <v>1262</v>
      </c>
      <c r="Y255" s="80"/>
      <c r="Z255" s="80"/>
      <c r="AA255" s="86" t="s">
        <v>1902</v>
      </c>
      <c r="AB255" s="86" t="s">
        <v>1895</v>
      </c>
      <c r="AC255" s="80" t="b">
        <v>0</v>
      </c>
      <c r="AD255" s="80">
        <v>1</v>
      </c>
      <c r="AE255" s="86" t="s">
        <v>2464</v>
      </c>
      <c r="AF255" s="80" t="b">
        <v>0</v>
      </c>
      <c r="AG255" s="80" t="s">
        <v>2484</v>
      </c>
      <c r="AH255" s="80"/>
      <c r="AI255" s="86" t="s">
        <v>2449</v>
      </c>
      <c r="AJ255" s="80" t="b">
        <v>0</v>
      </c>
      <c r="AK255" s="80">
        <v>0</v>
      </c>
      <c r="AL255" s="86" t="s">
        <v>2449</v>
      </c>
      <c r="AM255" s="80" t="s">
        <v>2506</v>
      </c>
      <c r="AN255" s="80" t="b">
        <v>0</v>
      </c>
      <c r="AO255" s="86" t="s">
        <v>1895</v>
      </c>
      <c r="AP255" s="80" t="s">
        <v>178</v>
      </c>
      <c r="AQ255" s="80">
        <v>0</v>
      </c>
      <c r="AR255" s="80">
        <v>0</v>
      </c>
      <c r="AS255" s="80"/>
      <c r="AT255" s="80"/>
      <c r="AU255" s="80"/>
      <c r="AV255" s="80"/>
      <c r="AW255" s="80"/>
      <c r="AX255" s="80"/>
      <c r="AY255" s="80"/>
      <c r="AZ255" s="80"/>
      <c r="BA255" s="79" t="str">
        <f>REPLACE(INDEX(GroupVertices[Group],MATCH(Edges[[#This Row],[Vertex 1]],GroupVertices[Vertex],0)),1,1,"")</f>
        <v>1</v>
      </c>
      <c r="BB255" s="79" t="str">
        <f>REPLACE(INDEX(GroupVertices[Group],MATCH(Edges[[#This Row],[Vertex 2]],GroupVertices[Vertex],0)),1,1,"")</f>
        <v>4</v>
      </c>
    </row>
    <row r="256" spans="1:54" ht="15">
      <c r="A256" s="65" t="s">
        <v>270</v>
      </c>
      <c r="B256" s="65" t="s">
        <v>269</v>
      </c>
      <c r="C256" s="66"/>
      <c r="D256" s="67"/>
      <c r="E256" s="68"/>
      <c r="F256" s="69"/>
      <c r="G256" s="66"/>
      <c r="H256" s="70"/>
      <c r="I256" s="71"/>
      <c r="J256" s="71"/>
      <c r="K256" s="34" t="s">
        <v>66</v>
      </c>
      <c r="L256" s="78">
        <v>256</v>
      </c>
      <c r="M256" s="78"/>
      <c r="N256" s="73"/>
      <c r="O256" s="80" t="s">
        <v>335</v>
      </c>
      <c r="P256" s="82">
        <v>43523.00295138889</v>
      </c>
      <c r="Q256" s="80" t="s">
        <v>378</v>
      </c>
      <c r="R256" s="80"/>
      <c r="S256" s="80"/>
      <c r="T256" s="80" t="s">
        <v>925</v>
      </c>
      <c r="U256" s="80"/>
      <c r="V256" s="83" t="s">
        <v>1111</v>
      </c>
      <c r="W256" s="82">
        <v>43523.00295138889</v>
      </c>
      <c r="X256" s="83" t="s">
        <v>1222</v>
      </c>
      <c r="Y256" s="80"/>
      <c r="Z256" s="80"/>
      <c r="AA256" s="86" t="s">
        <v>1862</v>
      </c>
      <c r="AB256" s="86" t="s">
        <v>1853</v>
      </c>
      <c r="AC256" s="80" t="b">
        <v>0</v>
      </c>
      <c r="AD256" s="80">
        <v>1</v>
      </c>
      <c r="AE256" s="86" t="s">
        <v>2456</v>
      </c>
      <c r="AF256" s="80" t="b">
        <v>0</v>
      </c>
      <c r="AG256" s="80" t="s">
        <v>2484</v>
      </c>
      <c r="AH256" s="80"/>
      <c r="AI256" s="86" t="s">
        <v>2449</v>
      </c>
      <c r="AJ256" s="80" t="b">
        <v>0</v>
      </c>
      <c r="AK256" s="80">
        <v>0</v>
      </c>
      <c r="AL256" s="86" t="s">
        <v>2449</v>
      </c>
      <c r="AM256" s="80" t="s">
        <v>2506</v>
      </c>
      <c r="AN256" s="80" t="b">
        <v>0</v>
      </c>
      <c r="AO256" s="86" t="s">
        <v>1853</v>
      </c>
      <c r="AP256" s="80" t="s">
        <v>178</v>
      </c>
      <c r="AQ256" s="80">
        <v>0</v>
      </c>
      <c r="AR256" s="80">
        <v>0</v>
      </c>
      <c r="AS256" s="80"/>
      <c r="AT256" s="80"/>
      <c r="AU256" s="80"/>
      <c r="AV256" s="80"/>
      <c r="AW256" s="80"/>
      <c r="AX256" s="80"/>
      <c r="AY256" s="80"/>
      <c r="AZ256" s="80"/>
      <c r="BA256" s="79" t="str">
        <f>REPLACE(INDEX(GroupVertices[Group],MATCH(Edges[[#This Row],[Vertex 1]],GroupVertices[Vertex],0)),1,1,"")</f>
        <v>1</v>
      </c>
      <c r="BB256" s="79" t="str">
        <f>REPLACE(INDEX(GroupVertices[Group],MATCH(Edges[[#This Row],[Vertex 2]],GroupVertices[Vertex],0)),1,1,"")</f>
        <v>4</v>
      </c>
    </row>
    <row r="257" spans="1:54" ht="15">
      <c r="A257" s="65" t="s">
        <v>248</v>
      </c>
      <c r="B257" s="65" t="s">
        <v>272</v>
      </c>
      <c r="C257" s="66"/>
      <c r="D257" s="67"/>
      <c r="E257" s="68"/>
      <c r="F257" s="69"/>
      <c r="G257" s="66"/>
      <c r="H257" s="70"/>
      <c r="I257" s="71"/>
      <c r="J257" s="71"/>
      <c r="K257" s="34" t="s">
        <v>65</v>
      </c>
      <c r="L257" s="78">
        <v>257</v>
      </c>
      <c r="M257" s="78"/>
      <c r="N257" s="73"/>
      <c r="O257" s="80" t="s">
        <v>335</v>
      </c>
      <c r="P257" s="82">
        <v>43523.035578703704</v>
      </c>
      <c r="Q257" s="80" t="s">
        <v>390</v>
      </c>
      <c r="R257" s="80"/>
      <c r="S257" s="80"/>
      <c r="T257" s="80" t="s">
        <v>925</v>
      </c>
      <c r="U257" s="80"/>
      <c r="V257" s="83" t="s">
        <v>1114</v>
      </c>
      <c r="W257" s="82">
        <v>43523.035578703704</v>
      </c>
      <c r="X257" s="83" t="s">
        <v>1235</v>
      </c>
      <c r="Y257" s="80"/>
      <c r="Z257" s="80"/>
      <c r="AA257" s="86" t="s">
        <v>1875</v>
      </c>
      <c r="AB257" s="86" t="s">
        <v>1872</v>
      </c>
      <c r="AC257" s="80" t="b">
        <v>0</v>
      </c>
      <c r="AD257" s="80">
        <v>3</v>
      </c>
      <c r="AE257" s="86" t="s">
        <v>2459</v>
      </c>
      <c r="AF257" s="80" t="b">
        <v>0</v>
      </c>
      <c r="AG257" s="80" t="s">
        <v>2484</v>
      </c>
      <c r="AH257" s="80"/>
      <c r="AI257" s="86" t="s">
        <v>2449</v>
      </c>
      <c r="AJ257" s="80" t="b">
        <v>0</v>
      </c>
      <c r="AK257" s="80">
        <v>0</v>
      </c>
      <c r="AL257" s="86" t="s">
        <v>2449</v>
      </c>
      <c r="AM257" s="80" t="s">
        <v>2506</v>
      </c>
      <c r="AN257" s="80" t="b">
        <v>0</v>
      </c>
      <c r="AO257" s="86" t="s">
        <v>1872</v>
      </c>
      <c r="AP257" s="80" t="s">
        <v>178</v>
      </c>
      <c r="AQ257" s="80">
        <v>0</v>
      </c>
      <c r="AR257" s="80">
        <v>0</v>
      </c>
      <c r="AS257" s="80"/>
      <c r="AT257" s="80"/>
      <c r="AU257" s="80"/>
      <c r="AV257" s="80"/>
      <c r="AW257" s="80"/>
      <c r="AX257" s="80"/>
      <c r="AY257" s="80"/>
      <c r="AZ257" s="80"/>
      <c r="BA257" s="79" t="str">
        <f>REPLACE(INDEX(GroupVertices[Group],MATCH(Edges[[#This Row],[Vertex 1]],GroupVertices[Vertex],0)),1,1,"")</f>
        <v>4</v>
      </c>
      <c r="BB257" s="79" t="str">
        <f>REPLACE(INDEX(GroupVertices[Group],MATCH(Edges[[#This Row],[Vertex 2]],GroupVertices[Vertex],0)),1,1,"")</f>
        <v>4</v>
      </c>
    </row>
    <row r="258" spans="1:54" ht="15">
      <c r="A258" s="65" t="s">
        <v>273</v>
      </c>
      <c r="B258" s="65" t="s">
        <v>272</v>
      </c>
      <c r="C258" s="66"/>
      <c r="D258" s="67"/>
      <c r="E258" s="68"/>
      <c r="F258" s="69"/>
      <c r="G258" s="66"/>
      <c r="H258" s="70"/>
      <c r="I258" s="71"/>
      <c r="J258" s="71"/>
      <c r="K258" s="34" t="s">
        <v>65</v>
      </c>
      <c r="L258" s="78">
        <v>258</v>
      </c>
      <c r="M258" s="78"/>
      <c r="N258" s="73"/>
      <c r="O258" s="80" t="s">
        <v>335</v>
      </c>
      <c r="P258" s="82">
        <v>43523.03644675926</v>
      </c>
      <c r="Q258" s="80" t="s">
        <v>391</v>
      </c>
      <c r="R258" s="80"/>
      <c r="S258" s="80"/>
      <c r="T258" s="80" t="s">
        <v>925</v>
      </c>
      <c r="U258" s="80"/>
      <c r="V258" s="83" t="s">
        <v>1115</v>
      </c>
      <c r="W258" s="82">
        <v>43523.03644675926</v>
      </c>
      <c r="X258" s="83" t="s">
        <v>1236</v>
      </c>
      <c r="Y258" s="80"/>
      <c r="Z258" s="80"/>
      <c r="AA258" s="86" t="s">
        <v>1876</v>
      </c>
      <c r="AB258" s="86" t="s">
        <v>1872</v>
      </c>
      <c r="AC258" s="80" t="b">
        <v>0</v>
      </c>
      <c r="AD258" s="80">
        <v>2</v>
      </c>
      <c r="AE258" s="86" t="s">
        <v>2459</v>
      </c>
      <c r="AF258" s="80" t="b">
        <v>0</v>
      </c>
      <c r="AG258" s="80" t="s">
        <v>2484</v>
      </c>
      <c r="AH258" s="80"/>
      <c r="AI258" s="86" t="s">
        <v>2449</v>
      </c>
      <c r="AJ258" s="80" t="b">
        <v>0</v>
      </c>
      <c r="AK258" s="80">
        <v>0</v>
      </c>
      <c r="AL258" s="86" t="s">
        <v>2449</v>
      </c>
      <c r="AM258" s="80" t="s">
        <v>2506</v>
      </c>
      <c r="AN258" s="80" t="b">
        <v>0</v>
      </c>
      <c r="AO258" s="86" t="s">
        <v>1872</v>
      </c>
      <c r="AP258" s="80" t="s">
        <v>178</v>
      </c>
      <c r="AQ258" s="80">
        <v>0</v>
      </c>
      <c r="AR258" s="80">
        <v>0</v>
      </c>
      <c r="AS258" s="80"/>
      <c r="AT258" s="80"/>
      <c r="AU258" s="80"/>
      <c r="AV258" s="80"/>
      <c r="AW258" s="80"/>
      <c r="AX258" s="80"/>
      <c r="AY258" s="80"/>
      <c r="AZ258" s="80"/>
      <c r="BA258" s="79" t="str">
        <f>REPLACE(INDEX(GroupVertices[Group],MATCH(Edges[[#This Row],[Vertex 1]],GroupVertices[Vertex],0)),1,1,"")</f>
        <v>4</v>
      </c>
      <c r="BB258" s="79" t="str">
        <f>REPLACE(INDEX(GroupVertices[Group],MATCH(Edges[[#This Row],[Vertex 2]],GroupVertices[Vertex],0)),1,1,"")</f>
        <v>4</v>
      </c>
    </row>
    <row r="259" spans="1:54" ht="15">
      <c r="A259" s="65" t="s">
        <v>270</v>
      </c>
      <c r="B259" s="65" t="s">
        <v>272</v>
      </c>
      <c r="C259" s="66"/>
      <c r="D259" s="67"/>
      <c r="E259" s="68"/>
      <c r="F259" s="69"/>
      <c r="G259" s="66"/>
      <c r="H259" s="70"/>
      <c r="I259" s="71"/>
      <c r="J259" s="71"/>
      <c r="K259" s="34" t="s">
        <v>66</v>
      </c>
      <c r="L259" s="78">
        <v>259</v>
      </c>
      <c r="M259" s="78"/>
      <c r="N259" s="73"/>
      <c r="O259" s="80" t="s">
        <v>335</v>
      </c>
      <c r="P259" s="82">
        <v>43523.039618055554</v>
      </c>
      <c r="Q259" s="80" t="s">
        <v>394</v>
      </c>
      <c r="R259" s="80"/>
      <c r="S259" s="80"/>
      <c r="T259" s="80" t="s">
        <v>925</v>
      </c>
      <c r="U259" s="80"/>
      <c r="V259" s="83" t="s">
        <v>1111</v>
      </c>
      <c r="W259" s="82">
        <v>43523.039618055554</v>
      </c>
      <c r="X259" s="83" t="s">
        <v>1239</v>
      </c>
      <c r="Y259" s="80"/>
      <c r="Z259" s="80"/>
      <c r="AA259" s="86" t="s">
        <v>1879</v>
      </c>
      <c r="AB259" s="86" t="s">
        <v>1874</v>
      </c>
      <c r="AC259" s="80" t="b">
        <v>0</v>
      </c>
      <c r="AD259" s="80">
        <v>1</v>
      </c>
      <c r="AE259" s="86" t="s">
        <v>2459</v>
      </c>
      <c r="AF259" s="80" t="b">
        <v>0</v>
      </c>
      <c r="AG259" s="80" t="s">
        <v>2485</v>
      </c>
      <c r="AH259" s="80"/>
      <c r="AI259" s="86" t="s">
        <v>2449</v>
      </c>
      <c r="AJ259" s="80" t="b">
        <v>0</v>
      </c>
      <c r="AK259" s="80">
        <v>0</v>
      </c>
      <c r="AL259" s="86" t="s">
        <v>2449</v>
      </c>
      <c r="AM259" s="80" t="s">
        <v>2506</v>
      </c>
      <c r="AN259" s="80" t="b">
        <v>0</v>
      </c>
      <c r="AO259" s="86" t="s">
        <v>1874</v>
      </c>
      <c r="AP259" s="80" t="s">
        <v>178</v>
      </c>
      <c r="AQ259" s="80">
        <v>0</v>
      </c>
      <c r="AR259" s="80">
        <v>0</v>
      </c>
      <c r="AS259" s="80"/>
      <c r="AT259" s="80"/>
      <c r="AU259" s="80"/>
      <c r="AV259" s="80"/>
      <c r="AW259" s="80"/>
      <c r="AX259" s="80"/>
      <c r="AY259" s="80"/>
      <c r="AZ259" s="80"/>
      <c r="BA259" s="79" t="str">
        <f>REPLACE(INDEX(GroupVertices[Group],MATCH(Edges[[#This Row],[Vertex 1]],GroupVertices[Vertex],0)),1,1,"")</f>
        <v>1</v>
      </c>
      <c r="BB259" s="79" t="str">
        <f>REPLACE(INDEX(GroupVertices[Group],MATCH(Edges[[#This Row],[Vertex 2]],GroupVertices[Vertex],0)),1,1,"")</f>
        <v>4</v>
      </c>
    </row>
    <row r="260" spans="1:54" ht="15">
      <c r="A260" s="65" t="s">
        <v>270</v>
      </c>
      <c r="B260" s="65" t="s">
        <v>272</v>
      </c>
      <c r="C260" s="66"/>
      <c r="D260" s="67"/>
      <c r="E260" s="68"/>
      <c r="F260" s="69"/>
      <c r="G260" s="66"/>
      <c r="H260" s="70"/>
      <c r="I260" s="71"/>
      <c r="J260" s="71"/>
      <c r="K260" s="34" t="s">
        <v>66</v>
      </c>
      <c r="L260" s="78">
        <v>260</v>
      </c>
      <c r="M260" s="78"/>
      <c r="N260" s="73"/>
      <c r="O260" s="80" t="s">
        <v>335</v>
      </c>
      <c r="P260" s="82">
        <v>43523.03488425926</v>
      </c>
      <c r="Q260" s="80" t="s">
        <v>393</v>
      </c>
      <c r="R260" s="80"/>
      <c r="S260" s="80"/>
      <c r="T260" s="80" t="s">
        <v>925</v>
      </c>
      <c r="U260" s="80"/>
      <c r="V260" s="83" t="s">
        <v>1111</v>
      </c>
      <c r="W260" s="82">
        <v>43523.03488425926</v>
      </c>
      <c r="X260" s="83" t="s">
        <v>1238</v>
      </c>
      <c r="Y260" s="80"/>
      <c r="Z260" s="80"/>
      <c r="AA260" s="86" t="s">
        <v>1878</v>
      </c>
      <c r="AB260" s="86" t="s">
        <v>1872</v>
      </c>
      <c r="AC260" s="80" t="b">
        <v>0</v>
      </c>
      <c r="AD260" s="80">
        <v>1</v>
      </c>
      <c r="AE260" s="86" t="s">
        <v>2459</v>
      </c>
      <c r="AF260" s="80" t="b">
        <v>0</v>
      </c>
      <c r="AG260" s="80" t="s">
        <v>2484</v>
      </c>
      <c r="AH260" s="80"/>
      <c r="AI260" s="86" t="s">
        <v>2449</v>
      </c>
      <c r="AJ260" s="80" t="b">
        <v>0</v>
      </c>
      <c r="AK260" s="80">
        <v>0</v>
      </c>
      <c r="AL260" s="86" t="s">
        <v>2449</v>
      </c>
      <c r="AM260" s="80" t="s">
        <v>2506</v>
      </c>
      <c r="AN260" s="80" t="b">
        <v>0</v>
      </c>
      <c r="AO260" s="86" t="s">
        <v>1872</v>
      </c>
      <c r="AP260" s="80" t="s">
        <v>178</v>
      </c>
      <c r="AQ260" s="80">
        <v>0</v>
      </c>
      <c r="AR260" s="80">
        <v>0</v>
      </c>
      <c r="AS260" s="80"/>
      <c r="AT260" s="80"/>
      <c r="AU260" s="80"/>
      <c r="AV260" s="80"/>
      <c r="AW260" s="80"/>
      <c r="AX260" s="80"/>
      <c r="AY260" s="80"/>
      <c r="AZ260" s="80"/>
      <c r="BA260" s="79" t="str">
        <f>REPLACE(INDEX(GroupVertices[Group],MATCH(Edges[[#This Row],[Vertex 1]],GroupVertices[Vertex],0)),1,1,"")</f>
        <v>1</v>
      </c>
      <c r="BB260" s="79" t="str">
        <f>REPLACE(INDEX(GroupVertices[Group],MATCH(Edges[[#This Row],[Vertex 2]],GroupVertices[Vertex],0)),1,1,"")</f>
        <v>4</v>
      </c>
    </row>
    <row r="261" spans="1:54" ht="15">
      <c r="A261" s="65" t="s">
        <v>270</v>
      </c>
      <c r="B261" s="65" t="s">
        <v>272</v>
      </c>
      <c r="C261" s="66"/>
      <c r="D261" s="67"/>
      <c r="E261" s="68"/>
      <c r="F261" s="69"/>
      <c r="G261" s="66"/>
      <c r="H261" s="70"/>
      <c r="I261" s="71"/>
      <c r="J261" s="71"/>
      <c r="K261" s="34" t="s">
        <v>66</v>
      </c>
      <c r="L261" s="78">
        <v>261</v>
      </c>
      <c r="M261" s="78"/>
      <c r="N261" s="73"/>
      <c r="O261" s="80" t="s">
        <v>335</v>
      </c>
      <c r="P261" s="82">
        <v>43523.00506944444</v>
      </c>
      <c r="Q261" s="80" t="s">
        <v>392</v>
      </c>
      <c r="R261" s="80"/>
      <c r="S261" s="80"/>
      <c r="T261" s="80" t="s">
        <v>925</v>
      </c>
      <c r="U261" s="80"/>
      <c r="V261" s="83" t="s">
        <v>1111</v>
      </c>
      <c r="W261" s="82">
        <v>43523.00506944444</v>
      </c>
      <c r="X261" s="83" t="s">
        <v>1237</v>
      </c>
      <c r="Y261" s="80"/>
      <c r="Z261" s="80"/>
      <c r="AA261" s="86" t="s">
        <v>1877</v>
      </c>
      <c r="AB261" s="86" t="s">
        <v>1869</v>
      </c>
      <c r="AC261" s="80" t="b">
        <v>0</v>
      </c>
      <c r="AD261" s="80">
        <v>1</v>
      </c>
      <c r="AE261" s="86" t="s">
        <v>2459</v>
      </c>
      <c r="AF261" s="80" t="b">
        <v>0</v>
      </c>
      <c r="AG261" s="80" t="s">
        <v>2484</v>
      </c>
      <c r="AH261" s="80"/>
      <c r="AI261" s="86" t="s">
        <v>2449</v>
      </c>
      <c r="AJ261" s="80" t="b">
        <v>0</v>
      </c>
      <c r="AK261" s="80">
        <v>0</v>
      </c>
      <c r="AL261" s="86" t="s">
        <v>2449</v>
      </c>
      <c r="AM261" s="80" t="s">
        <v>2506</v>
      </c>
      <c r="AN261" s="80" t="b">
        <v>0</v>
      </c>
      <c r="AO261" s="86" t="s">
        <v>1869</v>
      </c>
      <c r="AP261" s="80" t="s">
        <v>178</v>
      </c>
      <c r="AQ261" s="80">
        <v>0</v>
      </c>
      <c r="AR261" s="80">
        <v>0</v>
      </c>
      <c r="AS261" s="80"/>
      <c r="AT261" s="80"/>
      <c r="AU261" s="80"/>
      <c r="AV261" s="80"/>
      <c r="AW261" s="80"/>
      <c r="AX261" s="80"/>
      <c r="AY261" s="80"/>
      <c r="AZ261" s="80"/>
      <c r="BA261" s="79" t="str">
        <f>REPLACE(INDEX(GroupVertices[Group],MATCH(Edges[[#This Row],[Vertex 1]],GroupVertices[Vertex],0)),1,1,"")</f>
        <v>1</v>
      </c>
      <c r="BB261" s="79" t="str">
        <f>REPLACE(INDEX(GroupVertices[Group],MATCH(Edges[[#This Row],[Vertex 2]],GroupVertices[Vertex],0)),1,1,"")</f>
        <v>4</v>
      </c>
    </row>
    <row r="262" spans="1:54" ht="15">
      <c r="A262" s="65" t="s">
        <v>270</v>
      </c>
      <c r="B262" s="65" t="s">
        <v>296</v>
      </c>
      <c r="C262" s="66"/>
      <c r="D262" s="67"/>
      <c r="E262" s="68"/>
      <c r="F262" s="69"/>
      <c r="G262" s="66"/>
      <c r="H262" s="70"/>
      <c r="I262" s="71"/>
      <c r="J262" s="71"/>
      <c r="K262" s="34" t="s">
        <v>66</v>
      </c>
      <c r="L262" s="78">
        <v>262</v>
      </c>
      <c r="M262" s="78"/>
      <c r="N262" s="73"/>
      <c r="O262" s="80" t="s">
        <v>335</v>
      </c>
      <c r="P262" s="82">
        <v>43530.0159375</v>
      </c>
      <c r="Q262" s="80" t="s">
        <v>808</v>
      </c>
      <c r="R262" s="80"/>
      <c r="S262" s="80"/>
      <c r="T262" s="80" t="s">
        <v>925</v>
      </c>
      <c r="U262" s="80"/>
      <c r="V262" s="83" t="s">
        <v>1111</v>
      </c>
      <c r="W262" s="82">
        <v>43530.0159375</v>
      </c>
      <c r="X262" s="83" t="s">
        <v>1686</v>
      </c>
      <c r="Y262" s="80"/>
      <c r="Z262" s="80"/>
      <c r="AA262" s="86" t="s">
        <v>2329</v>
      </c>
      <c r="AB262" s="86" t="s">
        <v>2424</v>
      </c>
      <c r="AC262" s="80" t="b">
        <v>0</v>
      </c>
      <c r="AD262" s="80">
        <v>1</v>
      </c>
      <c r="AE262" s="86" t="s">
        <v>2482</v>
      </c>
      <c r="AF262" s="80" t="b">
        <v>0</v>
      </c>
      <c r="AG262" s="80" t="s">
        <v>2486</v>
      </c>
      <c r="AH262" s="80"/>
      <c r="AI262" s="86" t="s">
        <v>2449</v>
      </c>
      <c r="AJ262" s="80" t="b">
        <v>0</v>
      </c>
      <c r="AK262" s="80">
        <v>0</v>
      </c>
      <c r="AL262" s="86" t="s">
        <v>2449</v>
      </c>
      <c r="AM262" s="80" t="s">
        <v>2506</v>
      </c>
      <c r="AN262" s="80" t="b">
        <v>0</v>
      </c>
      <c r="AO262" s="86" t="s">
        <v>2424</v>
      </c>
      <c r="AP262" s="80" t="s">
        <v>178</v>
      </c>
      <c r="AQ262" s="80">
        <v>0</v>
      </c>
      <c r="AR262" s="80">
        <v>0</v>
      </c>
      <c r="AS262" s="80"/>
      <c r="AT262" s="80"/>
      <c r="AU262" s="80"/>
      <c r="AV262" s="80"/>
      <c r="AW262" s="80"/>
      <c r="AX262" s="80"/>
      <c r="AY262" s="80"/>
      <c r="AZ262" s="80"/>
      <c r="BA262" s="79" t="str">
        <f>REPLACE(INDEX(GroupVertices[Group],MATCH(Edges[[#This Row],[Vertex 1]],GroupVertices[Vertex],0)),1,1,"")</f>
        <v>1</v>
      </c>
      <c r="BB262" s="79" t="str">
        <f>REPLACE(INDEX(GroupVertices[Group],MATCH(Edges[[#This Row],[Vertex 2]],GroupVertices[Vertex],0)),1,1,"")</f>
        <v>5</v>
      </c>
    </row>
    <row r="263" spans="1:54" ht="15">
      <c r="A263" s="65" t="s">
        <v>270</v>
      </c>
      <c r="B263" s="65" t="s">
        <v>296</v>
      </c>
      <c r="C263" s="66"/>
      <c r="D263" s="67"/>
      <c r="E263" s="68"/>
      <c r="F263" s="69"/>
      <c r="G263" s="66"/>
      <c r="H263" s="70"/>
      <c r="I263" s="71"/>
      <c r="J263" s="71"/>
      <c r="K263" s="34" t="s">
        <v>66</v>
      </c>
      <c r="L263" s="78">
        <v>263</v>
      </c>
      <c r="M263" s="78"/>
      <c r="N263" s="73"/>
      <c r="O263" s="80" t="s">
        <v>335</v>
      </c>
      <c r="P263" s="82">
        <v>43530.00315972222</v>
      </c>
      <c r="Q263" s="80" t="s">
        <v>802</v>
      </c>
      <c r="R263" s="80"/>
      <c r="S263" s="80"/>
      <c r="T263" s="80" t="s">
        <v>925</v>
      </c>
      <c r="U263" s="80"/>
      <c r="V263" s="83" t="s">
        <v>1111</v>
      </c>
      <c r="W263" s="82">
        <v>43530.00315972222</v>
      </c>
      <c r="X263" s="83" t="s">
        <v>1681</v>
      </c>
      <c r="Y263" s="80"/>
      <c r="Z263" s="80"/>
      <c r="AA263" s="86" t="s">
        <v>2323</v>
      </c>
      <c r="AB263" s="86" t="s">
        <v>2422</v>
      </c>
      <c r="AC263" s="80" t="b">
        <v>0</v>
      </c>
      <c r="AD263" s="80">
        <v>2</v>
      </c>
      <c r="AE263" s="86" t="s">
        <v>2482</v>
      </c>
      <c r="AF263" s="80" t="b">
        <v>0</v>
      </c>
      <c r="AG263" s="80" t="s">
        <v>2484</v>
      </c>
      <c r="AH263" s="80"/>
      <c r="AI263" s="86" t="s">
        <v>2449</v>
      </c>
      <c r="AJ263" s="80" t="b">
        <v>0</v>
      </c>
      <c r="AK263" s="80">
        <v>0</v>
      </c>
      <c r="AL263" s="86" t="s">
        <v>2449</v>
      </c>
      <c r="AM263" s="80" t="s">
        <v>2506</v>
      </c>
      <c r="AN263" s="80" t="b">
        <v>0</v>
      </c>
      <c r="AO263" s="86" t="s">
        <v>2422</v>
      </c>
      <c r="AP263" s="80" t="s">
        <v>178</v>
      </c>
      <c r="AQ263" s="80">
        <v>0</v>
      </c>
      <c r="AR263" s="80">
        <v>0</v>
      </c>
      <c r="AS263" s="80"/>
      <c r="AT263" s="80"/>
      <c r="AU263" s="80"/>
      <c r="AV263" s="80"/>
      <c r="AW263" s="80"/>
      <c r="AX263" s="80"/>
      <c r="AY263" s="80"/>
      <c r="AZ263" s="80"/>
      <c r="BA263" s="79" t="str">
        <f>REPLACE(INDEX(GroupVertices[Group],MATCH(Edges[[#This Row],[Vertex 1]],GroupVertices[Vertex],0)),1,1,"")</f>
        <v>1</v>
      </c>
      <c r="BB263" s="79" t="str">
        <f>REPLACE(INDEX(GroupVertices[Group],MATCH(Edges[[#This Row],[Vertex 2]],GroupVertices[Vertex],0)),1,1,"")</f>
        <v>5</v>
      </c>
    </row>
    <row r="264" spans="1:54" ht="15">
      <c r="A264" s="65" t="s">
        <v>270</v>
      </c>
      <c r="B264" s="65" t="s">
        <v>296</v>
      </c>
      <c r="C264" s="66"/>
      <c r="D264" s="67"/>
      <c r="E264" s="68"/>
      <c r="F264" s="69"/>
      <c r="G264" s="66"/>
      <c r="H264" s="70"/>
      <c r="I264" s="71"/>
      <c r="J264" s="71"/>
      <c r="K264" s="34" t="s">
        <v>66</v>
      </c>
      <c r="L264" s="78">
        <v>264</v>
      </c>
      <c r="M264" s="78"/>
      <c r="N264" s="73"/>
      <c r="O264" s="80" t="s">
        <v>335</v>
      </c>
      <c r="P264" s="82">
        <v>43523.00908564815</v>
      </c>
      <c r="Q264" s="80" t="s">
        <v>776</v>
      </c>
      <c r="R264" s="80"/>
      <c r="S264" s="80"/>
      <c r="T264" s="80" t="s">
        <v>925</v>
      </c>
      <c r="U264" s="80"/>
      <c r="V264" s="83" t="s">
        <v>1111</v>
      </c>
      <c r="W264" s="82">
        <v>43523.00908564815</v>
      </c>
      <c r="X264" s="83" t="s">
        <v>1649</v>
      </c>
      <c r="Y264" s="80"/>
      <c r="Z264" s="80"/>
      <c r="AA264" s="86" t="s">
        <v>2291</v>
      </c>
      <c r="AB264" s="86" t="s">
        <v>2413</v>
      </c>
      <c r="AC264" s="80" t="b">
        <v>0</v>
      </c>
      <c r="AD264" s="80">
        <v>1</v>
      </c>
      <c r="AE264" s="86" t="s">
        <v>2482</v>
      </c>
      <c r="AF264" s="80" t="b">
        <v>0</v>
      </c>
      <c r="AG264" s="80" t="s">
        <v>2484</v>
      </c>
      <c r="AH264" s="80"/>
      <c r="AI264" s="86" t="s">
        <v>2449</v>
      </c>
      <c r="AJ264" s="80" t="b">
        <v>0</v>
      </c>
      <c r="AK264" s="80">
        <v>0</v>
      </c>
      <c r="AL264" s="86" t="s">
        <v>2449</v>
      </c>
      <c r="AM264" s="80" t="s">
        <v>2506</v>
      </c>
      <c r="AN264" s="80" t="b">
        <v>0</v>
      </c>
      <c r="AO264" s="86" t="s">
        <v>2413</v>
      </c>
      <c r="AP264" s="80" t="s">
        <v>178</v>
      </c>
      <c r="AQ264" s="80">
        <v>0</v>
      </c>
      <c r="AR264" s="80">
        <v>0</v>
      </c>
      <c r="AS264" s="80"/>
      <c r="AT264" s="80"/>
      <c r="AU264" s="80"/>
      <c r="AV264" s="80"/>
      <c r="AW264" s="80"/>
      <c r="AX264" s="80"/>
      <c r="AY264" s="80"/>
      <c r="AZ264" s="80"/>
      <c r="BA264" s="79" t="str">
        <f>REPLACE(INDEX(GroupVertices[Group],MATCH(Edges[[#This Row],[Vertex 1]],GroupVertices[Vertex],0)),1,1,"")</f>
        <v>1</v>
      </c>
      <c r="BB264" s="79" t="str">
        <f>REPLACE(INDEX(GroupVertices[Group],MATCH(Edges[[#This Row],[Vertex 2]],GroupVertices[Vertex],0)),1,1,"")</f>
        <v>5</v>
      </c>
    </row>
    <row r="265" spans="1:54" ht="15">
      <c r="A265" s="65" t="s">
        <v>293</v>
      </c>
      <c r="B265" s="65" t="s">
        <v>296</v>
      </c>
      <c r="C265" s="66"/>
      <c r="D265" s="67"/>
      <c r="E265" s="68"/>
      <c r="F265" s="69"/>
      <c r="G265" s="66"/>
      <c r="H265" s="70"/>
      <c r="I265" s="71"/>
      <c r="J265" s="71"/>
      <c r="K265" s="34" t="s">
        <v>65</v>
      </c>
      <c r="L265" s="78">
        <v>265</v>
      </c>
      <c r="M265" s="78"/>
      <c r="N265" s="73"/>
      <c r="O265" s="80" t="s">
        <v>335</v>
      </c>
      <c r="P265" s="82">
        <v>43523.017847222225</v>
      </c>
      <c r="Q265" s="80" t="s">
        <v>841</v>
      </c>
      <c r="R265" s="80"/>
      <c r="S265" s="80"/>
      <c r="T265" s="80" t="s">
        <v>925</v>
      </c>
      <c r="U265" s="80"/>
      <c r="V265" s="83" t="s">
        <v>1135</v>
      </c>
      <c r="W265" s="82">
        <v>43523.017847222225</v>
      </c>
      <c r="X265" s="83" t="s">
        <v>1727</v>
      </c>
      <c r="Y265" s="80"/>
      <c r="Z265" s="80"/>
      <c r="AA265" s="86" t="s">
        <v>2371</v>
      </c>
      <c r="AB265" s="86" t="s">
        <v>2448</v>
      </c>
      <c r="AC265" s="80" t="b">
        <v>0</v>
      </c>
      <c r="AD265" s="80">
        <v>2</v>
      </c>
      <c r="AE265" s="86" t="s">
        <v>2482</v>
      </c>
      <c r="AF265" s="80" t="b">
        <v>0</v>
      </c>
      <c r="AG265" s="80" t="s">
        <v>2494</v>
      </c>
      <c r="AH265" s="80"/>
      <c r="AI265" s="86" t="s">
        <v>2449</v>
      </c>
      <c r="AJ265" s="80" t="b">
        <v>0</v>
      </c>
      <c r="AK265" s="80">
        <v>0</v>
      </c>
      <c r="AL265" s="86" t="s">
        <v>2449</v>
      </c>
      <c r="AM265" s="80" t="s">
        <v>2502</v>
      </c>
      <c r="AN265" s="80" t="b">
        <v>0</v>
      </c>
      <c r="AO265" s="86" t="s">
        <v>2448</v>
      </c>
      <c r="AP265" s="80" t="s">
        <v>178</v>
      </c>
      <c r="AQ265" s="80">
        <v>0</v>
      </c>
      <c r="AR265" s="80">
        <v>0</v>
      </c>
      <c r="AS265" s="80"/>
      <c r="AT265" s="80"/>
      <c r="AU265" s="80"/>
      <c r="AV265" s="80"/>
      <c r="AW265" s="80"/>
      <c r="AX265" s="80"/>
      <c r="AY265" s="80"/>
      <c r="AZ265" s="80"/>
      <c r="BA265" s="79" t="str">
        <f>REPLACE(INDEX(GroupVertices[Group],MATCH(Edges[[#This Row],[Vertex 1]],GroupVertices[Vertex],0)),1,1,"")</f>
        <v>2</v>
      </c>
      <c r="BB265" s="79" t="str">
        <f>REPLACE(INDEX(GroupVertices[Group],MATCH(Edges[[#This Row],[Vertex 2]],GroupVertices[Vertex],0)),1,1,"")</f>
        <v>5</v>
      </c>
    </row>
    <row r="266" spans="1:54" ht="15">
      <c r="A266" s="65" t="s">
        <v>270</v>
      </c>
      <c r="B266" s="65" t="s">
        <v>296</v>
      </c>
      <c r="C266" s="66"/>
      <c r="D266" s="67"/>
      <c r="E266" s="68"/>
      <c r="F266" s="69"/>
      <c r="G266" s="66"/>
      <c r="H266" s="70"/>
      <c r="I266" s="71"/>
      <c r="J266" s="71"/>
      <c r="K266" s="34" t="s">
        <v>66</v>
      </c>
      <c r="L266" s="78">
        <v>266</v>
      </c>
      <c r="M266" s="78"/>
      <c r="N266" s="73"/>
      <c r="O266" s="80" t="s">
        <v>335</v>
      </c>
      <c r="P266" s="82">
        <v>43530.006203703706</v>
      </c>
      <c r="Q266" s="80" t="s">
        <v>804</v>
      </c>
      <c r="R266" s="80"/>
      <c r="S266" s="80"/>
      <c r="T266" s="80" t="s">
        <v>925</v>
      </c>
      <c r="U266" s="80"/>
      <c r="V266" s="83" t="s">
        <v>1111</v>
      </c>
      <c r="W266" s="82">
        <v>43530.006203703706</v>
      </c>
      <c r="X266" s="83" t="s">
        <v>1683</v>
      </c>
      <c r="Y266" s="80"/>
      <c r="Z266" s="80"/>
      <c r="AA266" s="86" t="s">
        <v>2325</v>
      </c>
      <c r="AB266" s="86" t="s">
        <v>2447</v>
      </c>
      <c r="AC266" s="80" t="b">
        <v>0</v>
      </c>
      <c r="AD266" s="80">
        <v>4</v>
      </c>
      <c r="AE266" s="86" t="s">
        <v>2482</v>
      </c>
      <c r="AF266" s="80" t="b">
        <v>0</v>
      </c>
      <c r="AG266" s="80" t="s">
        <v>2484</v>
      </c>
      <c r="AH266" s="80"/>
      <c r="AI266" s="86" t="s">
        <v>2449</v>
      </c>
      <c r="AJ266" s="80" t="b">
        <v>0</v>
      </c>
      <c r="AK266" s="80">
        <v>0</v>
      </c>
      <c r="AL266" s="86" t="s">
        <v>2449</v>
      </c>
      <c r="AM266" s="80" t="s">
        <v>2506</v>
      </c>
      <c r="AN266" s="80" t="b">
        <v>0</v>
      </c>
      <c r="AO266" s="86" t="s">
        <v>2447</v>
      </c>
      <c r="AP266" s="80" t="s">
        <v>178</v>
      </c>
      <c r="AQ266" s="80">
        <v>0</v>
      </c>
      <c r="AR266" s="80">
        <v>0</v>
      </c>
      <c r="AS266" s="80"/>
      <c r="AT266" s="80"/>
      <c r="AU266" s="80"/>
      <c r="AV266" s="80"/>
      <c r="AW266" s="80"/>
      <c r="AX266" s="80"/>
      <c r="AY266" s="80"/>
      <c r="AZ266" s="80"/>
      <c r="BA266" s="79" t="str">
        <f>REPLACE(INDEX(GroupVertices[Group],MATCH(Edges[[#This Row],[Vertex 1]],GroupVertices[Vertex],0)),1,1,"")</f>
        <v>1</v>
      </c>
      <c r="BB266" s="79" t="str">
        <f>REPLACE(INDEX(GroupVertices[Group],MATCH(Edges[[#This Row],[Vertex 2]],GroupVertices[Vertex],0)),1,1,"")</f>
        <v>5</v>
      </c>
    </row>
    <row r="267" spans="1:54" ht="15">
      <c r="A267" s="65" t="s">
        <v>270</v>
      </c>
      <c r="B267" s="65" t="s">
        <v>296</v>
      </c>
      <c r="C267" s="66"/>
      <c r="D267" s="67"/>
      <c r="E267" s="68"/>
      <c r="F267" s="69"/>
      <c r="G267" s="66"/>
      <c r="H267" s="70"/>
      <c r="I267" s="71"/>
      <c r="J267" s="71"/>
      <c r="K267" s="34" t="s">
        <v>66</v>
      </c>
      <c r="L267" s="78">
        <v>267</v>
      </c>
      <c r="M267" s="78"/>
      <c r="N267" s="73"/>
      <c r="O267" s="80" t="s">
        <v>335</v>
      </c>
      <c r="P267" s="82">
        <v>43523.03440972222</v>
      </c>
      <c r="Q267" s="80" t="s">
        <v>795</v>
      </c>
      <c r="R267" s="80"/>
      <c r="S267" s="80"/>
      <c r="T267" s="80" t="s">
        <v>925</v>
      </c>
      <c r="U267" s="80"/>
      <c r="V267" s="83" t="s">
        <v>1111</v>
      </c>
      <c r="W267" s="82">
        <v>43523.03440972222</v>
      </c>
      <c r="X267" s="83" t="s">
        <v>1669</v>
      </c>
      <c r="Y267" s="80"/>
      <c r="Z267" s="80"/>
      <c r="AA267" s="86" t="s">
        <v>2311</v>
      </c>
      <c r="AB267" s="86" t="s">
        <v>2420</v>
      </c>
      <c r="AC267" s="80" t="b">
        <v>0</v>
      </c>
      <c r="AD267" s="80">
        <v>1</v>
      </c>
      <c r="AE267" s="86" t="s">
        <v>2482</v>
      </c>
      <c r="AF267" s="80" t="b">
        <v>0</v>
      </c>
      <c r="AG267" s="80" t="s">
        <v>2484</v>
      </c>
      <c r="AH267" s="80"/>
      <c r="AI267" s="86" t="s">
        <v>2449</v>
      </c>
      <c r="AJ267" s="80" t="b">
        <v>0</v>
      </c>
      <c r="AK267" s="80">
        <v>0</v>
      </c>
      <c r="AL267" s="86" t="s">
        <v>2449</v>
      </c>
      <c r="AM267" s="80" t="s">
        <v>2506</v>
      </c>
      <c r="AN267" s="80" t="b">
        <v>0</v>
      </c>
      <c r="AO267" s="86" t="s">
        <v>2420</v>
      </c>
      <c r="AP267" s="80" t="s">
        <v>178</v>
      </c>
      <c r="AQ267" s="80">
        <v>0</v>
      </c>
      <c r="AR267" s="80">
        <v>0</v>
      </c>
      <c r="AS267" s="80"/>
      <c r="AT267" s="80"/>
      <c r="AU267" s="80"/>
      <c r="AV267" s="80"/>
      <c r="AW267" s="80"/>
      <c r="AX267" s="80"/>
      <c r="AY267" s="80"/>
      <c r="AZ267" s="80"/>
      <c r="BA267" s="79" t="str">
        <f>REPLACE(INDEX(GroupVertices[Group],MATCH(Edges[[#This Row],[Vertex 1]],GroupVertices[Vertex],0)),1,1,"")</f>
        <v>1</v>
      </c>
      <c r="BB267" s="79" t="str">
        <f>REPLACE(INDEX(GroupVertices[Group],MATCH(Edges[[#This Row],[Vertex 2]],GroupVertices[Vertex],0)),1,1,"")</f>
        <v>5</v>
      </c>
    </row>
    <row r="268" spans="1:54" ht="15">
      <c r="A268" s="65" t="s">
        <v>270</v>
      </c>
      <c r="B268" s="65" t="s">
        <v>296</v>
      </c>
      <c r="C268" s="66"/>
      <c r="D268" s="67"/>
      <c r="E268" s="68"/>
      <c r="F268" s="69"/>
      <c r="G268" s="66"/>
      <c r="H268" s="70"/>
      <c r="I268" s="71"/>
      <c r="J268" s="71"/>
      <c r="K268" s="34" t="s">
        <v>66</v>
      </c>
      <c r="L268" s="78">
        <v>268</v>
      </c>
      <c r="M268" s="78"/>
      <c r="N268" s="73"/>
      <c r="O268" s="80" t="s">
        <v>335</v>
      </c>
      <c r="P268" s="82">
        <v>43523.030590277776</v>
      </c>
      <c r="Q268" s="80" t="s">
        <v>791</v>
      </c>
      <c r="R268" s="80"/>
      <c r="S268" s="80"/>
      <c r="T268" s="80" t="s">
        <v>925</v>
      </c>
      <c r="U268" s="80"/>
      <c r="V268" s="83" t="s">
        <v>1111</v>
      </c>
      <c r="W268" s="82">
        <v>43523.030590277776</v>
      </c>
      <c r="X268" s="83" t="s">
        <v>1665</v>
      </c>
      <c r="Y268" s="80"/>
      <c r="Z268" s="80"/>
      <c r="AA268" s="86" t="s">
        <v>2307</v>
      </c>
      <c r="AB268" s="86" t="s">
        <v>2419</v>
      </c>
      <c r="AC268" s="80" t="b">
        <v>0</v>
      </c>
      <c r="AD268" s="80">
        <v>2</v>
      </c>
      <c r="AE268" s="86" t="s">
        <v>2482</v>
      </c>
      <c r="AF268" s="80" t="b">
        <v>0</v>
      </c>
      <c r="AG268" s="80" t="s">
        <v>2484</v>
      </c>
      <c r="AH268" s="80"/>
      <c r="AI268" s="86" t="s">
        <v>2449</v>
      </c>
      <c r="AJ268" s="80" t="b">
        <v>0</v>
      </c>
      <c r="AK268" s="80">
        <v>0</v>
      </c>
      <c r="AL268" s="86" t="s">
        <v>2449</v>
      </c>
      <c r="AM268" s="80" t="s">
        <v>2503</v>
      </c>
      <c r="AN268" s="80" t="b">
        <v>0</v>
      </c>
      <c r="AO268" s="86" t="s">
        <v>2419</v>
      </c>
      <c r="AP268" s="80" t="s">
        <v>178</v>
      </c>
      <c r="AQ268" s="80">
        <v>0</v>
      </c>
      <c r="AR268" s="80">
        <v>0</v>
      </c>
      <c r="AS268" s="80"/>
      <c r="AT268" s="80"/>
      <c r="AU268" s="80"/>
      <c r="AV268" s="80"/>
      <c r="AW268" s="80"/>
      <c r="AX268" s="80"/>
      <c r="AY268" s="80"/>
      <c r="AZ268" s="80"/>
      <c r="BA268" s="79" t="str">
        <f>REPLACE(INDEX(GroupVertices[Group],MATCH(Edges[[#This Row],[Vertex 1]],GroupVertices[Vertex],0)),1,1,"")</f>
        <v>1</v>
      </c>
      <c r="BB268" s="79" t="str">
        <f>REPLACE(INDEX(GroupVertices[Group],MATCH(Edges[[#This Row],[Vertex 2]],GroupVertices[Vertex],0)),1,1,"")</f>
        <v>5</v>
      </c>
    </row>
    <row r="269" spans="1:54" ht="15">
      <c r="A269" s="65" t="s">
        <v>275</v>
      </c>
      <c r="B269" s="65" t="s">
        <v>296</v>
      </c>
      <c r="C269" s="66"/>
      <c r="D269" s="67"/>
      <c r="E269" s="68"/>
      <c r="F269" s="69"/>
      <c r="G269" s="66"/>
      <c r="H269" s="70"/>
      <c r="I269" s="71"/>
      <c r="J269" s="71"/>
      <c r="K269" s="34" t="s">
        <v>65</v>
      </c>
      <c r="L269" s="78">
        <v>269</v>
      </c>
      <c r="M269" s="78"/>
      <c r="N269" s="73"/>
      <c r="O269" s="80" t="s">
        <v>335</v>
      </c>
      <c r="P269" s="82">
        <v>43530.01462962963</v>
      </c>
      <c r="Q269" s="80" t="s">
        <v>725</v>
      </c>
      <c r="R269" s="80"/>
      <c r="S269" s="80"/>
      <c r="T269" s="80" t="s">
        <v>925</v>
      </c>
      <c r="U269" s="80"/>
      <c r="V269" s="83" t="s">
        <v>1117</v>
      </c>
      <c r="W269" s="82">
        <v>43530.01462962963</v>
      </c>
      <c r="X269" s="83" t="s">
        <v>1592</v>
      </c>
      <c r="Y269" s="80"/>
      <c r="Z269" s="80"/>
      <c r="AA269" s="86" t="s">
        <v>2233</v>
      </c>
      <c r="AB269" s="86" t="s">
        <v>2424</v>
      </c>
      <c r="AC269" s="80" t="b">
        <v>0</v>
      </c>
      <c r="AD269" s="80">
        <v>2</v>
      </c>
      <c r="AE269" s="86" t="s">
        <v>2482</v>
      </c>
      <c r="AF269" s="80" t="b">
        <v>0</v>
      </c>
      <c r="AG269" s="80" t="s">
        <v>2484</v>
      </c>
      <c r="AH269" s="80"/>
      <c r="AI269" s="86" t="s">
        <v>2449</v>
      </c>
      <c r="AJ269" s="80" t="b">
        <v>0</v>
      </c>
      <c r="AK269" s="80">
        <v>0</v>
      </c>
      <c r="AL269" s="86" t="s">
        <v>2449</v>
      </c>
      <c r="AM269" s="80" t="s">
        <v>2506</v>
      </c>
      <c r="AN269" s="80" t="b">
        <v>0</v>
      </c>
      <c r="AO269" s="86" t="s">
        <v>2424</v>
      </c>
      <c r="AP269" s="80" t="s">
        <v>178</v>
      </c>
      <c r="AQ269" s="80">
        <v>0</v>
      </c>
      <c r="AR269" s="80">
        <v>0</v>
      </c>
      <c r="AS269" s="80"/>
      <c r="AT269" s="80"/>
      <c r="AU269" s="80"/>
      <c r="AV269" s="80"/>
      <c r="AW269" s="80"/>
      <c r="AX269" s="80"/>
      <c r="AY269" s="80"/>
      <c r="AZ269" s="80"/>
      <c r="BA269" s="79" t="str">
        <f>REPLACE(INDEX(GroupVertices[Group],MATCH(Edges[[#This Row],[Vertex 1]],GroupVertices[Vertex],0)),1,1,"")</f>
        <v>2</v>
      </c>
      <c r="BB269" s="79" t="str">
        <f>REPLACE(INDEX(GroupVertices[Group],MATCH(Edges[[#This Row],[Vertex 2]],GroupVertices[Vertex],0)),1,1,"")</f>
        <v>5</v>
      </c>
    </row>
    <row r="270" spans="1:54" ht="15">
      <c r="A270" s="65" t="s">
        <v>289</v>
      </c>
      <c r="B270" s="65" t="s">
        <v>270</v>
      </c>
      <c r="C270" s="66"/>
      <c r="D270" s="67"/>
      <c r="E270" s="68"/>
      <c r="F270" s="69"/>
      <c r="G270" s="66"/>
      <c r="H270" s="70"/>
      <c r="I270" s="71"/>
      <c r="J270" s="71"/>
      <c r="K270" s="34" t="s">
        <v>66</v>
      </c>
      <c r="L270" s="78">
        <v>270</v>
      </c>
      <c r="M270" s="78"/>
      <c r="N270" s="73"/>
      <c r="O270" s="80" t="s">
        <v>335</v>
      </c>
      <c r="P270" s="82">
        <v>43523.01195601852</v>
      </c>
      <c r="Q270" s="80" t="s">
        <v>539</v>
      </c>
      <c r="R270" s="80"/>
      <c r="S270" s="80"/>
      <c r="T270" s="80" t="s">
        <v>925</v>
      </c>
      <c r="U270" s="83" t="s">
        <v>998</v>
      </c>
      <c r="V270" s="83" t="s">
        <v>998</v>
      </c>
      <c r="W270" s="82">
        <v>43523.01195601852</v>
      </c>
      <c r="X270" s="83" t="s">
        <v>1391</v>
      </c>
      <c r="Y270" s="80"/>
      <c r="Z270" s="80"/>
      <c r="AA270" s="86" t="s">
        <v>2031</v>
      </c>
      <c r="AB270" s="86" t="s">
        <v>2292</v>
      </c>
      <c r="AC270" s="80" t="b">
        <v>0</v>
      </c>
      <c r="AD270" s="80">
        <v>1</v>
      </c>
      <c r="AE270" s="86" t="s">
        <v>2457</v>
      </c>
      <c r="AF270" s="80" t="b">
        <v>0</v>
      </c>
      <c r="AG270" s="80" t="s">
        <v>2486</v>
      </c>
      <c r="AH270" s="80"/>
      <c r="AI270" s="86" t="s">
        <v>2449</v>
      </c>
      <c r="AJ270" s="80" t="b">
        <v>0</v>
      </c>
      <c r="AK270" s="80">
        <v>0</v>
      </c>
      <c r="AL270" s="86" t="s">
        <v>2449</v>
      </c>
      <c r="AM270" s="80" t="s">
        <v>2504</v>
      </c>
      <c r="AN270" s="80" t="b">
        <v>0</v>
      </c>
      <c r="AO270" s="86" t="s">
        <v>2292</v>
      </c>
      <c r="AP270" s="80" t="s">
        <v>178</v>
      </c>
      <c r="AQ270" s="80">
        <v>0</v>
      </c>
      <c r="AR270" s="80">
        <v>0</v>
      </c>
      <c r="AS270" s="80"/>
      <c r="AT270" s="80"/>
      <c r="AU270" s="80"/>
      <c r="AV270" s="80"/>
      <c r="AW270" s="80"/>
      <c r="AX270" s="80"/>
      <c r="AY270" s="80"/>
      <c r="AZ270" s="80"/>
      <c r="BA270" s="79" t="str">
        <f>REPLACE(INDEX(GroupVertices[Group],MATCH(Edges[[#This Row],[Vertex 1]],GroupVertices[Vertex],0)),1,1,"")</f>
        <v>5</v>
      </c>
      <c r="BB270" s="79" t="str">
        <f>REPLACE(INDEX(GroupVertices[Group],MATCH(Edges[[#This Row],[Vertex 2]],GroupVertices[Vertex],0)),1,1,"")</f>
        <v>1</v>
      </c>
    </row>
    <row r="271" spans="1:54" ht="15">
      <c r="A271" s="65" t="s">
        <v>293</v>
      </c>
      <c r="B271" s="65" t="s">
        <v>270</v>
      </c>
      <c r="C271" s="66"/>
      <c r="D271" s="67"/>
      <c r="E271" s="68"/>
      <c r="F271" s="69"/>
      <c r="G271" s="66"/>
      <c r="H271" s="70"/>
      <c r="I271" s="71"/>
      <c r="J271" s="71"/>
      <c r="K271" s="34" t="s">
        <v>66</v>
      </c>
      <c r="L271" s="78">
        <v>271</v>
      </c>
      <c r="M271" s="78"/>
      <c r="N271" s="73"/>
      <c r="O271" s="80" t="s">
        <v>335</v>
      </c>
      <c r="P271" s="82">
        <v>43523.02711805556</v>
      </c>
      <c r="Q271" s="80" t="s">
        <v>821</v>
      </c>
      <c r="R271" s="80"/>
      <c r="S271" s="80"/>
      <c r="T271" s="80" t="s">
        <v>925</v>
      </c>
      <c r="U271" s="83" t="s">
        <v>1035</v>
      </c>
      <c r="V271" s="83" t="s">
        <v>1035</v>
      </c>
      <c r="W271" s="82">
        <v>43523.02711805556</v>
      </c>
      <c r="X271" s="83" t="s">
        <v>1705</v>
      </c>
      <c r="Y271" s="80"/>
      <c r="Z271" s="80"/>
      <c r="AA271" s="86" t="s">
        <v>2349</v>
      </c>
      <c r="AB271" s="86" t="s">
        <v>2301</v>
      </c>
      <c r="AC271" s="80" t="b">
        <v>0</v>
      </c>
      <c r="AD271" s="80">
        <v>4</v>
      </c>
      <c r="AE271" s="86" t="s">
        <v>2457</v>
      </c>
      <c r="AF271" s="80" t="b">
        <v>0</v>
      </c>
      <c r="AG271" s="80" t="s">
        <v>2486</v>
      </c>
      <c r="AH271" s="80"/>
      <c r="AI271" s="86" t="s">
        <v>2449</v>
      </c>
      <c r="AJ271" s="80" t="b">
        <v>0</v>
      </c>
      <c r="AK271" s="80">
        <v>0</v>
      </c>
      <c r="AL271" s="86" t="s">
        <v>2449</v>
      </c>
      <c r="AM271" s="80" t="s">
        <v>2502</v>
      </c>
      <c r="AN271" s="80" t="b">
        <v>0</v>
      </c>
      <c r="AO271" s="86" t="s">
        <v>2301</v>
      </c>
      <c r="AP271" s="80" t="s">
        <v>178</v>
      </c>
      <c r="AQ271" s="80">
        <v>0</v>
      </c>
      <c r="AR271" s="80">
        <v>0</v>
      </c>
      <c r="AS271" s="80"/>
      <c r="AT271" s="80"/>
      <c r="AU271" s="80"/>
      <c r="AV271" s="80"/>
      <c r="AW271" s="80"/>
      <c r="AX271" s="80"/>
      <c r="AY271" s="80"/>
      <c r="AZ271" s="80"/>
      <c r="BA271" s="79" t="str">
        <f>REPLACE(INDEX(GroupVertices[Group],MATCH(Edges[[#This Row],[Vertex 1]],GroupVertices[Vertex],0)),1,1,"")</f>
        <v>2</v>
      </c>
      <c r="BB271" s="79" t="str">
        <f>REPLACE(INDEX(GroupVertices[Group],MATCH(Edges[[#This Row],[Vertex 2]],GroupVertices[Vertex],0)),1,1,"")</f>
        <v>1</v>
      </c>
    </row>
    <row r="272" spans="1:54" ht="15">
      <c r="A272" s="65" t="s">
        <v>293</v>
      </c>
      <c r="B272" s="65" t="s">
        <v>270</v>
      </c>
      <c r="C272" s="66"/>
      <c r="D272" s="67"/>
      <c r="E272" s="68"/>
      <c r="F272" s="69"/>
      <c r="G272" s="66"/>
      <c r="H272" s="70"/>
      <c r="I272" s="71"/>
      <c r="J272" s="71"/>
      <c r="K272" s="34" t="s">
        <v>66</v>
      </c>
      <c r="L272" s="78">
        <v>272</v>
      </c>
      <c r="M272" s="78"/>
      <c r="N272" s="73"/>
      <c r="O272" s="80" t="s">
        <v>335</v>
      </c>
      <c r="P272" s="82">
        <v>43530.00672453704</v>
      </c>
      <c r="Q272" s="80" t="s">
        <v>650</v>
      </c>
      <c r="R272" s="80"/>
      <c r="S272" s="80"/>
      <c r="T272" s="80" t="s">
        <v>925</v>
      </c>
      <c r="U272" s="80"/>
      <c r="V272" s="83" t="s">
        <v>1135</v>
      </c>
      <c r="W272" s="82">
        <v>43530.00672453704</v>
      </c>
      <c r="X272" s="83" t="s">
        <v>1512</v>
      </c>
      <c r="Y272" s="80"/>
      <c r="Z272" s="80"/>
      <c r="AA272" s="86" t="s">
        <v>2152</v>
      </c>
      <c r="AB272" s="86" t="s">
        <v>2128</v>
      </c>
      <c r="AC272" s="80" t="b">
        <v>0</v>
      </c>
      <c r="AD272" s="80">
        <v>3</v>
      </c>
      <c r="AE272" s="86" t="s">
        <v>2457</v>
      </c>
      <c r="AF272" s="80" t="b">
        <v>0</v>
      </c>
      <c r="AG272" s="80" t="s">
        <v>2484</v>
      </c>
      <c r="AH272" s="80"/>
      <c r="AI272" s="86" t="s">
        <v>2449</v>
      </c>
      <c r="AJ272" s="80" t="b">
        <v>0</v>
      </c>
      <c r="AK272" s="80">
        <v>0</v>
      </c>
      <c r="AL272" s="86" t="s">
        <v>2449</v>
      </c>
      <c r="AM272" s="80" t="s">
        <v>2502</v>
      </c>
      <c r="AN272" s="80" t="b">
        <v>0</v>
      </c>
      <c r="AO272" s="86" t="s">
        <v>2128</v>
      </c>
      <c r="AP272" s="80" t="s">
        <v>178</v>
      </c>
      <c r="AQ272" s="80">
        <v>0</v>
      </c>
      <c r="AR272" s="80">
        <v>0</v>
      </c>
      <c r="AS272" s="80"/>
      <c r="AT272" s="80"/>
      <c r="AU272" s="80"/>
      <c r="AV272" s="80"/>
      <c r="AW272" s="80"/>
      <c r="AX272" s="80"/>
      <c r="AY272" s="80"/>
      <c r="AZ272" s="80"/>
      <c r="BA272" s="79" t="str">
        <f>REPLACE(INDEX(GroupVertices[Group],MATCH(Edges[[#This Row],[Vertex 1]],GroupVertices[Vertex],0)),1,1,"")</f>
        <v>2</v>
      </c>
      <c r="BB272" s="79" t="str">
        <f>REPLACE(INDEX(GroupVertices[Group],MATCH(Edges[[#This Row],[Vertex 2]],GroupVertices[Vertex],0)),1,1,"")</f>
        <v>1</v>
      </c>
    </row>
    <row r="273" spans="1:54" ht="15">
      <c r="A273" s="65" t="s">
        <v>279</v>
      </c>
      <c r="B273" s="65" t="s">
        <v>270</v>
      </c>
      <c r="C273" s="66"/>
      <c r="D273" s="67"/>
      <c r="E273" s="68"/>
      <c r="F273" s="69"/>
      <c r="G273" s="66"/>
      <c r="H273" s="70"/>
      <c r="I273" s="71"/>
      <c r="J273" s="71"/>
      <c r="K273" s="34" t="s">
        <v>66</v>
      </c>
      <c r="L273" s="78">
        <v>273</v>
      </c>
      <c r="M273" s="78"/>
      <c r="N273" s="73"/>
      <c r="O273" s="80" t="s">
        <v>335</v>
      </c>
      <c r="P273" s="82">
        <v>43530.00759259259</v>
      </c>
      <c r="Q273" s="80" t="s">
        <v>621</v>
      </c>
      <c r="R273" s="80"/>
      <c r="S273" s="80"/>
      <c r="T273" s="80" t="s">
        <v>925</v>
      </c>
      <c r="U273" s="80"/>
      <c r="V273" s="83" t="s">
        <v>1121</v>
      </c>
      <c r="W273" s="82">
        <v>43530.00759259259</v>
      </c>
      <c r="X273" s="83" t="s">
        <v>1481</v>
      </c>
      <c r="Y273" s="80"/>
      <c r="Z273" s="80"/>
      <c r="AA273" s="86" t="s">
        <v>2121</v>
      </c>
      <c r="AB273" s="86" t="s">
        <v>2126</v>
      </c>
      <c r="AC273" s="80" t="b">
        <v>0</v>
      </c>
      <c r="AD273" s="80">
        <v>3</v>
      </c>
      <c r="AE273" s="86" t="s">
        <v>2457</v>
      </c>
      <c r="AF273" s="80" t="b">
        <v>0</v>
      </c>
      <c r="AG273" s="80" t="s">
        <v>2484</v>
      </c>
      <c r="AH273" s="80"/>
      <c r="AI273" s="86" t="s">
        <v>2449</v>
      </c>
      <c r="AJ273" s="80" t="b">
        <v>0</v>
      </c>
      <c r="AK273" s="80">
        <v>0</v>
      </c>
      <c r="AL273" s="86" t="s">
        <v>2449</v>
      </c>
      <c r="AM273" s="80" t="s">
        <v>2502</v>
      </c>
      <c r="AN273" s="80" t="b">
        <v>0</v>
      </c>
      <c r="AO273" s="86" t="s">
        <v>2126</v>
      </c>
      <c r="AP273" s="80" t="s">
        <v>178</v>
      </c>
      <c r="AQ273" s="80">
        <v>0</v>
      </c>
      <c r="AR273" s="80">
        <v>0</v>
      </c>
      <c r="AS273" s="80"/>
      <c r="AT273" s="80"/>
      <c r="AU273" s="80"/>
      <c r="AV273" s="80"/>
      <c r="AW273" s="80"/>
      <c r="AX273" s="80"/>
      <c r="AY273" s="80"/>
      <c r="AZ273" s="80"/>
      <c r="BA273" s="79" t="str">
        <f>REPLACE(INDEX(GroupVertices[Group],MATCH(Edges[[#This Row],[Vertex 1]],GroupVertices[Vertex],0)),1,1,"")</f>
        <v>6</v>
      </c>
      <c r="BB273" s="79" t="str">
        <f>REPLACE(INDEX(GroupVertices[Group],MATCH(Edges[[#This Row],[Vertex 2]],GroupVertices[Vertex],0)),1,1,"")</f>
        <v>1</v>
      </c>
    </row>
    <row r="274" spans="1:54" ht="15">
      <c r="A274" s="65" t="s">
        <v>279</v>
      </c>
      <c r="B274" s="65" t="s">
        <v>270</v>
      </c>
      <c r="C274" s="66"/>
      <c r="D274" s="67"/>
      <c r="E274" s="68"/>
      <c r="F274" s="69"/>
      <c r="G274" s="66"/>
      <c r="H274" s="70"/>
      <c r="I274" s="71"/>
      <c r="J274" s="71"/>
      <c r="K274" s="34" t="s">
        <v>66</v>
      </c>
      <c r="L274" s="78">
        <v>274</v>
      </c>
      <c r="M274" s="78"/>
      <c r="N274" s="73"/>
      <c r="O274" s="80" t="s">
        <v>335</v>
      </c>
      <c r="P274" s="82">
        <v>43530.01116898148</v>
      </c>
      <c r="Q274" s="80" t="s">
        <v>622</v>
      </c>
      <c r="R274" s="80"/>
      <c r="S274" s="80"/>
      <c r="T274" s="80" t="s">
        <v>925</v>
      </c>
      <c r="U274" s="80"/>
      <c r="V274" s="83" t="s">
        <v>1121</v>
      </c>
      <c r="W274" s="82">
        <v>43530.01116898148</v>
      </c>
      <c r="X274" s="83" t="s">
        <v>1482</v>
      </c>
      <c r="Y274" s="80"/>
      <c r="Z274" s="80"/>
      <c r="AA274" s="86" t="s">
        <v>2122</v>
      </c>
      <c r="AB274" s="86" t="s">
        <v>2129</v>
      </c>
      <c r="AC274" s="80" t="b">
        <v>0</v>
      </c>
      <c r="AD274" s="80">
        <v>4</v>
      </c>
      <c r="AE274" s="86" t="s">
        <v>2457</v>
      </c>
      <c r="AF274" s="80" t="b">
        <v>0</v>
      </c>
      <c r="AG274" s="80" t="s">
        <v>2484</v>
      </c>
      <c r="AH274" s="80"/>
      <c r="AI274" s="86" t="s">
        <v>2449</v>
      </c>
      <c r="AJ274" s="80" t="b">
        <v>0</v>
      </c>
      <c r="AK274" s="80">
        <v>0</v>
      </c>
      <c r="AL274" s="86" t="s">
        <v>2449</v>
      </c>
      <c r="AM274" s="80" t="s">
        <v>2506</v>
      </c>
      <c r="AN274" s="80" t="b">
        <v>0</v>
      </c>
      <c r="AO274" s="86" t="s">
        <v>2129</v>
      </c>
      <c r="AP274" s="80" t="s">
        <v>178</v>
      </c>
      <c r="AQ274" s="80">
        <v>0</v>
      </c>
      <c r="AR274" s="80">
        <v>0</v>
      </c>
      <c r="AS274" s="80"/>
      <c r="AT274" s="80"/>
      <c r="AU274" s="80"/>
      <c r="AV274" s="80"/>
      <c r="AW274" s="80"/>
      <c r="AX274" s="80"/>
      <c r="AY274" s="80"/>
      <c r="AZ274" s="80"/>
      <c r="BA274" s="79" t="str">
        <f>REPLACE(INDEX(GroupVertices[Group],MATCH(Edges[[#This Row],[Vertex 1]],GroupVertices[Vertex],0)),1,1,"")</f>
        <v>6</v>
      </c>
      <c r="BB274" s="79" t="str">
        <f>REPLACE(INDEX(GroupVertices[Group],MATCH(Edges[[#This Row],[Vertex 2]],GroupVertices[Vertex],0)),1,1,"")</f>
        <v>1</v>
      </c>
    </row>
    <row r="275" spans="1:54" ht="15">
      <c r="A275" s="65" t="s">
        <v>283</v>
      </c>
      <c r="B275" s="65" t="s">
        <v>270</v>
      </c>
      <c r="C275" s="66"/>
      <c r="D275" s="67"/>
      <c r="E275" s="68"/>
      <c r="F275" s="69"/>
      <c r="G275" s="66"/>
      <c r="H275" s="70"/>
      <c r="I275" s="71"/>
      <c r="J275" s="71"/>
      <c r="K275" s="34" t="s">
        <v>66</v>
      </c>
      <c r="L275" s="78">
        <v>275</v>
      </c>
      <c r="M275" s="78"/>
      <c r="N275" s="73"/>
      <c r="O275" s="80" t="s">
        <v>335</v>
      </c>
      <c r="P275" s="82">
        <v>43530.01556712963</v>
      </c>
      <c r="Q275" s="80" t="s">
        <v>516</v>
      </c>
      <c r="R275" s="80"/>
      <c r="S275" s="80"/>
      <c r="T275" s="80" t="s">
        <v>925</v>
      </c>
      <c r="U275" s="80"/>
      <c r="V275" s="83" t="s">
        <v>1125</v>
      </c>
      <c r="W275" s="82">
        <v>43530.01556712963</v>
      </c>
      <c r="X275" s="83" t="s">
        <v>1368</v>
      </c>
      <c r="Y275" s="80"/>
      <c r="Z275" s="80"/>
      <c r="AA275" s="86" t="s">
        <v>2008</v>
      </c>
      <c r="AB275" s="86" t="s">
        <v>2005</v>
      </c>
      <c r="AC275" s="80" t="b">
        <v>0</v>
      </c>
      <c r="AD275" s="80">
        <v>2</v>
      </c>
      <c r="AE275" s="86" t="s">
        <v>2457</v>
      </c>
      <c r="AF275" s="80" t="b">
        <v>0</v>
      </c>
      <c r="AG275" s="80" t="s">
        <v>2484</v>
      </c>
      <c r="AH275" s="80"/>
      <c r="AI275" s="86" t="s">
        <v>2449</v>
      </c>
      <c r="AJ275" s="80" t="b">
        <v>0</v>
      </c>
      <c r="AK275" s="80">
        <v>0</v>
      </c>
      <c r="AL275" s="86" t="s">
        <v>2449</v>
      </c>
      <c r="AM275" s="80" t="s">
        <v>2504</v>
      </c>
      <c r="AN275" s="80" t="b">
        <v>0</v>
      </c>
      <c r="AO275" s="86" t="s">
        <v>2005</v>
      </c>
      <c r="AP275" s="80" t="s">
        <v>178</v>
      </c>
      <c r="AQ275" s="80">
        <v>0</v>
      </c>
      <c r="AR275" s="80">
        <v>0</v>
      </c>
      <c r="AS275" s="80" t="s">
        <v>2513</v>
      </c>
      <c r="AT275" s="80" t="s">
        <v>2518</v>
      </c>
      <c r="AU275" s="80" t="s">
        <v>2520</v>
      </c>
      <c r="AV275" s="80" t="s">
        <v>2525</v>
      </c>
      <c r="AW275" s="80" t="s">
        <v>2533</v>
      </c>
      <c r="AX275" s="80" t="s">
        <v>2541</v>
      </c>
      <c r="AY275" s="80" t="s">
        <v>2546</v>
      </c>
      <c r="AZ275" s="83" t="s">
        <v>2551</v>
      </c>
      <c r="BA275" s="79" t="str">
        <f>REPLACE(INDEX(GroupVertices[Group],MATCH(Edges[[#This Row],[Vertex 1]],GroupVertices[Vertex],0)),1,1,"")</f>
        <v>2</v>
      </c>
      <c r="BB275" s="79" t="str">
        <f>REPLACE(INDEX(GroupVertices[Group],MATCH(Edges[[#This Row],[Vertex 2]],GroupVertices[Vertex],0)),1,1,"")</f>
        <v>1</v>
      </c>
    </row>
    <row r="276" spans="1:54" ht="15">
      <c r="A276" s="65" t="s">
        <v>275</v>
      </c>
      <c r="B276" s="65" t="s">
        <v>270</v>
      </c>
      <c r="C276" s="66"/>
      <c r="D276" s="67"/>
      <c r="E276" s="68"/>
      <c r="F276" s="69"/>
      <c r="G276" s="66"/>
      <c r="H276" s="70"/>
      <c r="I276" s="71"/>
      <c r="J276" s="71"/>
      <c r="K276" s="34" t="s">
        <v>66</v>
      </c>
      <c r="L276" s="78">
        <v>276</v>
      </c>
      <c r="M276" s="78"/>
      <c r="N276" s="73"/>
      <c r="O276" s="80" t="s">
        <v>335</v>
      </c>
      <c r="P276" s="82">
        <v>43530.02724537037</v>
      </c>
      <c r="Q276" s="80" t="s">
        <v>401</v>
      </c>
      <c r="R276" s="80"/>
      <c r="S276" s="80"/>
      <c r="T276" s="80" t="s">
        <v>925</v>
      </c>
      <c r="U276" s="80"/>
      <c r="V276" s="83" t="s">
        <v>1117</v>
      </c>
      <c r="W276" s="82">
        <v>43530.02724537037</v>
      </c>
      <c r="X276" s="83" t="s">
        <v>1247</v>
      </c>
      <c r="Y276" s="80"/>
      <c r="Z276" s="80"/>
      <c r="AA276" s="86" t="s">
        <v>1887</v>
      </c>
      <c r="AB276" s="86" t="s">
        <v>1890</v>
      </c>
      <c r="AC276" s="80" t="b">
        <v>0</v>
      </c>
      <c r="AD276" s="80">
        <v>4</v>
      </c>
      <c r="AE276" s="86" t="s">
        <v>2457</v>
      </c>
      <c r="AF276" s="80" t="b">
        <v>0</v>
      </c>
      <c r="AG276" s="80" t="s">
        <v>2484</v>
      </c>
      <c r="AH276" s="80"/>
      <c r="AI276" s="86" t="s">
        <v>2449</v>
      </c>
      <c r="AJ276" s="80" t="b">
        <v>0</v>
      </c>
      <c r="AK276" s="80">
        <v>0</v>
      </c>
      <c r="AL276" s="86" t="s">
        <v>2449</v>
      </c>
      <c r="AM276" s="80" t="s">
        <v>2506</v>
      </c>
      <c r="AN276" s="80" t="b">
        <v>0</v>
      </c>
      <c r="AO276" s="86" t="s">
        <v>1890</v>
      </c>
      <c r="AP276" s="80" t="s">
        <v>178</v>
      </c>
      <c r="AQ276" s="80">
        <v>0</v>
      </c>
      <c r="AR276" s="80">
        <v>0</v>
      </c>
      <c r="AS276" s="80"/>
      <c r="AT276" s="80"/>
      <c r="AU276" s="80"/>
      <c r="AV276" s="80"/>
      <c r="AW276" s="80"/>
      <c r="AX276" s="80"/>
      <c r="AY276" s="80"/>
      <c r="AZ276" s="80"/>
      <c r="BA276" s="79" t="str">
        <f>REPLACE(INDEX(GroupVertices[Group],MATCH(Edges[[#This Row],[Vertex 1]],GroupVertices[Vertex],0)),1,1,"")</f>
        <v>2</v>
      </c>
      <c r="BB276" s="79" t="str">
        <f>REPLACE(INDEX(GroupVertices[Group],MATCH(Edges[[#This Row],[Vertex 2]],GroupVertices[Vertex],0)),1,1,"")</f>
        <v>1</v>
      </c>
    </row>
    <row r="277" spans="1:54" ht="15">
      <c r="A277" s="65" t="s">
        <v>275</v>
      </c>
      <c r="B277" s="65" t="s">
        <v>270</v>
      </c>
      <c r="C277" s="66"/>
      <c r="D277" s="67"/>
      <c r="E277" s="68"/>
      <c r="F277" s="69"/>
      <c r="G277" s="66"/>
      <c r="H277" s="70"/>
      <c r="I277" s="71"/>
      <c r="J277" s="71"/>
      <c r="K277" s="34" t="s">
        <v>66</v>
      </c>
      <c r="L277" s="78">
        <v>277</v>
      </c>
      <c r="M277" s="78"/>
      <c r="N277" s="73"/>
      <c r="O277" s="80" t="s">
        <v>335</v>
      </c>
      <c r="P277" s="82">
        <v>43530.02988425926</v>
      </c>
      <c r="Q277" s="80" t="s">
        <v>403</v>
      </c>
      <c r="R277" s="80"/>
      <c r="S277" s="80"/>
      <c r="T277" s="80" t="s">
        <v>925</v>
      </c>
      <c r="U277" s="80"/>
      <c r="V277" s="83" t="s">
        <v>1117</v>
      </c>
      <c r="W277" s="82">
        <v>43530.02988425926</v>
      </c>
      <c r="X277" s="83" t="s">
        <v>1249</v>
      </c>
      <c r="Y277" s="80"/>
      <c r="Z277" s="80"/>
      <c r="AA277" s="86" t="s">
        <v>1889</v>
      </c>
      <c r="AB277" s="86" t="s">
        <v>1891</v>
      </c>
      <c r="AC277" s="80" t="b">
        <v>0</v>
      </c>
      <c r="AD277" s="80">
        <v>4</v>
      </c>
      <c r="AE277" s="86" t="s">
        <v>2457</v>
      </c>
      <c r="AF277" s="80" t="b">
        <v>0</v>
      </c>
      <c r="AG277" s="80" t="s">
        <v>2484</v>
      </c>
      <c r="AH277" s="80"/>
      <c r="AI277" s="86" t="s">
        <v>2449</v>
      </c>
      <c r="AJ277" s="80" t="b">
        <v>0</v>
      </c>
      <c r="AK277" s="80">
        <v>0</v>
      </c>
      <c r="AL277" s="86" t="s">
        <v>2449</v>
      </c>
      <c r="AM277" s="80" t="s">
        <v>2506</v>
      </c>
      <c r="AN277" s="80" t="b">
        <v>0</v>
      </c>
      <c r="AO277" s="86" t="s">
        <v>1891</v>
      </c>
      <c r="AP277" s="80" t="s">
        <v>178</v>
      </c>
      <c r="AQ277" s="80">
        <v>0</v>
      </c>
      <c r="AR277" s="80">
        <v>0</v>
      </c>
      <c r="AS277" s="80"/>
      <c r="AT277" s="80"/>
      <c r="AU277" s="80"/>
      <c r="AV277" s="80"/>
      <c r="AW277" s="80"/>
      <c r="AX277" s="80"/>
      <c r="AY277" s="80"/>
      <c r="AZ277" s="80"/>
      <c r="BA277" s="79" t="str">
        <f>REPLACE(INDEX(GroupVertices[Group],MATCH(Edges[[#This Row],[Vertex 1]],GroupVertices[Vertex],0)),1,1,"")</f>
        <v>2</v>
      </c>
      <c r="BB277" s="79" t="str">
        <f>REPLACE(INDEX(GroupVertices[Group],MATCH(Edges[[#This Row],[Vertex 2]],GroupVertices[Vertex],0)),1,1,"")</f>
        <v>1</v>
      </c>
    </row>
    <row r="278" spans="1:54" ht="15">
      <c r="A278" s="65" t="s">
        <v>275</v>
      </c>
      <c r="B278" s="65" t="s">
        <v>270</v>
      </c>
      <c r="C278" s="66"/>
      <c r="D278" s="67"/>
      <c r="E278" s="68"/>
      <c r="F278" s="69"/>
      <c r="G278" s="66"/>
      <c r="H278" s="70"/>
      <c r="I278" s="71"/>
      <c r="J278" s="71"/>
      <c r="K278" s="34" t="s">
        <v>66</v>
      </c>
      <c r="L278" s="78">
        <v>278</v>
      </c>
      <c r="M278" s="78"/>
      <c r="N278" s="73"/>
      <c r="O278" s="80" t="s">
        <v>335</v>
      </c>
      <c r="P278" s="82">
        <v>43530.01142361111</v>
      </c>
      <c r="Q278" s="80" t="s">
        <v>699</v>
      </c>
      <c r="R278" s="80"/>
      <c r="S278" s="80"/>
      <c r="T278" s="80" t="s">
        <v>925</v>
      </c>
      <c r="U278" s="80"/>
      <c r="V278" s="83" t="s">
        <v>1117</v>
      </c>
      <c r="W278" s="82">
        <v>43530.01142361111</v>
      </c>
      <c r="X278" s="83" t="s">
        <v>1564</v>
      </c>
      <c r="Y278" s="80"/>
      <c r="Z278" s="80"/>
      <c r="AA278" s="86" t="s">
        <v>2205</v>
      </c>
      <c r="AB278" s="86" t="s">
        <v>2225</v>
      </c>
      <c r="AC278" s="80" t="b">
        <v>0</v>
      </c>
      <c r="AD278" s="80">
        <v>6</v>
      </c>
      <c r="AE278" s="86" t="s">
        <v>2457</v>
      </c>
      <c r="AF278" s="80" t="b">
        <v>0</v>
      </c>
      <c r="AG278" s="80" t="s">
        <v>2484</v>
      </c>
      <c r="AH278" s="80"/>
      <c r="AI278" s="86" t="s">
        <v>2449</v>
      </c>
      <c r="AJ278" s="80" t="b">
        <v>0</v>
      </c>
      <c r="AK278" s="80">
        <v>0</v>
      </c>
      <c r="AL278" s="86" t="s">
        <v>2449</v>
      </c>
      <c r="AM278" s="80" t="s">
        <v>2506</v>
      </c>
      <c r="AN278" s="80" t="b">
        <v>0</v>
      </c>
      <c r="AO278" s="86" t="s">
        <v>2225</v>
      </c>
      <c r="AP278" s="80" t="s">
        <v>178</v>
      </c>
      <c r="AQ278" s="80">
        <v>0</v>
      </c>
      <c r="AR278" s="80">
        <v>0</v>
      </c>
      <c r="AS278" s="80"/>
      <c r="AT278" s="80"/>
      <c r="AU278" s="80"/>
      <c r="AV278" s="80"/>
      <c r="AW278" s="80"/>
      <c r="AX278" s="80"/>
      <c r="AY278" s="80"/>
      <c r="AZ278" s="80"/>
      <c r="BA278" s="79" t="str">
        <f>REPLACE(INDEX(GroupVertices[Group],MATCH(Edges[[#This Row],[Vertex 1]],GroupVertices[Vertex],0)),1,1,"")</f>
        <v>2</v>
      </c>
      <c r="BB278" s="79" t="str">
        <f>REPLACE(INDEX(GroupVertices[Group],MATCH(Edges[[#This Row],[Vertex 2]],GroupVertices[Vertex],0)),1,1,"")</f>
        <v>1</v>
      </c>
    </row>
    <row r="279" spans="1:54" ht="15">
      <c r="A279" s="65" t="s">
        <v>277</v>
      </c>
      <c r="B279" s="65" t="s">
        <v>270</v>
      </c>
      <c r="C279" s="66"/>
      <c r="D279" s="67"/>
      <c r="E279" s="68"/>
      <c r="F279" s="69"/>
      <c r="G279" s="66"/>
      <c r="H279" s="70"/>
      <c r="I279" s="71"/>
      <c r="J279" s="71"/>
      <c r="K279" s="34" t="s">
        <v>66</v>
      </c>
      <c r="L279" s="78">
        <v>279</v>
      </c>
      <c r="M279" s="78"/>
      <c r="N279" s="73"/>
      <c r="O279" s="80" t="s">
        <v>335</v>
      </c>
      <c r="P279" s="82">
        <v>43523.01075231482</v>
      </c>
      <c r="Q279" s="80" t="s">
        <v>406</v>
      </c>
      <c r="R279" s="80"/>
      <c r="S279" s="80"/>
      <c r="T279" s="80"/>
      <c r="U279" s="80"/>
      <c r="V279" s="83" t="s">
        <v>1119</v>
      </c>
      <c r="W279" s="82">
        <v>43523.01075231482</v>
      </c>
      <c r="X279" s="83" t="s">
        <v>1260</v>
      </c>
      <c r="Y279" s="80"/>
      <c r="Z279" s="80"/>
      <c r="AA279" s="86" t="s">
        <v>1900</v>
      </c>
      <c r="AB279" s="80"/>
      <c r="AC279" s="80" t="b">
        <v>0</v>
      </c>
      <c r="AD279" s="80">
        <v>0</v>
      </c>
      <c r="AE279" s="86" t="s">
        <v>2449</v>
      </c>
      <c r="AF279" s="80" t="b">
        <v>0</v>
      </c>
      <c r="AG279" s="80" t="s">
        <v>2484</v>
      </c>
      <c r="AH279" s="80"/>
      <c r="AI279" s="86" t="s">
        <v>2449</v>
      </c>
      <c r="AJ279" s="80" t="b">
        <v>0</v>
      </c>
      <c r="AK279" s="80">
        <v>1</v>
      </c>
      <c r="AL279" s="86" t="s">
        <v>1892</v>
      </c>
      <c r="AM279" s="80" t="s">
        <v>2502</v>
      </c>
      <c r="AN279" s="80" t="b">
        <v>0</v>
      </c>
      <c r="AO279" s="86" t="s">
        <v>1892</v>
      </c>
      <c r="AP279" s="80" t="s">
        <v>178</v>
      </c>
      <c r="AQ279" s="80">
        <v>0</v>
      </c>
      <c r="AR279" s="80">
        <v>0</v>
      </c>
      <c r="AS279" s="80"/>
      <c r="AT279" s="80"/>
      <c r="AU279" s="80"/>
      <c r="AV279" s="80"/>
      <c r="AW279" s="80"/>
      <c r="AX279" s="80"/>
      <c r="AY279" s="80"/>
      <c r="AZ279" s="80"/>
      <c r="BA279" s="79" t="str">
        <f>REPLACE(INDEX(GroupVertices[Group],MATCH(Edges[[#This Row],[Vertex 1]],GroupVertices[Vertex],0)),1,1,"")</f>
        <v>4</v>
      </c>
      <c r="BB279" s="79" t="str">
        <f>REPLACE(INDEX(GroupVertices[Group],MATCH(Edges[[#This Row],[Vertex 2]],GroupVertices[Vertex],0)),1,1,"")</f>
        <v>1</v>
      </c>
    </row>
    <row r="280" spans="1:54" ht="15">
      <c r="A280" s="65" t="s">
        <v>273</v>
      </c>
      <c r="B280" s="65" t="s">
        <v>270</v>
      </c>
      <c r="C280" s="66"/>
      <c r="D280" s="67"/>
      <c r="E280" s="68"/>
      <c r="F280" s="69"/>
      <c r="G280" s="66"/>
      <c r="H280" s="70"/>
      <c r="I280" s="71"/>
      <c r="J280" s="71"/>
      <c r="K280" s="34" t="s">
        <v>66</v>
      </c>
      <c r="L280" s="78">
        <v>280</v>
      </c>
      <c r="M280" s="78"/>
      <c r="N280" s="73"/>
      <c r="O280" s="80" t="s">
        <v>335</v>
      </c>
      <c r="P280" s="82">
        <v>43523.0096412037</v>
      </c>
      <c r="Q280" s="80" t="s">
        <v>406</v>
      </c>
      <c r="R280" s="80"/>
      <c r="S280" s="80"/>
      <c r="T280" s="80" t="s">
        <v>925</v>
      </c>
      <c r="U280" s="80"/>
      <c r="V280" s="83" t="s">
        <v>1115</v>
      </c>
      <c r="W280" s="82">
        <v>43523.0096412037</v>
      </c>
      <c r="X280" s="83" t="s">
        <v>1252</v>
      </c>
      <c r="Y280" s="80"/>
      <c r="Z280" s="80"/>
      <c r="AA280" s="86" t="s">
        <v>1892</v>
      </c>
      <c r="AB280" s="86" t="s">
        <v>1902</v>
      </c>
      <c r="AC280" s="80" t="b">
        <v>0</v>
      </c>
      <c r="AD280" s="80">
        <v>4</v>
      </c>
      <c r="AE280" s="86" t="s">
        <v>2457</v>
      </c>
      <c r="AF280" s="80" t="b">
        <v>0</v>
      </c>
      <c r="AG280" s="80" t="s">
        <v>2484</v>
      </c>
      <c r="AH280" s="80"/>
      <c r="AI280" s="86" t="s">
        <v>2449</v>
      </c>
      <c r="AJ280" s="80" t="b">
        <v>0</v>
      </c>
      <c r="AK280" s="80">
        <v>1</v>
      </c>
      <c r="AL280" s="86" t="s">
        <v>2449</v>
      </c>
      <c r="AM280" s="80" t="s">
        <v>2506</v>
      </c>
      <c r="AN280" s="80" t="b">
        <v>0</v>
      </c>
      <c r="AO280" s="86" t="s">
        <v>1902</v>
      </c>
      <c r="AP280" s="80" t="s">
        <v>178</v>
      </c>
      <c r="AQ280" s="80">
        <v>0</v>
      </c>
      <c r="AR280" s="80">
        <v>0</v>
      </c>
      <c r="AS280" s="80"/>
      <c r="AT280" s="80"/>
      <c r="AU280" s="80"/>
      <c r="AV280" s="80"/>
      <c r="AW280" s="80"/>
      <c r="AX280" s="80"/>
      <c r="AY280" s="80"/>
      <c r="AZ280" s="80"/>
      <c r="BA280" s="79" t="str">
        <f>REPLACE(INDEX(GroupVertices[Group],MATCH(Edges[[#This Row],[Vertex 1]],GroupVertices[Vertex],0)),1,1,"")</f>
        <v>4</v>
      </c>
      <c r="BB280" s="79" t="str">
        <f>REPLACE(INDEX(GroupVertices[Group],MATCH(Edges[[#This Row],[Vertex 2]],GroupVertices[Vertex],0)),1,1,"")</f>
        <v>1</v>
      </c>
    </row>
    <row r="281" spans="1:54" ht="15">
      <c r="A281" s="65" t="s">
        <v>287</v>
      </c>
      <c r="B281" s="65" t="s">
        <v>270</v>
      </c>
      <c r="C281" s="66"/>
      <c r="D281" s="67"/>
      <c r="E281" s="68"/>
      <c r="F281" s="69"/>
      <c r="G281" s="66"/>
      <c r="H281" s="70"/>
      <c r="I281" s="71"/>
      <c r="J281" s="71"/>
      <c r="K281" s="34" t="s">
        <v>66</v>
      </c>
      <c r="L281" s="78">
        <v>281</v>
      </c>
      <c r="M281" s="78"/>
      <c r="N281" s="73"/>
      <c r="O281" s="80" t="s">
        <v>335</v>
      </c>
      <c r="P281" s="82">
        <v>43530.011608796296</v>
      </c>
      <c r="Q281" s="80" t="s">
        <v>592</v>
      </c>
      <c r="R281" s="80"/>
      <c r="S281" s="80"/>
      <c r="T281" s="80" t="s">
        <v>925</v>
      </c>
      <c r="U281" s="80"/>
      <c r="V281" s="83" t="s">
        <v>1129</v>
      </c>
      <c r="W281" s="82">
        <v>43530.011608796296</v>
      </c>
      <c r="X281" s="83" t="s">
        <v>1450</v>
      </c>
      <c r="Y281" s="80"/>
      <c r="Z281" s="80"/>
      <c r="AA281" s="86" t="s">
        <v>2090</v>
      </c>
      <c r="AB281" s="86" t="s">
        <v>2080</v>
      </c>
      <c r="AC281" s="80" t="b">
        <v>0</v>
      </c>
      <c r="AD281" s="80">
        <v>7</v>
      </c>
      <c r="AE281" s="86" t="s">
        <v>2457</v>
      </c>
      <c r="AF281" s="80" t="b">
        <v>0</v>
      </c>
      <c r="AG281" s="80" t="s">
        <v>2484</v>
      </c>
      <c r="AH281" s="80"/>
      <c r="AI281" s="86" t="s">
        <v>2449</v>
      </c>
      <c r="AJ281" s="80" t="b">
        <v>0</v>
      </c>
      <c r="AK281" s="80">
        <v>0</v>
      </c>
      <c r="AL281" s="86" t="s">
        <v>2449</v>
      </c>
      <c r="AM281" s="80" t="s">
        <v>2504</v>
      </c>
      <c r="AN281" s="80" t="b">
        <v>0</v>
      </c>
      <c r="AO281" s="86" t="s">
        <v>2080</v>
      </c>
      <c r="AP281" s="80" t="s">
        <v>178</v>
      </c>
      <c r="AQ281" s="80">
        <v>0</v>
      </c>
      <c r="AR281" s="80">
        <v>0</v>
      </c>
      <c r="AS281" s="80"/>
      <c r="AT281" s="80"/>
      <c r="AU281" s="80"/>
      <c r="AV281" s="80"/>
      <c r="AW281" s="80"/>
      <c r="AX281" s="80"/>
      <c r="AY281" s="80"/>
      <c r="AZ281" s="80"/>
      <c r="BA281" s="79" t="str">
        <f>REPLACE(INDEX(GroupVertices[Group],MATCH(Edges[[#This Row],[Vertex 1]],GroupVertices[Vertex],0)),1,1,"")</f>
        <v>2</v>
      </c>
      <c r="BB281" s="79" t="str">
        <f>REPLACE(INDEX(GroupVertices[Group],MATCH(Edges[[#This Row],[Vertex 2]],GroupVertices[Vertex],0)),1,1,"")</f>
        <v>1</v>
      </c>
    </row>
    <row r="282" spans="1:54" ht="15">
      <c r="A282" s="65" t="s">
        <v>287</v>
      </c>
      <c r="B282" s="65" t="s">
        <v>270</v>
      </c>
      <c r="C282" s="66"/>
      <c r="D282" s="67"/>
      <c r="E282" s="68"/>
      <c r="F282" s="69"/>
      <c r="G282" s="66"/>
      <c r="H282" s="70"/>
      <c r="I282" s="71"/>
      <c r="J282" s="71"/>
      <c r="K282" s="34" t="s">
        <v>66</v>
      </c>
      <c r="L282" s="78">
        <v>282</v>
      </c>
      <c r="M282" s="78"/>
      <c r="N282" s="73"/>
      <c r="O282" s="80" t="s">
        <v>335</v>
      </c>
      <c r="P282" s="82">
        <v>43530.01629629629</v>
      </c>
      <c r="Q282" s="80" t="s">
        <v>593</v>
      </c>
      <c r="R282" s="80"/>
      <c r="S282" s="80"/>
      <c r="T282" s="80" t="s">
        <v>925</v>
      </c>
      <c r="U282" s="80"/>
      <c r="V282" s="83" t="s">
        <v>1129</v>
      </c>
      <c r="W282" s="82">
        <v>43530.01629629629</v>
      </c>
      <c r="X282" s="83" t="s">
        <v>1451</v>
      </c>
      <c r="Y282" s="80"/>
      <c r="Z282" s="80"/>
      <c r="AA282" s="86" t="s">
        <v>2091</v>
      </c>
      <c r="AB282" s="86" t="s">
        <v>2081</v>
      </c>
      <c r="AC282" s="80" t="b">
        <v>0</v>
      </c>
      <c r="AD282" s="80">
        <v>3</v>
      </c>
      <c r="AE282" s="86" t="s">
        <v>2457</v>
      </c>
      <c r="AF282" s="80" t="b">
        <v>0</v>
      </c>
      <c r="AG282" s="80" t="s">
        <v>2484</v>
      </c>
      <c r="AH282" s="80"/>
      <c r="AI282" s="86" t="s">
        <v>2449</v>
      </c>
      <c r="AJ282" s="80" t="b">
        <v>0</v>
      </c>
      <c r="AK282" s="80">
        <v>0</v>
      </c>
      <c r="AL282" s="86" t="s">
        <v>2449</v>
      </c>
      <c r="AM282" s="80" t="s">
        <v>2504</v>
      </c>
      <c r="AN282" s="80" t="b">
        <v>0</v>
      </c>
      <c r="AO282" s="86" t="s">
        <v>2081</v>
      </c>
      <c r="AP282" s="80" t="s">
        <v>178</v>
      </c>
      <c r="AQ282" s="80">
        <v>0</v>
      </c>
      <c r="AR282" s="80">
        <v>0</v>
      </c>
      <c r="AS282" s="80"/>
      <c r="AT282" s="80"/>
      <c r="AU282" s="80"/>
      <c r="AV282" s="80"/>
      <c r="AW282" s="80"/>
      <c r="AX282" s="80"/>
      <c r="AY282" s="80"/>
      <c r="AZ282" s="80"/>
      <c r="BA282" s="79" t="str">
        <f>REPLACE(INDEX(GroupVertices[Group],MATCH(Edges[[#This Row],[Vertex 1]],GroupVertices[Vertex],0)),1,1,"")</f>
        <v>2</v>
      </c>
      <c r="BB282" s="79" t="str">
        <f>REPLACE(INDEX(GroupVertices[Group],MATCH(Edges[[#This Row],[Vertex 2]],GroupVertices[Vertex],0)),1,1,"")</f>
        <v>1</v>
      </c>
    </row>
    <row r="283" spans="1:54" ht="15">
      <c r="A283" s="65" t="s">
        <v>287</v>
      </c>
      <c r="B283" s="65" t="s">
        <v>270</v>
      </c>
      <c r="C283" s="66"/>
      <c r="D283" s="67"/>
      <c r="E283" s="68"/>
      <c r="F283" s="69"/>
      <c r="G283" s="66"/>
      <c r="H283" s="70"/>
      <c r="I283" s="71"/>
      <c r="J283" s="71"/>
      <c r="K283" s="34" t="s">
        <v>66</v>
      </c>
      <c r="L283" s="78">
        <v>283</v>
      </c>
      <c r="M283" s="78"/>
      <c r="N283" s="73"/>
      <c r="O283" s="80" t="s">
        <v>335</v>
      </c>
      <c r="P283" s="82">
        <v>43530.017546296294</v>
      </c>
      <c r="Q283" s="80" t="s">
        <v>594</v>
      </c>
      <c r="R283" s="80"/>
      <c r="S283" s="80"/>
      <c r="T283" s="80" t="s">
        <v>925</v>
      </c>
      <c r="U283" s="80"/>
      <c r="V283" s="83" t="s">
        <v>1129</v>
      </c>
      <c r="W283" s="82">
        <v>43530.017546296294</v>
      </c>
      <c r="X283" s="83" t="s">
        <v>1452</v>
      </c>
      <c r="Y283" s="80"/>
      <c r="Z283" s="80"/>
      <c r="AA283" s="86" t="s">
        <v>2092</v>
      </c>
      <c r="AB283" s="86" t="s">
        <v>2082</v>
      </c>
      <c r="AC283" s="80" t="b">
        <v>0</v>
      </c>
      <c r="AD283" s="80">
        <v>2</v>
      </c>
      <c r="AE283" s="86" t="s">
        <v>2457</v>
      </c>
      <c r="AF283" s="80" t="b">
        <v>0</v>
      </c>
      <c r="AG283" s="80" t="s">
        <v>2484</v>
      </c>
      <c r="AH283" s="80"/>
      <c r="AI283" s="86" t="s">
        <v>2449</v>
      </c>
      <c r="AJ283" s="80" t="b">
        <v>0</v>
      </c>
      <c r="AK283" s="80">
        <v>0</v>
      </c>
      <c r="AL283" s="86" t="s">
        <v>2449</v>
      </c>
      <c r="AM283" s="80" t="s">
        <v>2504</v>
      </c>
      <c r="AN283" s="80" t="b">
        <v>0</v>
      </c>
      <c r="AO283" s="86" t="s">
        <v>2082</v>
      </c>
      <c r="AP283" s="80" t="s">
        <v>178</v>
      </c>
      <c r="AQ283" s="80">
        <v>0</v>
      </c>
      <c r="AR283" s="80">
        <v>0</v>
      </c>
      <c r="AS283" s="80"/>
      <c r="AT283" s="80"/>
      <c r="AU283" s="80"/>
      <c r="AV283" s="80"/>
      <c r="AW283" s="80"/>
      <c r="AX283" s="80"/>
      <c r="AY283" s="80"/>
      <c r="AZ283" s="80"/>
      <c r="BA283" s="79" t="str">
        <f>REPLACE(INDEX(GroupVertices[Group],MATCH(Edges[[#This Row],[Vertex 1]],GroupVertices[Vertex],0)),1,1,"")</f>
        <v>2</v>
      </c>
      <c r="BB283" s="79" t="str">
        <f>REPLACE(INDEX(GroupVertices[Group],MATCH(Edges[[#This Row],[Vertex 2]],GroupVertices[Vertex],0)),1,1,"")</f>
        <v>1</v>
      </c>
    </row>
    <row r="284" spans="1:54" ht="15">
      <c r="A284" s="65" t="s">
        <v>273</v>
      </c>
      <c r="B284" s="65" t="s">
        <v>270</v>
      </c>
      <c r="C284" s="66"/>
      <c r="D284" s="67"/>
      <c r="E284" s="68"/>
      <c r="F284" s="69"/>
      <c r="G284" s="66"/>
      <c r="H284" s="70"/>
      <c r="I284" s="71"/>
      <c r="J284" s="71"/>
      <c r="K284" s="34" t="s">
        <v>66</v>
      </c>
      <c r="L284" s="78">
        <v>284</v>
      </c>
      <c r="M284" s="78"/>
      <c r="N284" s="73"/>
      <c r="O284" s="80" t="s">
        <v>335</v>
      </c>
      <c r="P284" s="82">
        <v>43523.00662037037</v>
      </c>
      <c r="Q284" s="80" t="s">
        <v>561</v>
      </c>
      <c r="R284" s="80"/>
      <c r="S284" s="80"/>
      <c r="T284" s="80" t="s">
        <v>925</v>
      </c>
      <c r="U284" s="80"/>
      <c r="V284" s="83" t="s">
        <v>1115</v>
      </c>
      <c r="W284" s="82">
        <v>43523.00662037037</v>
      </c>
      <c r="X284" s="83" t="s">
        <v>1417</v>
      </c>
      <c r="Y284" s="80"/>
      <c r="Z284" s="80"/>
      <c r="AA284" s="86" t="s">
        <v>2057</v>
      </c>
      <c r="AB284" s="86" t="s">
        <v>2071</v>
      </c>
      <c r="AC284" s="80" t="b">
        <v>0</v>
      </c>
      <c r="AD284" s="80">
        <v>2</v>
      </c>
      <c r="AE284" s="86" t="s">
        <v>2457</v>
      </c>
      <c r="AF284" s="80" t="b">
        <v>0</v>
      </c>
      <c r="AG284" s="80" t="s">
        <v>2484</v>
      </c>
      <c r="AH284" s="80"/>
      <c r="AI284" s="86" t="s">
        <v>2449</v>
      </c>
      <c r="AJ284" s="80" t="b">
        <v>0</v>
      </c>
      <c r="AK284" s="80">
        <v>0</v>
      </c>
      <c r="AL284" s="86" t="s">
        <v>2449</v>
      </c>
      <c r="AM284" s="80" t="s">
        <v>2506</v>
      </c>
      <c r="AN284" s="80" t="b">
        <v>0</v>
      </c>
      <c r="AO284" s="86" t="s">
        <v>2071</v>
      </c>
      <c r="AP284" s="80" t="s">
        <v>178</v>
      </c>
      <c r="AQ284" s="80">
        <v>0</v>
      </c>
      <c r="AR284" s="80">
        <v>0</v>
      </c>
      <c r="AS284" s="80"/>
      <c r="AT284" s="80"/>
      <c r="AU284" s="80"/>
      <c r="AV284" s="80"/>
      <c r="AW284" s="80"/>
      <c r="AX284" s="80"/>
      <c r="AY284" s="80"/>
      <c r="AZ284" s="80"/>
      <c r="BA284" s="79" t="str">
        <f>REPLACE(INDEX(GroupVertices[Group],MATCH(Edges[[#This Row],[Vertex 1]],GroupVertices[Vertex],0)),1,1,"")</f>
        <v>4</v>
      </c>
      <c r="BB284" s="79" t="str">
        <f>REPLACE(INDEX(GroupVertices[Group],MATCH(Edges[[#This Row],[Vertex 2]],GroupVertices[Vertex],0)),1,1,"")</f>
        <v>1</v>
      </c>
    </row>
    <row r="285" spans="1:54" ht="15">
      <c r="A285" s="65" t="s">
        <v>273</v>
      </c>
      <c r="B285" s="65" t="s">
        <v>270</v>
      </c>
      <c r="C285" s="66"/>
      <c r="D285" s="67"/>
      <c r="E285" s="68"/>
      <c r="F285" s="69"/>
      <c r="G285" s="66"/>
      <c r="H285" s="70"/>
      <c r="I285" s="71"/>
      <c r="J285" s="71"/>
      <c r="K285" s="34" t="s">
        <v>66</v>
      </c>
      <c r="L285" s="78">
        <v>285</v>
      </c>
      <c r="M285" s="78"/>
      <c r="N285" s="73"/>
      <c r="O285" s="80" t="s">
        <v>335</v>
      </c>
      <c r="P285" s="82">
        <v>43523.008368055554</v>
      </c>
      <c r="Q285" s="80" t="s">
        <v>563</v>
      </c>
      <c r="R285" s="80"/>
      <c r="S285" s="80"/>
      <c r="T285" s="80" t="s">
        <v>925</v>
      </c>
      <c r="U285" s="80"/>
      <c r="V285" s="83" t="s">
        <v>1115</v>
      </c>
      <c r="W285" s="82">
        <v>43523.008368055554</v>
      </c>
      <c r="X285" s="83" t="s">
        <v>1419</v>
      </c>
      <c r="Y285" s="80"/>
      <c r="Z285" s="80"/>
      <c r="AA285" s="86" t="s">
        <v>2059</v>
      </c>
      <c r="AB285" s="86" t="s">
        <v>2072</v>
      </c>
      <c r="AC285" s="80" t="b">
        <v>0</v>
      </c>
      <c r="AD285" s="80">
        <v>2</v>
      </c>
      <c r="AE285" s="86" t="s">
        <v>2457</v>
      </c>
      <c r="AF285" s="80" t="b">
        <v>0</v>
      </c>
      <c r="AG285" s="80" t="s">
        <v>2484</v>
      </c>
      <c r="AH285" s="80"/>
      <c r="AI285" s="86" t="s">
        <v>2449</v>
      </c>
      <c r="AJ285" s="80" t="b">
        <v>0</v>
      </c>
      <c r="AK285" s="80">
        <v>0</v>
      </c>
      <c r="AL285" s="86" t="s">
        <v>2449</v>
      </c>
      <c r="AM285" s="80" t="s">
        <v>2506</v>
      </c>
      <c r="AN285" s="80" t="b">
        <v>0</v>
      </c>
      <c r="AO285" s="86" t="s">
        <v>2072</v>
      </c>
      <c r="AP285" s="80" t="s">
        <v>178</v>
      </c>
      <c r="AQ285" s="80">
        <v>0</v>
      </c>
      <c r="AR285" s="80">
        <v>0</v>
      </c>
      <c r="AS285" s="80"/>
      <c r="AT285" s="80"/>
      <c r="AU285" s="80"/>
      <c r="AV285" s="80"/>
      <c r="AW285" s="80"/>
      <c r="AX285" s="80"/>
      <c r="AY285" s="80"/>
      <c r="AZ285" s="80"/>
      <c r="BA285" s="79" t="str">
        <f>REPLACE(INDEX(GroupVertices[Group],MATCH(Edges[[#This Row],[Vertex 1]],GroupVertices[Vertex],0)),1,1,"")</f>
        <v>4</v>
      </c>
      <c r="BB285" s="79" t="str">
        <f>REPLACE(INDEX(GroupVertices[Group],MATCH(Edges[[#This Row],[Vertex 2]],GroupVertices[Vertex],0)),1,1,"")</f>
        <v>1</v>
      </c>
    </row>
    <row r="286" spans="1:54" ht="15">
      <c r="A286" s="65" t="s">
        <v>248</v>
      </c>
      <c r="B286" s="65" t="s">
        <v>270</v>
      </c>
      <c r="C286" s="66"/>
      <c r="D286" s="67"/>
      <c r="E286" s="68"/>
      <c r="F286" s="69"/>
      <c r="G286" s="66"/>
      <c r="H286" s="70"/>
      <c r="I286" s="71"/>
      <c r="J286" s="71"/>
      <c r="K286" s="34" t="s">
        <v>66</v>
      </c>
      <c r="L286" s="78">
        <v>286</v>
      </c>
      <c r="M286" s="78"/>
      <c r="N286" s="73"/>
      <c r="O286" s="80" t="s">
        <v>335</v>
      </c>
      <c r="P286" s="82">
        <v>43523.0327662037</v>
      </c>
      <c r="Q286" s="80" t="s">
        <v>455</v>
      </c>
      <c r="R286" s="83" t="s">
        <v>892</v>
      </c>
      <c r="S286" s="80" t="s">
        <v>919</v>
      </c>
      <c r="T286" s="80" t="s">
        <v>941</v>
      </c>
      <c r="U286" s="80"/>
      <c r="V286" s="83" t="s">
        <v>1114</v>
      </c>
      <c r="W286" s="82">
        <v>43523.0327662037</v>
      </c>
      <c r="X286" s="83" t="s">
        <v>1304</v>
      </c>
      <c r="Y286" s="80"/>
      <c r="Z286" s="80"/>
      <c r="AA286" s="86" t="s">
        <v>1944</v>
      </c>
      <c r="AB286" s="86" t="s">
        <v>1952</v>
      </c>
      <c r="AC286" s="80" t="b">
        <v>0</v>
      </c>
      <c r="AD286" s="80">
        <v>1</v>
      </c>
      <c r="AE286" s="86" t="s">
        <v>2457</v>
      </c>
      <c r="AF286" s="80" t="b">
        <v>0</v>
      </c>
      <c r="AG286" s="80" t="s">
        <v>2484</v>
      </c>
      <c r="AH286" s="80"/>
      <c r="AI286" s="86" t="s">
        <v>2449</v>
      </c>
      <c r="AJ286" s="80" t="b">
        <v>0</v>
      </c>
      <c r="AK286" s="80">
        <v>0</v>
      </c>
      <c r="AL286" s="86" t="s">
        <v>2449</v>
      </c>
      <c r="AM286" s="80" t="s">
        <v>2506</v>
      </c>
      <c r="AN286" s="80" t="b">
        <v>0</v>
      </c>
      <c r="AO286" s="86" t="s">
        <v>1952</v>
      </c>
      <c r="AP286" s="80" t="s">
        <v>178</v>
      </c>
      <c r="AQ286" s="80">
        <v>0</v>
      </c>
      <c r="AR286" s="80">
        <v>0</v>
      </c>
      <c r="AS286" s="80"/>
      <c r="AT286" s="80"/>
      <c r="AU286" s="80"/>
      <c r="AV286" s="80"/>
      <c r="AW286" s="80"/>
      <c r="AX286" s="80"/>
      <c r="AY286" s="80"/>
      <c r="AZ286" s="80"/>
      <c r="BA286" s="79" t="str">
        <f>REPLACE(INDEX(GroupVertices[Group],MATCH(Edges[[#This Row],[Vertex 1]],GroupVertices[Vertex],0)),1,1,"")</f>
        <v>4</v>
      </c>
      <c r="BB286" s="79" t="str">
        <f>REPLACE(INDEX(GroupVertices[Group],MATCH(Edges[[#This Row],[Vertex 2]],GroupVertices[Vertex],0)),1,1,"")</f>
        <v>1</v>
      </c>
    </row>
    <row r="287" spans="1:54" ht="15">
      <c r="A287" s="65" t="s">
        <v>268</v>
      </c>
      <c r="B287" s="65" t="s">
        <v>270</v>
      </c>
      <c r="C287" s="66"/>
      <c r="D287" s="67"/>
      <c r="E287" s="68"/>
      <c r="F287" s="69"/>
      <c r="G287" s="66"/>
      <c r="H287" s="70"/>
      <c r="I287" s="71"/>
      <c r="J287" s="71"/>
      <c r="K287" s="34" t="s">
        <v>66</v>
      </c>
      <c r="L287" s="78">
        <v>287</v>
      </c>
      <c r="M287" s="78"/>
      <c r="N287" s="73"/>
      <c r="O287" s="80" t="s">
        <v>335</v>
      </c>
      <c r="P287" s="82">
        <v>43523.02143518518</v>
      </c>
      <c r="Q287" s="80" t="s">
        <v>759</v>
      </c>
      <c r="R287" s="80"/>
      <c r="S287" s="80"/>
      <c r="T287" s="80" t="s">
        <v>925</v>
      </c>
      <c r="U287" s="83" t="s">
        <v>1014</v>
      </c>
      <c r="V287" s="83" t="s">
        <v>1014</v>
      </c>
      <c r="W287" s="82">
        <v>43523.02143518518</v>
      </c>
      <c r="X287" s="83" t="s">
        <v>1627</v>
      </c>
      <c r="Y287" s="80"/>
      <c r="Z287" s="80"/>
      <c r="AA287" s="86" t="s">
        <v>2268</v>
      </c>
      <c r="AB287" s="86" t="s">
        <v>2299</v>
      </c>
      <c r="AC287" s="80" t="b">
        <v>0</v>
      </c>
      <c r="AD287" s="80">
        <v>6</v>
      </c>
      <c r="AE287" s="86" t="s">
        <v>2457</v>
      </c>
      <c r="AF287" s="80" t="b">
        <v>0</v>
      </c>
      <c r="AG287" s="80" t="s">
        <v>2484</v>
      </c>
      <c r="AH287" s="80"/>
      <c r="AI287" s="86" t="s">
        <v>2449</v>
      </c>
      <c r="AJ287" s="80" t="b">
        <v>0</v>
      </c>
      <c r="AK287" s="80">
        <v>0</v>
      </c>
      <c r="AL287" s="86" t="s">
        <v>2449</v>
      </c>
      <c r="AM287" s="80" t="s">
        <v>2504</v>
      </c>
      <c r="AN287" s="80" t="b">
        <v>0</v>
      </c>
      <c r="AO287" s="86" t="s">
        <v>2299</v>
      </c>
      <c r="AP287" s="80" t="s">
        <v>178</v>
      </c>
      <c r="AQ287" s="80">
        <v>0</v>
      </c>
      <c r="AR287" s="80">
        <v>0</v>
      </c>
      <c r="AS287" s="80"/>
      <c r="AT287" s="80"/>
      <c r="AU287" s="80"/>
      <c r="AV287" s="80"/>
      <c r="AW287" s="80"/>
      <c r="AX287" s="80"/>
      <c r="AY287" s="80"/>
      <c r="AZ287" s="80"/>
      <c r="BA287" s="79" t="str">
        <f>REPLACE(INDEX(GroupVertices[Group],MATCH(Edges[[#This Row],[Vertex 1]],GroupVertices[Vertex],0)),1,1,"")</f>
        <v>2</v>
      </c>
      <c r="BB287" s="79" t="str">
        <f>REPLACE(INDEX(GroupVertices[Group],MATCH(Edges[[#This Row],[Vertex 2]],GroupVertices[Vertex],0)),1,1,"")</f>
        <v>1</v>
      </c>
    </row>
    <row r="288" spans="1:54" ht="15">
      <c r="A288" s="65" t="s">
        <v>276</v>
      </c>
      <c r="B288" s="65" t="s">
        <v>270</v>
      </c>
      <c r="C288" s="66"/>
      <c r="D288" s="67"/>
      <c r="E288" s="68"/>
      <c r="F288" s="69"/>
      <c r="G288" s="66"/>
      <c r="H288" s="70"/>
      <c r="I288" s="71"/>
      <c r="J288" s="71"/>
      <c r="K288" s="34" t="s">
        <v>66</v>
      </c>
      <c r="L288" s="78">
        <v>288</v>
      </c>
      <c r="M288" s="78"/>
      <c r="N288" s="73"/>
      <c r="O288" s="80" t="s">
        <v>335</v>
      </c>
      <c r="P288" s="82">
        <v>43523.00678240741</v>
      </c>
      <c r="Q288" s="80" t="s">
        <v>409</v>
      </c>
      <c r="R288" s="80"/>
      <c r="S288" s="80"/>
      <c r="T288" s="80" t="s">
        <v>925</v>
      </c>
      <c r="U288" s="80"/>
      <c r="V288" s="83" t="s">
        <v>1118</v>
      </c>
      <c r="W288" s="82">
        <v>43523.00678240741</v>
      </c>
      <c r="X288" s="83" t="s">
        <v>1255</v>
      </c>
      <c r="Y288" s="80"/>
      <c r="Z288" s="80"/>
      <c r="AA288" s="86" t="s">
        <v>1895</v>
      </c>
      <c r="AB288" s="86" t="s">
        <v>2289</v>
      </c>
      <c r="AC288" s="80" t="b">
        <v>0</v>
      </c>
      <c r="AD288" s="80">
        <v>3</v>
      </c>
      <c r="AE288" s="86" t="s">
        <v>2457</v>
      </c>
      <c r="AF288" s="80" t="b">
        <v>0</v>
      </c>
      <c r="AG288" s="80" t="s">
        <v>2484</v>
      </c>
      <c r="AH288" s="80"/>
      <c r="AI288" s="86" t="s">
        <v>2449</v>
      </c>
      <c r="AJ288" s="80" t="b">
        <v>0</v>
      </c>
      <c r="AK288" s="80">
        <v>1</v>
      </c>
      <c r="AL288" s="86" t="s">
        <v>2449</v>
      </c>
      <c r="AM288" s="80" t="s">
        <v>2502</v>
      </c>
      <c r="AN288" s="80" t="b">
        <v>0</v>
      </c>
      <c r="AO288" s="86" t="s">
        <v>2289</v>
      </c>
      <c r="AP288" s="80" t="s">
        <v>178</v>
      </c>
      <c r="AQ288" s="80">
        <v>0</v>
      </c>
      <c r="AR288" s="80">
        <v>0</v>
      </c>
      <c r="AS288" s="80"/>
      <c r="AT288" s="80"/>
      <c r="AU288" s="80"/>
      <c r="AV288" s="80"/>
      <c r="AW288" s="80"/>
      <c r="AX288" s="80"/>
      <c r="AY288" s="80"/>
      <c r="AZ288" s="80"/>
      <c r="BA288" s="79" t="str">
        <f>REPLACE(INDEX(GroupVertices[Group],MATCH(Edges[[#This Row],[Vertex 1]],GroupVertices[Vertex],0)),1,1,"")</f>
        <v>4</v>
      </c>
      <c r="BB288" s="79" t="str">
        <f>REPLACE(INDEX(GroupVertices[Group],MATCH(Edges[[#This Row],[Vertex 2]],GroupVertices[Vertex],0)),1,1,"")</f>
        <v>1</v>
      </c>
    </row>
    <row r="289" spans="1:54" ht="15">
      <c r="A289" s="65" t="s">
        <v>291</v>
      </c>
      <c r="B289" s="65" t="s">
        <v>270</v>
      </c>
      <c r="C289" s="66"/>
      <c r="D289" s="67"/>
      <c r="E289" s="68"/>
      <c r="F289" s="69"/>
      <c r="G289" s="66"/>
      <c r="H289" s="70"/>
      <c r="I289" s="71"/>
      <c r="J289" s="71"/>
      <c r="K289" s="34" t="s">
        <v>66</v>
      </c>
      <c r="L289" s="78">
        <v>289</v>
      </c>
      <c r="M289" s="78"/>
      <c r="N289" s="73"/>
      <c r="O289" s="80" t="s">
        <v>335</v>
      </c>
      <c r="P289" s="82">
        <v>43523.01021990741</v>
      </c>
      <c r="Q289" s="80" t="s">
        <v>548</v>
      </c>
      <c r="R289" s="80"/>
      <c r="S289" s="80"/>
      <c r="T289" s="80" t="s">
        <v>945</v>
      </c>
      <c r="U289" s="80"/>
      <c r="V289" s="83" t="s">
        <v>1133</v>
      </c>
      <c r="W289" s="82">
        <v>43523.01021990741</v>
      </c>
      <c r="X289" s="83" t="s">
        <v>1402</v>
      </c>
      <c r="Y289" s="80"/>
      <c r="Z289" s="80"/>
      <c r="AA289" s="86" t="s">
        <v>2042</v>
      </c>
      <c r="AB289" s="86" t="s">
        <v>2289</v>
      </c>
      <c r="AC289" s="80" t="b">
        <v>0</v>
      </c>
      <c r="AD289" s="80">
        <v>4</v>
      </c>
      <c r="AE289" s="86" t="s">
        <v>2457</v>
      </c>
      <c r="AF289" s="80" t="b">
        <v>0</v>
      </c>
      <c r="AG289" s="80" t="s">
        <v>2484</v>
      </c>
      <c r="AH289" s="80"/>
      <c r="AI289" s="86" t="s">
        <v>2449</v>
      </c>
      <c r="AJ289" s="80" t="b">
        <v>0</v>
      </c>
      <c r="AK289" s="80">
        <v>0</v>
      </c>
      <c r="AL289" s="86" t="s">
        <v>2449</v>
      </c>
      <c r="AM289" s="80" t="s">
        <v>2506</v>
      </c>
      <c r="AN289" s="80" t="b">
        <v>0</v>
      </c>
      <c r="AO289" s="86" t="s">
        <v>2289</v>
      </c>
      <c r="AP289" s="80" t="s">
        <v>178</v>
      </c>
      <c r="AQ289" s="80">
        <v>0</v>
      </c>
      <c r="AR289" s="80">
        <v>0</v>
      </c>
      <c r="AS289" s="80"/>
      <c r="AT289" s="80"/>
      <c r="AU289" s="80"/>
      <c r="AV289" s="80"/>
      <c r="AW289" s="80"/>
      <c r="AX289" s="80"/>
      <c r="AY289" s="80"/>
      <c r="AZ289" s="80"/>
      <c r="BA289" s="79" t="str">
        <f>REPLACE(INDEX(GroupVertices[Group],MATCH(Edges[[#This Row],[Vertex 1]],GroupVertices[Vertex],0)),1,1,"")</f>
        <v>1</v>
      </c>
      <c r="BB289" s="79" t="str">
        <f>REPLACE(INDEX(GroupVertices[Group],MATCH(Edges[[#This Row],[Vertex 2]],GroupVertices[Vertex],0)),1,1,"")</f>
        <v>1</v>
      </c>
    </row>
    <row r="290" spans="1:54" ht="15">
      <c r="A290" s="65" t="s">
        <v>291</v>
      </c>
      <c r="B290" s="65" t="s">
        <v>270</v>
      </c>
      <c r="C290" s="66"/>
      <c r="D290" s="67"/>
      <c r="E290" s="68"/>
      <c r="F290" s="69"/>
      <c r="G290" s="66"/>
      <c r="H290" s="70"/>
      <c r="I290" s="71"/>
      <c r="J290" s="71"/>
      <c r="K290" s="34" t="s">
        <v>66</v>
      </c>
      <c r="L290" s="78">
        <v>290</v>
      </c>
      <c r="M290" s="78"/>
      <c r="N290" s="73"/>
      <c r="O290" s="80" t="s">
        <v>335</v>
      </c>
      <c r="P290" s="82">
        <v>43523.01393518518</v>
      </c>
      <c r="Q290" s="80" t="s">
        <v>549</v>
      </c>
      <c r="R290" s="80"/>
      <c r="S290" s="80"/>
      <c r="T290" s="80" t="s">
        <v>945</v>
      </c>
      <c r="U290" s="80"/>
      <c r="V290" s="83" t="s">
        <v>1133</v>
      </c>
      <c r="W290" s="82">
        <v>43523.01393518518</v>
      </c>
      <c r="X290" s="83" t="s">
        <v>1403</v>
      </c>
      <c r="Y290" s="80"/>
      <c r="Z290" s="80"/>
      <c r="AA290" s="86" t="s">
        <v>2043</v>
      </c>
      <c r="AB290" s="86" t="s">
        <v>2293</v>
      </c>
      <c r="AC290" s="80" t="b">
        <v>0</v>
      </c>
      <c r="AD290" s="80">
        <v>4</v>
      </c>
      <c r="AE290" s="86" t="s">
        <v>2457</v>
      </c>
      <c r="AF290" s="80" t="b">
        <v>0</v>
      </c>
      <c r="AG290" s="80" t="s">
        <v>2484</v>
      </c>
      <c r="AH290" s="80"/>
      <c r="AI290" s="86" t="s">
        <v>2449</v>
      </c>
      <c r="AJ290" s="80" t="b">
        <v>0</v>
      </c>
      <c r="AK290" s="80">
        <v>0</v>
      </c>
      <c r="AL290" s="86" t="s">
        <v>2449</v>
      </c>
      <c r="AM290" s="80" t="s">
        <v>2506</v>
      </c>
      <c r="AN290" s="80" t="b">
        <v>0</v>
      </c>
      <c r="AO290" s="86" t="s">
        <v>2293</v>
      </c>
      <c r="AP290" s="80" t="s">
        <v>178</v>
      </c>
      <c r="AQ290" s="80">
        <v>0</v>
      </c>
      <c r="AR290" s="80">
        <v>0</v>
      </c>
      <c r="AS290" s="80"/>
      <c r="AT290" s="80"/>
      <c r="AU290" s="80"/>
      <c r="AV290" s="80"/>
      <c r="AW290" s="80"/>
      <c r="AX290" s="80"/>
      <c r="AY290" s="80"/>
      <c r="AZ290" s="80"/>
      <c r="BA290" s="79" t="str">
        <f>REPLACE(INDEX(GroupVertices[Group],MATCH(Edges[[#This Row],[Vertex 1]],GroupVertices[Vertex],0)),1,1,"")</f>
        <v>1</v>
      </c>
      <c r="BB290" s="79" t="str">
        <f>REPLACE(INDEX(GroupVertices[Group],MATCH(Edges[[#This Row],[Vertex 2]],GroupVertices[Vertex],0)),1,1,"")</f>
        <v>1</v>
      </c>
    </row>
    <row r="291" spans="1:54" ht="15">
      <c r="A291" s="65" t="s">
        <v>283</v>
      </c>
      <c r="B291" s="65" t="s">
        <v>270</v>
      </c>
      <c r="C291" s="66"/>
      <c r="D291" s="67"/>
      <c r="E291" s="68"/>
      <c r="F291" s="69"/>
      <c r="G291" s="66"/>
      <c r="H291" s="70"/>
      <c r="I291" s="71"/>
      <c r="J291" s="71"/>
      <c r="K291" s="34" t="s">
        <v>66</v>
      </c>
      <c r="L291" s="78">
        <v>291</v>
      </c>
      <c r="M291" s="78"/>
      <c r="N291" s="73"/>
      <c r="O291" s="80" t="s">
        <v>335</v>
      </c>
      <c r="P291" s="82">
        <v>43530.01053240741</v>
      </c>
      <c r="Q291" s="80" t="s">
        <v>746</v>
      </c>
      <c r="R291" s="80"/>
      <c r="S291" s="80"/>
      <c r="T291" s="80" t="s">
        <v>925</v>
      </c>
      <c r="U291" s="80"/>
      <c r="V291" s="83" t="s">
        <v>1125</v>
      </c>
      <c r="W291" s="82">
        <v>43530.01053240741</v>
      </c>
      <c r="X291" s="83" t="s">
        <v>1614</v>
      </c>
      <c r="Y291" s="80"/>
      <c r="Z291" s="80"/>
      <c r="AA291" s="86" t="s">
        <v>2255</v>
      </c>
      <c r="AB291" s="86" t="s">
        <v>2324</v>
      </c>
      <c r="AC291" s="80" t="b">
        <v>0</v>
      </c>
      <c r="AD291" s="80">
        <v>6</v>
      </c>
      <c r="AE291" s="86" t="s">
        <v>2457</v>
      </c>
      <c r="AF291" s="80" t="b">
        <v>0</v>
      </c>
      <c r="AG291" s="80" t="s">
        <v>2484</v>
      </c>
      <c r="AH291" s="80"/>
      <c r="AI291" s="86" t="s">
        <v>2449</v>
      </c>
      <c r="AJ291" s="80" t="b">
        <v>0</v>
      </c>
      <c r="AK291" s="80">
        <v>0</v>
      </c>
      <c r="AL291" s="86" t="s">
        <v>2449</v>
      </c>
      <c r="AM291" s="80" t="s">
        <v>2504</v>
      </c>
      <c r="AN291" s="80" t="b">
        <v>0</v>
      </c>
      <c r="AO291" s="86" t="s">
        <v>2324</v>
      </c>
      <c r="AP291" s="80" t="s">
        <v>178</v>
      </c>
      <c r="AQ291" s="80">
        <v>0</v>
      </c>
      <c r="AR291" s="80">
        <v>0</v>
      </c>
      <c r="AS291" s="80"/>
      <c r="AT291" s="80"/>
      <c r="AU291" s="80"/>
      <c r="AV291" s="80"/>
      <c r="AW291" s="80"/>
      <c r="AX291" s="80"/>
      <c r="AY291" s="80"/>
      <c r="AZ291" s="80"/>
      <c r="BA291" s="79" t="str">
        <f>REPLACE(INDEX(GroupVertices[Group],MATCH(Edges[[#This Row],[Vertex 1]],GroupVertices[Vertex],0)),1,1,"")</f>
        <v>2</v>
      </c>
      <c r="BB291" s="79" t="str">
        <f>REPLACE(INDEX(GroupVertices[Group],MATCH(Edges[[#This Row],[Vertex 2]],GroupVertices[Vertex],0)),1,1,"")</f>
        <v>1</v>
      </c>
    </row>
    <row r="292" spans="1:54" ht="15">
      <c r="A292" s="65" t="s">
        <v>283</v>
      </c>
      <c r="B292" s="65" t="s">
        <v>270</v>
      </c>
      <c r="C292" s="66"/>
      <c r="D292" s="67"/>
      <c r="E292" s="68"/>
      <c r="F292" s="69"/>
      <c r="G292" s="66"/>
      <c r="H292" s="70"/>
      <c r="I292" s="71"/>
      <c r="J292" s="71"/>
      <c r="K292" s="34" t="s">
        <v>66</v>
      </c>
      <c r="L292" s="78">
        <v>292</v>
      </c>
      <c r="M292" s="78"/>
      <c r="N292" s="73"/>
      <c r="O292" s="80" t="s">
        <v>335</v>
      </c>
      <c r="P292" s="82">
        <v>43530.01431712963</v>
      </c>
      <c r="Q292" s="80" t="s">
        <v>748</v>
      </c>
      <c r="R292" s="80"/>
      <c r="S292" s="80"/>
      <c r="T292" s="80" t="s">
        <v>925</v>
      </c>
      <c r="U292" s="83" t="s">
        <v>1010</v>
      </c>
      <c r="V292" s="83" t="s">
        <v>1010</v>
      </c>
      <c r="W292" s="82">
        <v>43530.01431712963</v>
      </c>
      <c r="X292" s="83" t="s">
        <v>1616</v>
      </c>
      <c r="Y292" s="80"/>
      <c r="Z292" s="80"/>
      <c r="AA292" s="86" t="s">
        <v>2257</v>
      </c>
      <c r="AB292" s="86" t="s">
        <v>2328</v>
      </c>
      <c r="AC292" s="80" t="b">
        <v>0</v>
      </c>
      <c r="AD292" s="80">
        <v>7</v>
      </c>
      <c r="AE292" s="86" t="s">
        <v>2457</v>
      </c>
      <c r="AF292" s="80" t="b">
        <v>0</v>
      </c>
      <c r="AG292" s="80" t="s">
        <v>2484</v>
      </c>
      <c r="AH292" s="80"/>
      <c r="AI292" s="86" t="s">
        <v>2449</v>
      </c>
      <c r="AJ292" s="80" t="b">
        <v>0</v>
      </c>
      <c r="AK292" s="80">
        <v>0</v>
      </c>
      <c r="AL292" s="86" t="s">
        <v>2449</v>
      </c>
      <c r="AM292" s="80" t="s">
        <v>2504</v>
      </c>
      <c r="AN292" s="80" t="b">
        <v>0</v>
      </c>
      <c r="AO292" s="86" t="s">
        <v>2328</v>
      </c>
      <c r="AP292" s="80" t="s">
        <v>178</v>
      </c>
      <c r="AQ292" s="80">
        <v>0</v>
      </c>
      <c r="AR292" s="80">
        <v>0</v>
      </c>
      <c r="AS292" s="80" t="s">
        <v>2513</v>
      </c>
      <c r="AT292" s="80" t="s">
        <v>2518</v>
      </c>
      <c r="AU292" s="80" t="s">
        <v>2520</v>
      </c>
      <c r="AV292" s="80" t="s">
        <v>2525</v>
      </c>
      <c r="AW292" s="80" t="s">
        <v>2533</v>
      </c>
      <c r="AX292" s="80" t="s">
        <v>2541</v>
      </c>
      <c r="AY292" s="80" t="s">
        <v>2546</v>
      </c>
      <c r="AZ292" s="83" t="s">
        <v>2551</v>
      </c>
      <c r="BA292" s="79" t="str">
        <f>REPLACE(INDEX(GroupVertices[Group],MATCH(Edges[[#This Row],[Vertex 1]],GroupVertices[Vertex],0)),1,1,"")</f>
        <v>2</v>
      </c>
      <c r="BB292" s="79" t="str">
        <f>REPLACE(INDEX(GroupVertices[Group],MATCH(Edges[[#This Row],[Vertex 2]],GroupVertices[Vertex],0)),1,1,"")</f>
        <v>1</v>
      </c>
    </row>
    <row r="293" spans="1:54" ht="15">
      <c r="A293" s="65" t="s">
        <v>248</v>
      </c>
      <c r="B293" s="65" t="s">
        <v>270</v>
      </c>
      <c r="C293" s="66"/>
      <c r="D293" s="67"/>
      <c r="E293" s="68"/>
      <c r="F293" s="69"/>
      <c r="G293" s="66"/>
      <c r="H293" s="70"/>
      <c r="I293" s="71"/>
      <c r="J293" s="71"/>
      <c r="K293" s="34" t="s">
        <v>66</v>
      </c>
      <c r="L293" s="78">
        <v>293</v>
      </c>
      <c r="M293" s="78"/>
      <c r="N293" s="73"/>
      <c r="O293" s="80" t="s">
        <v>335</v>
      </c>
      <c r="P293" s="82">
        <v>43523.02773148148</v>
      </c>
      <c r="Q293" s="80" t="s">
        <v>450</v>
      </c>
      <c r="R293" s="80"/>
      <c r="S293" s="80"/>
      <c r="T293" s="80" t="s">
        <v>925</v>
      </c>
      <c r="U293" s="80"/>
      <c r="V293" s="83" t="s">
        <v>1114</v>
      </c>
      <c r="W293" s="82">
        <v>43523.02773148148</v>
      </c>
      <c r="X293" s="83" t="s">
        <v>1299</v>
      </c>
      <c r="Y293" s="80"/>
      <c r="Z293" s="80"/>
      <c r="AA293" s="86" t="s">
        <v>1939</v>
      </c>
      <c r="AB293" s="86" t="s">
        <v>2299</v>
      </c>
      <c r="AC293" s="80" t="b">
        <v>0</v>
      </c>
      <c r="AD293" s="80">
        <v>4</v>
      </c>
      <c r="AE293" s="86" t="s">
        <v>2457</v>
      </c>
      <c r="AF293" s="80" t="b">
        <v>0</v>
      </c>
      <c r="AG293" s="80" t="s">
        <v>2484</v>
      </c>
      <c r="AH293" s="80"/>
      <c r="AI293" s="86" t="s">
        <v>2449</v>
      </c>
      <c r="AJ293" s="80" t="b">
        <v>0</v>
      </c>
      <c r="AK293" s="80">
        <v>0</v>
      </c>
      <c r="AL293" s="86" t="s">
        <v>2449</v>
      </c>
      <c r="AM293" s="80" t="s">
        <v>2506</v>
      </c>
      <c r="AN293" s="80" t="b">
        <v>0</v>
      </c>
      <c r="AO293" s="86" t="s">
        <v>2299</v>
      </c>
      <c r="AP293" s="80" t="s">
        <v>178</v>
      </c>
      <c r="AQ293" s="80">
        <v>0</v>
      </c>
      <c r="AR293" s="80">
        <v>0</v>
      </c>
      <c r="AS293" s="80"/>
      <c r="AT293" s="80"/>
      <c r="AU293" s="80"/>
      <c r="AV293" s="80"/>
      <c r="AW293" s="80"/>
      <c r="AX293" s="80"/>
      <c r="AY293" s="80"/>
      <c r="AZ293" s="80"/>
      <c r="BA293" s="79" t="str">
        <f>REPLACE(INDEX(GroupVertices[Group],MATCH(Edges[[#This Row],[Vertex 1]],GroupVertices[Vertex],0)),1,1,"")</f>
        <v>4</v>
      </c>
      <c r="BB293" s="79" t="str">
        <f>REPLACE(INDEX(GroupVertices[Group],MATCH(Edges[[#This Row],[Vertex 2]],GroupVertices[Vertex],0)),1,1,"")</f>
        <v>1</v>
      </c>
    </row>
    <row r="294" spans="1:54" ht="15">
      <c r="A294" s="65" t="s">
        <v>239</v>
      </c>
      <c r="B294" s="65" t="s">
        <v>270</v>
      </c>
      <c r="C294" s="66"/>
      <c r="D294" s="67"/>
      <c r="E294" s="68"/>
      <c r="F294" s="69"/>
      <c r="G294" s="66"/>
      <c r="H294" s="70"/>
      <c r="I294" s="71"/>
      <c r="J294" s="71"/>
      <c r="K294" s="34" t="s">
        <v>65</v>
      </c>
      <c r="L294" s="78">
        <v>294</v>
      </c>
      <c r="M294" s="78"/>
      <c r="N294" s="73"/>
      <c r="O294" s="80" t="s">
        <v>335</v>
      </c>
      <c r="P294" s="82">
        <v>43525.64215277778</v>
      </c>
      <c r="Q294" s="80" t="s">
        <v>349</v>
      </c>
      <c r="R294" s="80"/>
      <c r="S294" s="80"/>
      <c r="T294" s="80"/>
      <c r="U294" s="80"/>
      <c r="V294" s="83" t="s">
        <v>1089</v>
      </c>
      <c r="W294" s="82">
        <v>43525.64215277778</v>
      </c>
      <c r="X294" s="83" t="s">
        <v>1172</v>
      </c>
      <c r="Y294" s="80"/>
      <c r="Z294" s="80"/>
      <c r="AA294" s="86" t="s">
        <v>1812</v>
      </c>
      <c r="AB294" s="80"/>
      <c r="AC294" s="80" t="b">
        <v>0</v>
      </c>
      <c r="AD294" s="80">
        <v>0</v>
      </c>
      <c r="AE294" s="86" t="s">
        <v>2449</v>
      </c>
      <c r="AF294" s="80" t="b">
        <v>0</v>
      </c>
      <c r="AG294" s="80" t="s">
        <v>2484</v>
      </c>
      <c r="AH294" s="80"/>
      <c r="AI294" s="86" t="s">
        <v>2449</v>
      </c>
      <c r="AJ294" s="80" t="b">
        <v>0</v>
      </c>
      <c r="AK294" s="80">
        <v>3</v>
      </c>
      <c r="AL294" s="86" t="s">
        <v>2045</v>
      </c>
      <c r="AM294" s="80" t="s">
        <v>2502</v>
      </c>
      <c r="AN294" s="80" t="b">
        <v>0</v>
      </c>
      <c r="AO294" s="86" t="s">
        <v>2045</v>
      </c>
      <c r="AP294" s="80" t="s">
        <v>178</v>
      </c>
      <c r="AQ294" s="80">
        <v>0</v>
      </c>
      <c r="AR294" s="80">
        <v>0</v>
      </c>
      <c r="AS294" s="80"/>
      <c r="AT294" s="80"/>
      <c r="AU294" s="80"/>
      <c r="AV294" s="80"/>
      <c r="AW294" s="80"/>
      <c r="AX294" s="80"/>
      <c r="AY294" s="80"/>
      <c r="AZ294" s="80"/>
      <c r="BA294" s="79" t="str">
        <f>REPLACE(INDEX(GroupVertices[Group],MATCH(Edges[[#This Row],[Vertex 1]],GroupVertices[Vertex],0)),1,1,"")</f>
        <v>1</v>
      </c>
      <c r="BB294" s="79" t="str">
        <f>REPLACE(INDEX(GroupVertices[Group],MATCH(Edges[[#This Row],[Vertex 2]],GroupVertices[Vertex],0)),1,1,"")</f>
        <v>1</v>
      </c>
    </row>
    <row r="295" spans="1:54" ht="15">
      <c r="A295" s="65" t="s">
        <v>240</v>
      </c>
      <c r="B295" s="65" t="s">
        <v>270</v>
      </c>
      <c r="C295" s="66"/>
      <c r="D295" s="67"/>
      <c r="E295" s="68"/>
      <c r="F295" s="69"/>
      <c r="G295" s="66"/>
      <c r="H295" s="70"/>
      <c r="I295" s="71"/>
      <c r="J295" s="71"/>
      <c r="K295" s="34" t="s">
        <v>65</v>
      </c>
      <c r="L295" s="78">
        <v>295</v>
      </c>
      <c r="M295" s="78"/>
      <c r="N295" s="73"/>
      <c r="O295" s="80" t="s">
        <v>335</v>
      </c>
      <c r="P295" s="82">
        <v>43525.79311342593</v>
      </c>
      <c r="Q295" s="80" t="s">
        <v>349</v>
      </c>
      <c r="R295" s="80"/>
      <c r="S295" s="80"/>
      <c r="T295" s="80"/>
      <c r="U295" s="80"/>
      <c r="V295" s="83" t="s">
        <v>1090</v>
      </c>
      <c r="W295" s="82">
        <v>43525.79311342593</v>
      </c>
      <c r="X295" s="83" t="s">
        <v>1174</v>
      </c>
      <c r="Y295" s="80"/>
      <c r="Z295" s="80"/>
      <c r="AA295" s="86" t="s">
        <v>1814</v>
      </c>
      <c r="AB295" s="80"/>
      <c r="AC295" s="80" t="b">
        <v>0</v>
      </c>
      <c r="AD295" s="80">
        <v>0</v>
      </c>
      <c r="AE295" s="86" t="s">
        <v>2449</v>
      </c>
      <c r="AF295" s="80" t="b">
        <v>0</v>
      </c>
      <c r="AG295" s="80" t="s">
        <v>2484</v>
      </c>
      <c r="AH295" s="80"/>
      <c r="AI295" s="86" t="s">
        <v>2449</v>
      </c>
      <c r="AJ295" s="80" t="b">
        <v>0</v>
      </c>
      <c r="AK295" s="80">
        <v>3</v>
      </c>
      <c r="AL295" s="86" t="s">
        <v>2045</v>
      </c>
      <c r="AM295" s="80" t="s">
        <v>2504</v>
      </c>
      <c r="AN295" s="80" t="b">
        <v>0</v>
      </c>
      <c r="AO295" s="86" t="s">
        <v>2045</v>
      </c>
      <c r="AP295" s="80" t="s">
        <v>178</v>
      </c>
      <c r="AQ295" s="80">
        <v>0</v>
      </c>
      <c r="AR295" s="80">
        <v>0</v>
      </c>
      <c r="AS295" s="80"/>
      <c r="AT295" s="80"/>
      <c r="AU295" s="80"/>
      <c r="AV295" s="80"/>
      <c r="AW295" s="80"/>
      <c r="AX295" s="80"/>
      <c r="AY295" s="80"/>
      <c r="AZ295" s="80"/>
      <c r="BA295" s="79" t="str">
        <f>REPLACE(INDEX(GroupVertices[Group],MATCH(Edges[[#This Row],[Vertex 1]],GroupVertices[Vertex],0)),1,1,"")</f>
        <v>1</v>
      </c>
      <c r="BB295" s="79" t="str">
        <f>REPLACE(INDEX(GroupVertices[Group],MATCH(Edges[[#This Row],[Vertex 2]],GroupVertices[Vertex],0)),1,1,"")</f>
        <v>1</v>
      </c>
    </row>
    <row r="296" spans="1:54" ht="15">
      <c r="A296" s="65" t="s">
        <v>291</v>
      </c>
      <c r="B296" s="65" t="s">
        <v>270</v>
      </c>
      <c r="C296" s="66"/>
      <c r="D296" s="67"/>
      <c r="E296" s="68"/>
      <c r="F296" s="69"/>
      <c r="G296" s="66"/>
      <c r="H296" s="70"/>
      <c r="I296" s="71"/>
      <c r="J296" s="71"/>
      <c r="K296" s="34" t="s">
        <v>66</v>
      </c>
      <c r="L296" s="78">
        <v>296</v>
      </c>
      <c r="M296" s="78"/>
      <c r="N296" s="73"/>
      <c r="O296" s="80" t="s">
        <v>335</v>
      </c>
      <c r="P296" s="82">
        <v>43523.021875</v>
      </c>
      <c r="Q296" s="80" t="s">
        <v>349</v>
      </c>
      <c r="R296" s="80"/>
      <c r="S296" s="80"/>
      <c r="T296" s="80" t="s">
        <v>945</v>
      </c>
      <c r="U296" s="80"/>
      <c r="V296" s="83" t="s">
        <v>1133</v>
      </c>
      <c r="W296" s="82">
        <v>43523.021875</v>
      </c>
      <c r="X296" s="83" t="s">
        <v>1405</v>
      </c>
      <c r="Y296" s="80"/>
      <c r="Z296" s="80"/>
      <c r="AA296" s="86" t="s">
        <v>2045</v>
      </c>
      <c r="AB296" s="86" t="s">
        <v>2299</v>
      </c>
      <c r="AC296" s="80" t="b">
        <v>0</v>
      </c>
      <c r="AD296" s="80">
        <v>7</v>
      </c>
      <c r="AE296" s="86" t="s">
        <v>2457</v>
      </c>
      <c r="AF296" s="80" t="b">
        <v>0</v>
      </c>
      <c r="AG296" s="80" t="s">
        <v>2484</v>
      </c>
      <c r="AH296" s="80"/>
      <c r="AI296" s="86" t="s">
        <v>2449</v>
      </c>
      <c r="AJ296" s="80" t="b">
        <v>0</v>
      </c>
      <c r="AK296" s="80">
        <v>3</v>
      </c>
      <c r="AL296" s="86" t="s">
        <v>2449</v>
      </c>
      <c r="AM296" s="80" t="s">
        <v>2506</v>
      </c>
      <c r="AN296" s="80" t="b">
        <v>0</v>
      </c>
      <c r="AO296" s="86" t="s">
        <v>2299</v>
      </c>
      <c r="AP296" s="80" t="s">
        <v>178</v>
      </c>
      <c r="AQ296" s="80">
        <v>0</v>
      </c>
      <c r="AR296" s="80">
        <v>0</v>
      </c>
      <c r="AS296" s="80"/>
      <c r="AT296" s="80"/>
      <c r="AU296" s="80"/>
      <c r="AV296" s="80"/>
      <c r="AW296" s="80"/>
      <c r="AX296" s="80"/>
      <c r="AY296" s="80"/>
      <c r="AZ296" s="80"/>
      <c r="BA296" s="79" t="str">
        <f>REPLACE(INDEX(GroupVertices[Group],MATCH(Edges[[#This Row],[Vertex 1]],GroupVertices[Vertex],0)),1,1,"")</f>
        <v>1</v>
      </c>
      <c r="BB296" s="79" t="str">
        <f>REPLACE(INDEX(GroupVertices[Group],MATCH(Edges[[#This Row],[Vertex 2]],GroupVertices[Vertex],0)),1,1,"")</f>
        <v>1</v>
      </c>
    </row>
    <row r="297" spans="1:54" ht="15">
      <c r="A297" s="65" t="s">
        <v>290</v>
      </c>
      <c r="B297" s="65" t="s">
        <v>270</v>
      </c>
      <c r="C297" s="66"/>
      <c r="D297" s="67"/>
      <c r="E297" s="68"/>
      <c r="F297" s="69"/>
      <c r="G297" s="66"/>
      <c r="H297" s="70"/>
      <c r="I297" s="71"/>
      <c r="J297" s="71"/>
      <c r="K297" s="34" t="s">
        <v>66</v>
      </c>
      <c r="L297" s="78">
        <v>297</v>
      </c>
      <c r="M297" s="78"/>
      <c r="N297" s="73"/>
      <c r="O297" s="80" t="s">
        <v>335</v>
      </c>
      <c r="P297" s="82">
        <v>43523.09645833333</v>
      </c>
      <c r="Q297" s="80" t="s">
        <v>349</v>
      </c>
      <c r="R297" s="80"/>
      <c r="S297" s="80"/>
      <c r="T297" s="80"/>
      <c r="U297" s="80"/>
      <c r="V297" s="83" t="s">
        <v>1132</v>
      </c>
      <c r="W297" s="82">
        <v>43523.09645833333</v>
      </c>
      <c r="X297" s="83" t="s">
        <v>1411</v>
      </c>
      <c r="Y297" s="80"/>
      <c r="Z297" s="80"/>
      <c r="AA297" s="86" t="s">
        <v>2051</v>
      </c>
      <c r="AB297" s="80"/>
      <c r="AC297" s="80" t="b">
        <v>0</v>
      </c>
      <c r="AD297" s="80">
        <v>0</v>
      </c>
      <c r="AE297" s="86" t="s">
        <v>2449</v>
      </c>
      <c r="AF297" s="80" t="b">
        <v>0</v>
      </c>
      <c r="AG297" s="80" t="s">
        <v>2484</v>
      </c>
      <c r="AH297" s="80"/>
      <c r="AI297" s="86" t="s">
        <v>2449</v>
      </c>
      <c r="AJ297" s="80" t="b">
        <v>0</v>
      </c>
      <c r="AK297" s="80">
        <v>3</v>
      </c>
      <c r="AL297" s="86" t="s">
        <v>2045</v>
      </c>
      <c r="AM297" s="80" t="s">
        <v>2502</v>
      </c>
      <c r="AN297" s="80" t="b">
        <v>0</v>
      </c>
      <c r="AO297" s="86" t="s">
        <v>2045</v>
      </c>
      <c r="AP297" s="80" t="s">
        <v>178</v>
      </c>
      <c r="AQ297" s="80">
        <v>0</v>
      </c>
      <c r="AR297" s="80">
        <v>0</v>
      </c>
      <c r="AS297" s="80"/>
      <c r="AT297" s="80"/>
      <c r="AU297" s="80"/>
      <c r="AV297" s="80"/>
      <c r="AW297" s="80"/>
      <c r="AX297" s="80"/>
      <c r="AY297" s="80"/>
      <c r="AZ297" s="80"/>
      <c r="BA297" s="79" t="str">
        <f>REPLACE(INDEX(GroupVertices[Group],MATCH(Edges[[#This Row],[Vertex 1]],GroupVertices[Vertex],0)),1,1,"")</f>
        <v>3</v>
      </c>
      <c r="BB297" s="79" t="str">
        <f>REPLACE(INDEX(GroupVertices[Group],MATCH(Edges[[#This Row],[Vertex 2]],GroupVertices[Vertex],0)),1,1,"")</f>
        <v>1</v>
      </c>
    </row>
    <row r="298" spans="1:54" ht="15">
      <c r="A298" s="65" t="s">
        <v>268</v>
      </c>
      <c r="B298" s="65" t="s">
        <v>270</v>
      </c>
      <c r="C298" s="66"/>
      <c r="D298" s="67"/>
      <c r="E298" s="68"/>
      <c r="F298" s="69"/>
      <c r="G298" s="66"/>
      <c r="H298" s="70"/>
      <c r="I298" s="71"/>
      <c r="J298" s="71"/>
      <c r="K298" s="34" t="s">
        <v>66</v>
      </c>
      <c r="L298" s="78">
        <v>298</v>
      </c>
      <c r="M298" s="78"/>
      <c r="N298" s="73"/>
      <c r="O298" s="80" t="s">
        <v>335</v>
      </c>
      <c r="P298" s="82">
        <v>43523.02081018518</v>
      </c>
      <c r="Q298" s="80" t="s">
        <v>758</v>
      </c>
      <c r="R298" s="80"/>
      <c r="S298" s="80"/>
      <c r="T298" s="80" t="s">
        <v>925</v>
      </c>
      <c r="U298" s="80"/>
      <c r="V298" s="83" t="s">
        <v>1109</v>
      </c>
      <c r="W298" s="82">
        <v>43523.02081018518</v>
      </c>
      <c r="X298" s="83" t="s">
        <v>1626</v>
      </c>
      <c r="Y298" s="80"/>
      <c r="Z298" s="80"/>
      <c r="AA298" s="86" t="s">
        <v>2267</v>
      </c>
      <c r="AB298" s="86" t="s">
        <v>2299</v>
      </c>
      <c r="AC298" s="80" t="b">
        <v>0</v>
      </c>
      <c r="AD298" s="80">
        <v>5</v>
      </c>
      <c r="AE298" s="86" t="s">
        <v>2457</v>
      </c>
      <c r="AF298" s="80" t="b">
        <v>0</v>
      </c>
      <c r="AG298" s="80" t="s">
        <v>2484</v>
      </c>
      <c r="AH298" s="80"/>
      <c r="AI298" s="86" t="s">
        <v>2449</v>
      </c>
      <c r="AJ298" s="80" t="b">
        <v>0</v>
      </c>
      <c r="AK298" s="80">
        <v>0</v>
      </c>
      <c r="AL298" s="86" t="s">
        <v>2449</v>
      </c>
      <c r="AM298" s="80" t="s">
        <v>2504</v>
      </c>
      <c r="AN298" s="80" t="b">
        <v>0</v>
      </c>
      <c r="AO298" s="86" t="s">
        <v>2299</v>
      </c>
      <c r="AP298" s="80" t="s">
        <v>178</v>
      </c>
      <c r="AQ298" s="80">
        <v>0</v>
      </c>
      <c r="AR298" s="80">
        <v>0</v>
      </c>
      <c r="AS298" s="80"/>
      <c r="AT298" s="80"/>
      <c r="AU298" s="80"/>
      <c r="AV298" s="80"/>
      <c r="AW298" s="80"/>
      <c r="AX298" s="80"/>
      <c r="AY298" s="80"/>
      <c r="AZ298" s="80"/>
      <c r="BA298" s="79" t="str">
        <f>REPLACE(INDEX(GroupVertices[Group],MATCH(Edges[[#This Row],[Vertex 1]],GroupVertices[Vertex],0)),1,1,"")</f>
        <v>2</v>
      </c>
      <c r="BB298" s="79" t="str">
        <f>REPLACE(INDEX(GroupVertices[Group],MATCH(Edges[[#This Row],[Vertex 2]],GroupVertices[Vertex],0)),1,1,"")</f>
        <v>1</v>
      </c>
    </row>
    <row r="299" spans="1:54" ht="15">
      <c r="A299" s="65" t="s">
        <v>268</v>
      </c>
      <c r="B299" s="65" t="s">
        <v>270</v>
      </c>
      <c r="C299" s="66"/>
      <c r="D299" s="67"/>
      <c r="E299" s="68"/>
      <c r="F299" s="69"/>
      <c r="G299" s="66"/>
      <c r="H299" s="70"/>
      <c r="I299" s="71"/>
      <c r="J299" s="71"/>
      <c r="K299" s="34" t="s">
        <v>66</v>
      </c>
      <c r="L299" s="78">
        <v>299</v>
      </c>
      <c r="M299" s="78"/>
      <c r="N299" s="73"/>
      <c r="O299" s="80" t="s">
        <v>335</v>
      </c>
      <c r="P299" s="82">
        <v>43523.02276620371</v>
      </c>
      <c r="Q299" s="80" t="s">
        <v>760</v>
      </c>
      <c r="R299" s="80"/>
      <c r="S299" s="80"/>
      <c r="T299" s="80" t="s">
        <v>925</v>
      </c>
      <c r="U299" s="80"/>
      <c r="V299" s="83" t="s">
        <v>1109</v>
      </c>
      <c r="W299" s="82">
        <v>43523.02276620371</v>
      </c>
      <c r="X299" s="83" t="s">
        <v>1628</v>
      </c>
      <c r="Y299" s="80"/>
      <c r="Z299" s="80"/>
      <c r="AA299" s="86" t="s">
        <v>2269</v>
      </c>
      <c r="AB299" s="86" t="s">
        <v>2299</v>
      </c>
      <c r="AC299" s="80" t="b">
        <v>0</v>
      </c>
      <c r="AD299" s="80">
        <v>3</v>
      </c>
      <c r="AE299" s="86" t="s">
        <v>2457</v>
      </c>
      <c r="AF299" s="80" t="b">
        <v>0</v>
      </c>
      <c r="AG299" s="80" t="s">
        <v>2484</v>
      </c>
      <c r="AH299" s="80"/>
      <c r="AI299" s="86" t="s">
        <v>2449</v>
      </c>
      <c r="AJ299" s="80" t="b">
        <v>0</v>
      </c>
      <c r="AK299" s="80">
        <v>0</v>
      </c>
      <c r="AL299" s="86" t="s">
        <v>2449</v>
      </c>
      <c r="AM299" s="80" t="s">
        <v>2504</v>
      </c>
      <c r="AN299" s="80" t="b">
        <v>0</v>
      </c>
      <c r="AO299" s="86" t="s">
        <v>2299</v>
      </c>
      <c r="AP299" s="80" t="s">
        <v>178</v>
      </c>
      <c r="AQ299" s="80">
        <v>0</v>
      </c>
      <c r="AR299" s="80">
        <v>0</v>
      </c>
      <c r="AS299" s="80"/>
      <c r="AT299" s="80"/>
      <c r="AU299" s="80"/>
      <c r="AV299" s="80"/>
      <c r="AW299" s="80"/>
      <c r="AX299" s="80"/>
      <c r="AY299" s="80"/>
      <c r="AZ299" s="80"/>
      <c r="BA299" s="79" t="str">
        <f>REPLACE(INDEX(GroupVertices[Group],MATCH(Edges[[#This Row],[Vertex 1]],GroupVertices[Vertex],0)),1,1,"")</f>
        <v>2</v>
      </c>
      <c r="BB299" s="79" t="str">
        <f>REPLACE(INDEX(GroupVertices[Group],MATCH(Edges[[#This Row],[Vertex 2]],GroupVertices[Vertex],0)),1,1,"")</f>
        <v>1</v>
      </c>
    </row>
    <row r="300" spans="1:54" ht="15">
      <c r="A300" s="65" t="s">
        <v>276</v>
      </c>
      <c r="B300" s="65" t="s">
        <v>270</v>
      </c>
      <c r="C300" s="66"/>
      <c r="D300" s="67"/>
      <c r="E300" s="68"/>
      <c r="F300" s="69"/>
      <c r="G300" s="66"/>
      <c r="H300" s="70"/>
      <c r="I300" s="71"/>
      <c r="J300" s="71"/>
      <c r="K300" s="34" t="s">
        <v>66</v>
      </c>
      <c r="L300" s="78">
        <v>300</v>
      </c>
      <c r="M300" s="78"/>
      <c r="N300" s="73"/>
      <c r="O300" s="80" t="s">
        <v>335</v>
      </c>
      <c r="P300" s="82">
        <v>43530.029027777775</v>
      </c>
      <c r="Q300" s="80" t="s">
        <v>412</v>
      </c>
      <c r="R300" s="80"/>
      <c r="S300" s="80"/>
      <c r="T300" s="80" t="s">
        <v>925</v>
      </c>
      <c r="U300" s="80"/>
      <c r="V300" s="83" t="s">
        <v>1118</v>
      </c>
      <c r="W300" s="82">
        <v>43530.029027777775</v>
      </c>
      <c r="X300" s="83" t="s">
        <v>1258</v>
      </c>
      <c r="Y300" s="80"/>
      <c r="Z300" s="80"/>
      <c r="AA300" s="86" t="s">
        <v>1898</v>
      </c>
      <c r="AB300" s="86" t="s">
        <v>2331</v>
      </c>
      <c r="AC300" s="80" t="b">
        <v>0</v>
      </c>
      <c r="AD300" s="80">
        <v>5</v>
      </c>
      <c r="AE300" s="86" t="s">
        <v>2457</v>
      </c>
      <c r="AF300" s="80" t="b">
        <v>0</v>
      </c>
      <c r="AG300" s="80" t="s">
        <v>2484</v>
      </c>
      <c r="AH300" s="80"/>
      <c r="AI300" s="86" t="s">
        <v>2449</v>
      </c>
      <c r="AJ300" s="80" t="b">
        <v>0</v>
      </c>
      <c r="AK300" s="80">
        <v>0</v>
      </c>
      <c r="AL300" s="86" t="s">
        <v>2449</v>
      </c>
      <c r="AM300" s="80" t="s">
        <v>2502</v>
      </c>
      <c r="AN300" s="80" t="b">
        <v>0</v>
      </c>
      <c r="AO300" s="86" t="s">
        <v>2331</v>
      </c>
      <c r="AP300" s="80" t="s">
        <v>178</v>
      </c>
      <c r="AQ300" s="80">
        <v>0</v>
      </c>
      <c r="AR300" s="80">
        <v>0</v>
      </c>
      <c r="AS300" s="80"/>
      <c r="AT300" s="80"/>
      <c r="AU300" s="80"/>
      <c r="AV300" s="80"/>
      <c r="AW300" s="80"/>
      <c r="AX300" s="80"/>
      <c r="AY300" s="80"/>
      <c r="AZ300" s="80"/>
      <c r="BA300" s="79" t="str">
        <f>REPLACE(INDEX(GroupVertices[Group],MATCH(Edges[[#This Row],[Vertex 1]],GroupVertices[Vertex],0)),1,1,"")</f>
        <v>4</v>
      </c>
      <c r="BB300" s="79" t="str">
        <f>REPLACE(INDEX(GroupVertices[Group],MATCH(Edges[[#This Row],[Vertex 2]],GroupVertices[Vertex],0)),1,1,"")</f>
        <v>1</v>
      </c>
    </row>
    <row r="301" spans="1:54" ht="15">
      <c r="A301" s="65" t="s">
        <v>248</v>
      </c>
      <c r="B301" s="65" t="s">
        <v>270</v>
      </c>
      <c r="C301" s="66"/>
      <c r="D301" s="67"/>
      <c r="E301" s="68"/>
      <c r="F301" s="69"/>
      <c r="G301" s="66"/>
      <c r="H301" s="70"/>
      <c r="I301" s="71"/>
      <c r="J301" s="71"/>
      <c r="K301" s="34" t="s">
        <v>66</v>
      </c>
      <c r="L301" s="78">
        <v>301</v>
      </c>
      <c r="M301" s="78"/>
      <c r="N301" s="73"/>
      <c r="O301" s="80" t="s">
        <v>335</v>
      </c>
      <c r="P301" s="82">
        <v>43523.03016203704</v>
      </c>
      <c r="Q301" s="80" t="s">
        <v>453</v>
      </c>
      <c r="R301" s="80"/>
      <c r="S301" s="80"/>
      <c r="T301" s="80" t="s">
        <v>925</v>
      </c>
      <c r="U301" s="80"/>
      <c r="V301" s="83" t="s">
        <v>1114</v>
      </c>
      <c r="W301" s="82">
        <v>43523.03016203704</v>
      </c>
      <c r="X301" s="83" t="s">
        <v>1302</v>
      </c>
      <c r="Y301" s="80"/>
      <c r="Z301" s="80"/>
      <c r="AA301" s="86" t="s">
        <v>1942</v>
      </c>
      <c r="AB301" s="86" t="s">
        <v>2303</v>
      </c>
      <c r="AC301" s="80" t="b">
        <v>0</v>
      </c>
      <c r="AD301" s="80">
        <v>3</v>
      </c>
      <c r="AE301" s="86" t="s">
        <v>2457</v>
      </c>
      <c r="AF301" s="80" t="b">
        <v>0</v>
      </c>
      <c r="AG301" s="80" t="s">
        <v>2484</v>
      </c>
      <c r="AH301" s="80"/>
      <c r="AI301" s="86" t="s">
        <v>2449</v>
      </c>
      <c r="AJ301" s="80" t="b">
        <v>0</v>
      </c>
      <c r="AK301" s="80">
        <v>0</v>
      </c>
      <c r="AL301" s="86" t="s">
        <v>2449</v>
      </c>
      <c r="AM301" s="80" t="s">
        <v>2506</v>
      </c>
      <c r="AN301" s="80" t="b">
        <v>0</v>
      </c>
      <c r="AO301" s="86" t="s">
        <v>2303</v>
      </c>
      <c r="AP301" s="80" t="s">
        <v>178</v>
      </c>
      <c r="AQ301" s="80">
        <v>0</v>
      </c>
      <c r="AR301" s="80">
        <v>0</v>
      </c>
      <c r="AS301" s="80"/>
      <c r="AT301" s="80"/>
      <c r="AU301" s="80"/>
      <c r="AV301" s="80"/>
      <c r="AW301" s="80"/>
      <c r="AX301" s="80"/>
      <c r="AY301" s="80"/>
      <c r="AZ301" s="80"/>
      <c r="BA301" s="79" t="str">
        <f>REPLACE(INDEX(GroupVertices[Group],MATCH(Edges[[#This Row],[Vertex 1]],GroupVertices[Vertex],0)),1,1,"")</f>
        <v>4</v>
      </c>
      <c r="BB301" s="79" t="str">
        <f>REPLACE(INDEX(GroupVertices[Group],MATCH(Edges[[#This Row],[Vertex 2]],GroupVertices[Vertex],0)),1,1,"")</f>
        <v>1</v>
      </c>
    </row>
    <row r="302" spans="1:54" ht="15">
      <c r="A302" s="65" t="s">
        <v>268</v>
      </c>
      <c r="B302" s="65" t="s">
        <v>270</v>
      </c>
      <c r="C302" s="66"/>
      <c r="D302" s="67"/>
      <c r="E302" s="68"/>
      <c r="F302" s="69"/>
      <c r="G302" s="66"/>
      <c r="H302" s="70"/>
      <c r="I302" s="71"/>
      <c r="J302" s="71"/>
      <c r="K302" s="34" t="s">
        <v>66</v>
      </c>
      <c r="L302" s="78">
        <v>302</v>
      </c>
      <c r="M302" s="78"/>
      <c r="N302" s="73"/>
      <c r="O302" s="80" t="s">
        <v>335</v>
      </c>
      <c r="P302" s="82">
        <v>43530.032789351855</v>
      </c>
      <c r="Q302" s="80" t="s">
        <v>763</v>
      </c>
      <c r="R302" s="80"/>
      <c r="S302" s="80"/>
      <c r="T302" s="80" t="s">
        <v>925</v>
      </c>
      <c r="U302" s="80"/>
      <c r="V302" s="83" t="s">
        <v>1109</v>
      </c>
      <c r="W302" s="82">
        <v>43530.032789351855</v>
      </c>
      <c r="X302" s="83" t="s">
        <v>1632</v>
      </c>
      <c r="Y302" s="80"/>
      <c r="Z302" s="80"/>
      <c r="AA302" s="86" t="s">
        <v>2273</v>
      </c>
      <c r="AB302" s="86" t="s">
        <v>2334</v>
      </c>
      <c r="AC302" s="80" t="b">
        <v>0</v>
      </c>
      <c r="AD302" s="80">
        <v>2</v>
      </c>
      <c r="AE302" s="86" t="s">
        <v>2457</v>
      </c>
      <c r="AF302" s="80" t="b">
        <v>0</v>
      </c>
      <c r="AG302" s="80" t="s">
        <v>2484</v>
      </c>
      <c r="AH302" s="80"/>
      <c r="AI302" s="86" t="s">
        <v>2449</v>
      </c>
      <c r="AJ302" s="80" t="b">
        <v>0</v>
      </c>
      <c r="AK302" s="80">
        <v>0</v>
      </c>
      <c r="AL302" s="86" t="s">
        <v>2449</v>
      </c>
      <c r="AM302" s="80" t="s">
        <v>2504</v>
      </c>
      <c r="AN302" s="80" t="b">
        <v>0</v>
      </c>
      <c r="AO302" s="86" t="s">
        <v>2334</v>
      </c>
      <c r="AP302" s="80" t="s">
        <v>178</v>
      </c>
      <c r="AQ302" s="80">
        <v>0</v>
      </c>
      <c r="AR302" s="80">
        <v>0</v>
      </c>
      <c r="AS302" s="80"/>
      <c r="AT302" s="80"/>
      <c r="AU302" s="80"/>
      <c r="AV302" s="80"/>
      <c r="AW302" s="80"/>
      <c r="AX302" s="80"/>
      <c r="AY302" s="80"/>
      <c r="AZ302" s="80"/>
      <c r="BA302" s="79" t="str">
        <f>REPLACE(INDEX(GroupVertices[Group],MATCH(Edges[[#This Row],[Vertex 1]],GroupVertices[Vertex],0)),1,1,"")</f>
        <v>2</v>
      </c>
      <c r="BB302" s="79" t="str">
        <f>REPLACE(INDEX(GroupVertices[Group],MATCH(Edges[[#This Row],[Vertex 2]],GroupVertices[Vertex],0)),1,1,"")</f>
        <v>1</v>
      </c>
    </row>
    <row r="303" spans="1:54" ht="15">
      <c r="A303" s="65" t="s">
        <v>276</v>
      </c>
      <c r="B303" s="65" t="s">
        <v>270</v>
      </c>
      <c r="C303" s="66"/>
      <c r="D303" s="67"/>
      <c r="E303" s="68"/>
      <c r="F303" s="69"/>
      <c r="G303" s="66"/>
      <c r="H303" s="70"/>
      <c r="I303" s="71"/>
      <c r="J303" s="71"/>
      <c r="K303" s="34" t="s">
        <v>66</v>
      </c>
      <c r="L303" s="78">
        <v>303</v>
      </c>
      <c r="M303" s="78"/>
      <c r="N303" s="73"/>
      <c r="O303" s="80" t="s">
        <v>335</v>
      </c>
      <c r="P303" s="82">
        <v>43530.030752314815</v>
      </c>
      <c r="Q303" s="80" t="s">
        <v>413</v>
      </c>
      <c r="R303" s="80"/>
      <c r="S303" s="80"/>
      <c r="T303" s="80" t="s">
        <v>925</v>
      </c>
      <c r="U303" s="80"/>
      <c r="V303" s="83" t="s">
        <v>1118</v>
      </c>
      <c r="W303" s="82">
        <v>43530.030752314815</v>
      </c>
      <c r="X303" s="83" t="s">
        <v>1259</v>
      </c>
      <c r="Y303" s="80"/>
      <c r="Z303" s="80"/>
      <c r="AA303" s="86" t="s">
        <v>1899</v>
      </c>
      <c r="AB303" s="86" t="s">
        <v>2334</v>
      </c>
      <c r="AC303" s="80" t="b">
        <v>0</v>
      </c>
      <c r="AD303" s="80">
        <v>6</v>
      </c>
      <c r="AE303" s="86" t="s">
        <v>2457</v>
      </c>
      <c r="AF303" s="80" t="b">
        <v>0</v>
      </c>
      <c r="AG303" s="80" t="s">
        <v>2484</v>
      </c>
      <c r="AH303" s="80"/>
      <c r="AI303" s="86" t="s">
        <v>2449</v>
      </c>
      <c r="AJ303" s="80" t="b">
        <v>0</v>
      </c>
      <c r="AK303" s="80">
        <v>0</v>
      </c>
      <c r="AL303" s="86" t="s">
        <v>2449</v>
      </c>
      <c r="AM303" s="80" t="s">
        <v>2502</v>
      </c>
      <c r="AN303" s="80" t="b">
        <v>0</v>
      </c>
      <c r="AO303" s="86" t="s">
        <v>2334</v>
      </c>
      <c r="AP303" s="80" t="s">
        <v>178</v>
      </c>
      <c r="AQ303" s="80">
        <v>0</v>
      </c>
      <c r="AR303" s="80">
        <v>0</v>
      </c>
      <c r="AS303" s="80"/>
      <c r="AT303" s="80"/>
      <c r="AU303" s="80"/>
      <c r="AV303" s="80"/>
      <c r="AW303" s="80"/>
      <c r="AX303" s="80"/>
      <c r="AY303" s="80"/>
      <c r="AZ303" s="80"/>
      <c r="BA303" s="79" t="str">
        <f>REPLACE(INDEX(GroupVertices[Group],MATCH(Edges[[#This Row],[Vertex 1]],GroupVertices[Vertex],0)),1,1,"")</f>
        <v>4</v>
      </c>
      <c r="BB303" s="79" t="str">
        <f>REPLACE(INDEX(GroupVertices[Group],MATCH(Edges[[#This Row],[Vertex 2]],GroupVertices[Vertex],0)),1,1,"")</f>
        <v>1</v>
      </c>
    </row>
    <row r="304" spans="1:54" ht="15">
      <c r="A304" s="65" t="s">
        <v>248</v>
      </c>
      <c r="B304" s="65" t="s">
        <v>270</v>
      </c>
      <c r="C304" s="66"/>
      <c r="D304" s="67"/>
      <c r="E304" s="68"/>
      <c r="F304" s="69"/>
      <c r="G304" s="66"/>
      <c r="H304" s="70"/>
      <c r="I304" s="71"/>
      <c r="J304" s="71"/>
      <c r="K304" s="34" t="s">
        <v>66</v>
      </c>
      <c r="L304" s="78">
        <v>304</v>
      </c>
      <c r="M304" s="78"/>
      <c r="N304" s="73"/>
      <c r="O304" s="80" t="s">
        <v>335</v>
      </c>
      <c r="P304" s="82">
        <v>43523.03491898148</v>
      </c>
      <c r="Q304" s="80" t="s">
        <v>457</v>
      </c>
      <c r="R304" s="80"/>
      <c r="S304" s="80"/>
      <c r="T304" s="80" t="s">
        <v>925</v>
      </c>
      <c r="U304" s="80"/>
      <c r="V304" s="83" t="s">
        <v>1114</v>
      </c>
      <c r="W304" s="82">
        <v>43523.03491898148</v>
      </c>
      <c r="X304" s="83" t="s">
        <v>1306</v>
      </c>
      <c r="Y304" s="80"/>
      <c r="Z304" s="80"/>
      <c r="AA304" s="86" t="s">
        <v>1946</v>
      </c>
      <c r="AB304" s="86" t="s">
        <v>2310</v>
      </c>
      <c r="AC304" s="80" t="b">
        <v>0</v>
      </c>
      <c r="AD304" s="80">
        <v>5</v>
      </c>
      <c r="AE304" s="86" t="s">
        <v>2457</v>
      </c>
      <c r="AF304" s="80" t="b">
        <v>0</v>
      </c>
      <c r="AG304" s="80" t="s">
        <v>2484</v>
      </c>
      <c r="AH304" s="80"/>
      <c r="AI304" s="86" t="s">
        <v>2449</v>
      </c>
      <c r="AJ304" s="80" t="b">
        <v>0</v>
      </c>
      <c r="AK304" s="80">
        <v>0</v>
      </c>
      <c r="AL304" s="86" t="s">
        <v>2449</v>
      </c>
      <c r="AM304" s="80" t="s">
        <v>2506</v>
      </c>
      <c r="AN304" s="80" t="b">
        <v>0</v>
      </c>
      <c r="AO304" s="86" t="s">
        <v>2310</v>
      </c>
      <c r="AP304" s="80" t="s">
        <v>178</v>
      </c>
      <c r="AQ304" s="80">
        <v>0</v>
      </c>
      <c r="AR304" s="80">
        <v>0</v>
      </c>
      <c r="AS304" s="80"/>
      <c r="AT304" s="80"/>
      <c r="AU304" s="80"/>
      <c r="AV304" s="80"/>
      <c r="AW304" s="80"/>
      <c r="AX304" s="80"/>
      <c r="AY304" s="80"/>
      <c r="AZ304" s="80"/>
      <c r="BA304" s="79" t="str">
        <f>REPLACE(INDEX(GroupVertices[Group],MATCH(Edges[[#This Row],[Vertex 1]],GroupVertices[Vertex],0)),1,1,"")</f>
        <v>4</v>
      </c>
      <c r="BB304" s="79" t="str">
        <f>REPLACE(INDEX(GroupVertices[Group],MATCH(Edges[[#This Row],[Vertex 2]],GroupVertices[Vertex],0)),1,1,"")</f>
        <v>1</v>
      </c>
    </row>
    <row r="305" spans="1:54" ht="15">
      <c r="A305" s="65" t="s">
        <v>279</v>
      </c>
      <c r="B305" s="65" t="s">
        <v>270</v>
      </c>
      <c r="C305" s="66"/>
      <c r="D305" s="67"/>
      <c r="E305" s="68"/>
      <c r="F305" s="69"/>
      <c r="G305" s="66"/>
      <c r="H305" s="70"/>
      <c r="I305" s="71"/>
      <c r="J305" s="71"/>
      <c r="K305" s="34" t="s">
        <v>66</v>
      </c>
      <c r="L305" s="78">
        <v>305</v>
      </c>
      <c r="M305" s="78"/>
      <c r="N305" s="73"/>
      <c r="O305" s="80" t="s">
        <v>335</v>
      </c>
      <c r="P305" s="82">
        <v>43523.007048611114</v>
      </c>
      <c r="Q305" s="80" t="s">
        <v>653</v>
      </c>
      <c r="R305" s="80"/>
      <c r="S305" s="80"/>
      <c r="T305" s="80" t="s">
        <v>925</v>
      </c>
      <c r="U305" s="80"/>
      <c r="V305" s="83" t="s">
        <v>1121</v>
      </c>
      <c r="W305" s="82">
        <v>43523.007048611114</v>
      </c>
      <c r="X305" s="83" t="s">
        <v>1516</v>
      </c>
      <c r="Y305" s="80"/>
      <c r="Z305" s="80"/>
      <c r="AA305" s="86" t="s">
        <v>2156</v>
      </c>
      <c r="AB305" s="86" t="s">
        <v>2174</v>
      </c>
      <c r="AC305" s="80" t="b">
        <v>0</v>
      </c>
      <c r="AD305" s="80">
        <v>1</v>
      </c>
      <c r="AE305" s="86" t="s">
        <v>2457</v>
      </c>
      <c r="AF305" s="80" t="b">
        <v>0</v>
      </c>
      <c r="AG305" s="80" t="s">
        <v>2484</v>
      </c>
      <c r="AH305" s="80"/>
      <c r="AI305" s="86" t="s">
        <v>2449</v>
      </c>
      <c r="AJ305" s="80" t="b">
        <v>0</v>
      </c>
      <c r="AK305" s="80">
        <v>0</v>
      </c>
      <c r="AL305" s="86" t="s">
        <v>2449</v>
      </c>
      <c r="AM305" s="80" t="s">
        <v>2502</v>
      </c>
      <c r="AN305" s="80" t="b">
        <v>0</v>
      </c>
      <c r="AO305" s="86" t="s">
        <v>2174</v>
      </c>
      <c r="AP305" s="80" t="s">
        <v>178</v>
      </c>
      <c r="AQ305" s="80">
        <v>0</v>
      </c>
      <c r="AR305" s="80">
        <v>0</v>
      </c>
      <c r="AS305" s="80"/>
      <c r="AT305" s="80"/>
      <c r="AU305" s="80"/>
      <c r="AV305" s="80"/>
      <c r="AW305" s="80"/>
      <c r="AX305" s="80"/>
      <c r="AY305" s="80"/>
      <c r="AZ305" s="80"/>
      <c r="BA305" s="79" t="str">
        <f>REPLACE(INDEX(GroupVertices[Group],MATCH(Edges[[#This Row],[Vertex 1]],GroupVertices[Vertex],0)),1,1,"")</f>
        <v>6</v>
      </c>
      <c r="BB305" s="79" t="str">
        <f>REPLACE(INDEX(GroupVertices[Group],MATCH(Edges[[#This Row],[Vertex 2]],GroupVertices[Vertex],0)),1,1,"")</f>
        <v>1</v>
      </c>
    </row>
    <row r="306" spans="1:54" ht="15">
      <c r="A306" s="65" t="s">
        <v>283</v>
      </c>
      <c r="B306" s="65" t="s">
        <v>270</v>
      </c>
      <c r="C306" s="66"/>
      <c r="D306" s="67"/>
      <c r="E306" s="68"/>
      <c r="F306" s="69"/>
      <c r="G306" s="66"/>
      <c r="H306" s="70"/>
      <c r="I306" s="71"/>
      <c r="J306" s="71"/>
      <c r="K306" s="34" t="s">
        <v>66</v>
      </c>
      <c r="L306" s="78">
        <v>306</v>
      </c>
      <c r="M306" s="78"/>
      <c r="N306" s="73"/>
      <c r="O306" s="80" t="s">
        <v>335</v>
      </c>
      <c r="P306" s="82">
        <v>43530.04167824074</v>
      </c>
      <c r="Q306" s="80" t="s">
        <v>753</v>
      </c>
      <c r="R306" s="80"/>
      <c r="S306" s="80"/>
      <c r="T306" s="80" t="s">
        <v>925</v>
      </c>
      <c r="U306" s="80"/>
      <c r="V306" s="83" t="s">
        <v>1125</v>
      </c>
      <c r="W306" s="82">
        <v>43530.04167824074</v>
      </c>
      <c r="X306" s="83" t="s">
        <v>1621</v>
      </c>
      <c r="Y306" s="80"/>
      <c r="Z306" s="80"/>
      <c r="AA306" s="86" t="s">
        <v>2262</v>
      </c>
      <c r="AB306" s="86" t="s">
        <v>2339</v>
      </c>
      <c r="AC306" s="80" t="b">
        <v>0</v>
      </c>
      <c r="AD306" s="80">
        <v>2</v>
      </c>
      <c r="AE306" s="86" t="s">
        <v>2457</v>
      </c>
      <c r="AF306" s="80" t="b">
        <v>0</v>
      </c>
      <c r="AG306" s="80" t="s">
        <v>2484</v>
      </c>
      <c r="AH306" s="80"/>
      <c r="AI306" s="86" t="s">
        <v>2449</v>
      </c>
      <c r="AJ306" s="80" t="b">
        <v>0</v>
      </c>
      <c r="AK306" s="80">
        <v>0</v>
      </c>
      <c r="AL306" s="86" t="s">
        <v>2449</v>
      </c>
      <c r="AM306" s="80" t="s">
        <v>2504</v>
      </c>
      <c r="AN306" s="80" t="b">
        <v>0</v>
      </c>
      <c r="AO306" s="86" t="s">
        <v>2339</v>
      </c>
      <c r="AP306" s="80" t="s">
        <v>178</v>
      </c>
      <c r="AQ306" s="80">
        <v>0</v>
      </c>
      <c r="AR306" s="80">
        <v>0</v>
      </c>
      <c r="AS306" s="80" t="s">
        <v>2516</v>
      </c>
      <c r="AT306" s="80" t="s">
        <v>2518</v>
      </c>
      <c r="AU306" s="80" t="s">
        <v>2520</v>
      </c>
      <c r="AV306" s="80" t="s">
        <v>2528</v>
      </c>
      <c r="AW306" s="80" t="s">
        <v>2536</v>
      </c>
      <c r="AX306" s="80" t="s">
        <v>2544</v>
      </c>
      <c r="AY306" s="80" t="s">
        <v>2547</v>
      </c>
      <c r="AZ306" s="83" t="s">
        <v>2554</v>
      </c>
      <c r="BA306" s="79" t="str">
        <f>REPLACE(INDEX(GroupVertices[Group],MATCH(Edges[[#This Row],[Vertex 1]],GroupVertices[Vertex],0)),1,1,"")</f>
        <v>2</v>
      </c>
      <c r="BB306" s="79" t="str">
        <f>REPLACE(INDEX(GroupVertices[Group],MATCH(Edges[[#This Row],[Vertex 2]],GroupVertices[Vertex],0)),1,1,"")</f>
        <v>1</v>
      </c>
    </row>
    <row r="307" spans="1:54" ht="15">
      <c r="A307" s="65" t="s">
        <v>273</v>
      </c>
      <c r="B307" s="65" t="s">
        <v>270</v>
      </c>
      <c r="C307" s="66"/>
      <c r="D307" s="67"/>
      <c r="E307" s="68"/>
      <c r="F307" s="69"/>
      <c r="G307" s="66"/>
      <c r="H307" s="70"/>
      <c r="I307" s="71"/>
      <c r="J307" s="71"/>
      <c r="K307" s="34" t="s">
        <v>66</v>
      </c>
      <c r="L307" s="78">
        <v>307</v>
      </c>
      <c r="M307" s="78"/>
      <c r="N307" s="73"/>
      <c r="O307" s="80" t="s">
        <v>335</v>
      </c>
      <c r="P307" s="82">
        <v>43523.011087962965</v>
      </c>
      <c r="Q307" s="80" t="s">
        <v>564</v>
      </c>
      <c r="R307" s="83" t="s">
        <v>895</v>
      </c>
      <c r="S307" s="80" t="s">
        <v>922</v>
      </c>
      <c r="T307" s="80" t="s">
        <v>925</v>
      </c>
      <c r="U307" s="80"/>
      <c r="V307" s="83" t="s">
        <v>1115</v>
      </c>
      <c r="W307" s="82">
        <v>43523.011087962965</v>
      </c>
      <c r="X307" s="83" t="s">
        <v>1420</v>
      </c>
      <c r="Y307" s="80"/>
      <c r="Z307" s="80"/>
      <c r="AA307" s="86" t="s">
        <v>2060</v>
      </c>
      <c r="AB307" s="86" t="s">
        <v>2073</v>
      </c>
      <c r="AC307" s="80" t="b">
        <v>0</v>
      </c>
      <c r="AD307" s="80">
        <v>3</v>
      </c>
      <c r="AE307" s="86" t="s">
        <v>2457</v>
      </c>
      <c r="AF307" s="80" t="b">
        <v>0</v>
      </c>
      <c r="AG307" s="80" t="s">
        <v>2484</v>
      </c>
      <c r="AH307" s="80"/>
      <c r="AI307" s="86" t="s">
        <v>2449</v>
      </c>
      <c r="AJ307" s="80" t="b">
        <v>0</v>
      </c>
      <c r="AK307" s="80">
        <v>1</v>
      </c>
      <c r="AL307" s="86" t="s">
        <v>2449</v>
      </c>
      <c r="AM307" s="80" t="s">
        <v>2506</v>
      </c>
      <c r="AN307" s="80" t="b">
        <v>0</v>
      </c>
      <c r="AO307" s="86" t="s">
        <v>2073</v>
      </c>
      <c r="AP307" s="80" t="s">
        <v>178</v>
      </c>
      <c r="AQ307" s="80">
        <v>0</v>
      </c>
      <c r="AR307" s="80">
        <v>0</v>
      </c>
      <c r="AS307" s="80"/>
      <c r="AT307" s="80"/>
      <c r="AU307" s="80"/>
      <c r="AV307" s="80"/>
      <c r="AW307" s="80"/>
      <c r="AX307" s="80"/>
      <c r="AY307" s="80"/>
      <c r="AZ307" s="80"/>
      <c r="BA307" s="79" t="str">
        <f>REPLACE(INDEX(GroupVertices[Group],MATCH(Edges[[#This Row],[Vertex 1]],GroupVertices[Vertex],0)),1,1,"")</f>
        <v>4</v>
      </c>
      <c r="BB307" s="79" t="str">
        <f>REPLACE(INDEX(GroupVertices[Group],MATCH(Edges[[#This Row],[Vertex 2]],GroupVertices[Vertex],0)),1,1,"")</f>
        <v>1</v>
      </c>
    </row>
    <row r="308" spans="1:54" ht="15">
      <c r="A308" s="65" t="s">
        <v>290</v>
      </c>
      <c r="B308" s="65" t="s">
        <v>270</v>
      </c>
      <c r="C308" s="66"/>
      <c r="D308" s="67"/>
      <c r="E308" s="68"/>
      <c r="F308" s="69"/>
      <c r="G308" s="66"/>
      <c r="H308" s="70"/>
      <c r="I308" s="71"/>
      <c r="J308" s="71"/>
      <c r="K308" s="34" t="s">
        <v>66</v>
      </c>
      <c r="L308" s="78">
        <v>308</v>
      </c>
      <c r="M308" s="78"/>
      <c r="N308" s="73"/>
      <c r="O308" s="80" t="s">
        <v>335</v>
      </c>
      <c r="P308" s="82">
        <v>43523.100810185184</v>
      </c>
      <c r="Q308" s="80" t="s">
        <v>564</v>
      </c>
      <c r="R308" s="83" t="s">
        <v>895</v>
      </c>
      <c r="S308" s="80" t="s">
        <v>922</v>
      </c>
      <c r="T308" s="80" t="s">
        <v>925</v>
      </c>
      <c r="U308" s="80"/>
      <c r="V308" s="83" t="s">
        <v>1132</v>
      </c>
      <c r="W308" s="82">
        <v>43523.100810185184</v>
      </c>
      <c r="X308" s="83" t="s">
        <v>1453</v>
      </c>
      <c r="Y308" s="80"/>
      <c r="Z308" s="80"/>
      <c r="AA308" s="86" t="s">
        <v>2093</v>
      </c>
      <c r="AB308" s="80"/>
      <c r="AC308" s="80" t="b">
        <v>0</v>
      </c>
      <c r="AD308" s="80">
        <v>0</v>
      </c>
      <c r="AE308" s="86" t="s">
        <v>2449</v>
      </c>
      <c r="AF308" s="80" t="b">
        <v>0</v>
      </c>
      <c r="AG308" s="80" t="s">
        <v>2484</v>
      </c>
      <c r="AH308" s="80"/>
      <c r="AI308" s="86" t="s">
        <v>2449</v>
      </c>
      <c r="AJ308" s="80" t="b">
        <v>0</v>
      </c>
      <c r="AK308" s="80">
        <v>1</v>
      </c>
      <c r="AL308" s="86" t="s">
        <v>2060</v>
      </c>
      <c r="AM308" s="80" t="s">
        <v>2502</v>
      </c>
      <c r="AN308" s="80" t="b">
        <v>0</v>
      </c>
      <c r="AO308" s="86" t="s">
        <v>2060</v>
      </c>
      <c r="AP308" s="80" t="s">
        <v>178</v>
      </c>
      <c r="AQ308" s="80">
        <v>0</v>
      </c>
      <c r="AR308" s="80">
        <v>0</v>
      </c>
      <c r="AS308" s="80"/>
      <c r="AT308" s="80"/>
      <c r="AU308" s="80"/>
      <c r="AV308" s="80"/>
      <c r="AW308" s="80"/>
      <c r="AX308" s="80"/>
      <c r="AY308" s="80"/>
      <c r="AZ308" s="80"/>
      <c r="BA308" s="79" t="str">
        <f>REPLACE(INDEX(GroupVertices[Group],MATCH(Edges[[#This Row],[Vertex 1]],GroupVertices[Vertex],0)),1,1,"")</f>
        <v>3</v>
      </c>
      <c r="BB308" s="79" t="str">
        <f>REPLACE(INDEX(GroupVertices[Group],MATCH(Edges[[#This Row],[Vertex 2]],GroupVertices[Vertex],0)),1,1,"")</f>
        <v>1</v>
      </c>
    </row>
    <row r="309" spans="1:54" ht="15">
      <c r="A309" s="65" t="s">
        <v>283</v>
      </c>
      <c r="B309" s="65" t="s">
        <v>270</v>
      </c>
      <c r="C309" s="66"/>
      <c r="D309" s="67"/>
      <c r="E309" s="68"/>
      <c r="F309" s="69"/>
      <c r="G309" s="66"/>
      <c r="H309" s="70"/>
      <c r="I309" s="71"/>
      <c r="J309" s="71"/>
      <c r="K309" s="34" t="s">
        <v>66</v>
      </c>
      <c r="L309" s="78">
        <v>309</v>
      </c>
      <c r="M309" s="78"/>
      <c r="N309" s="73"/>
      <c r="O309" s="80" t="s">
        <v>335</v>
      </c>
      <c r="P309" s="82">
        <v>43523.025</v>
      </c>
      <c r="Q309" s="80" t="s">
        <v>742</v>
      </c>
      <c r="R309" s="80"/>
      <c r="S309" s="80"/>
      <c r="T309" s="80" t="s">
        <v>925</v>
      </c>
      <c r="U309" s="80"/>
      <c r="V309" s="83" t="s">
        <v>1125</v>
      </c>
      <c r="W309" s="82">
        <v>43523.025</v>
      </c>
      <c r="X309" s="83" t="s">
        <v>1609</v>
      </c>
      <c r="Y309" s="80"/>
      <c r="Z309" s="80"/>
      <c r="AA309" s="86" t="s">
        <v>2250</v>
      </c>
      <c r="AB309" s="86" t="s">
        <v>2301</v>
      </c>
      <c r="AC309" s="80" t="b">
        <v>0</v>
      </c>
      <c r="AD309" s="80">
        <v>4</v>
      </c>
      <c r="AE309" s="86" t="s">
        <v>2457</v>
      </c>
      <c r="AF309" s="80" t="b">
        <v>0</v>
      </c>
      <c r="AG309" s="80" t="s">
        <v>2484</v>
      </c>
      <c r="AH309" s="80"/>
      <c r="AI309" s="86" t="s">
        <v>2449</v>
      </c>
      <c r="AJ309" s="80" t="b">
        <v>0</v>
      </c>
      <c r="AK309" s="80">
        <v>0</v>
      </c>
      <c r="AL309" s="86" t="s">
        <v>2449</v>
      </c>
      <c r="AM309" s="80" t="s">
        <v>2502</v>
      </c>
      <c r="AN309" s="80" t="b">
        <v>0</v>
      </c>
      <c r="AO309" s="86" t="s">
        <v>2301</v>
      </c>
      <c r="AP309" s="80" t="s">
        <v>178</v>
      </c>
      <c r="AQ309" s="80">
        <v>0</v>
      </c>
      <c r="AR309" s="80">
        <v>0</v>
      </c>
      <c r="AS309" s="80"/>
      <c r="AT309" s="80"/>
      <c r="AU309" s="80"/>
      <c r="AV309" s="80"/>
      <c r="AW309" s="80"/>
      <c r="AX309" s="80"/>
      <c r="AY309" s="80"/>
      <c r="AZ309" s="80"/>
      <c r="BA309" s="79" t="str">
        <f>REPLACE(INDEX(GroupVertices[Group],MATCH(Edges[[#This Row],[Vertex 1]],GroupVertices[Vertex],0)),1,1,"")</f>
        <v>2</v>
      </c>
      <c r="BB309" s="79" t="str">
        <f>REPLACE(INDEX(GroupVertices[Group],MATCH(Edges[[#This Row],[Vertex 2]],GroupVertices[Vertex],0)),1,1,"")</f>
        <v>1</v>
      </c>
    </row>
    <row r="310" spans="1:54" ht="15">
      <c r="A310" s="65" t="s">
        <v>230</v>
      </c>
      <c r="B310" s="65" t="s">
        <v>270</v>
      </c>
      <c r="C310" s="66"/>
      <c r="D310" s="67"/>
      <c r="E310" s="68"/>
      <c r="F310" s="69"/>
      <c r="G310" s="66"/>
      <c r="H310" s="70"/>
      <c r="I310" s="71"/>
      <c r="J310" s="71"/>
      <c r="K310" s="34" t="s">
        <v>66</v>
      </c>
      <c r="L310" s="78">
        <v>310</v>
      </c>
      <c r="M310" s="78"/>
      <c r="N310" s="73"/>
      <c r="O310" s="80" t="s">
        <v>335</v>
      </c>
      <c r="P310" s="82">
        <v>43523.03900462963</v>
      </c>
      <c r="Q310" s="80" t="s">
        <v>469</v>
      </c>
      <c r="R310" s="80"/>
      <c r="S310" s="80"/>
      <c r="T310" s="80" t="s">
        <v>925</v>
      </c>
      <c r="U310" s="80"/>
      <c r="V310" s="83" t="s">
        <v>1080</v>
      </c>
      <c r="W310" s="82">
        <v>43523.03900462963</v>
      </c>
      <c r="X310" s="83" t="s">
        <v>1318</v>
      </c>
      <c r="Y310" s="80"/>
      <c r="Z310" s="80"/>
      <c r="AA310" s="86" t="s">
        <v>1958</v>
      </c>
      <c r="AB310" s="86" t="s">
        <v>1961</v>
      </c>
      <c r="AC310" s="80" t="b">
        <v>0</v>
      </c>
      <c r="AD310" s="80">
        <v>5</v>
      </c>
      <c r="AE310" s="86" t="s">
        <v>2457</v>
      </c>
      <c r="AF310" s="80" t="b">
        <v>0</v>
      </c>
      <c r="AG310" s="80" t="s">
        <v>2484</v>
      </c>
      <c r="AH310" s="80"/>
      <c r="AI310" s="86" t="s">
        <v>2449</v>
      </c>
      <c r="AJ310" s="80" t="b">
        <v>0</v>
      </c>
      <c r="AK310" s="80">
        <v>0</v>
      </c>
      <c r="AL310" s="86" t="s">
        <v>2449</v>
      </c>
      <c r="AM310" s="80" t="s">
        <v>2502</v>
      </c>
      <c r="AN310" s="80" t="b">
        <v>0</v>
      </c>
      <c r="AO310" s="86" t="s">
        <v>1961</v>
      </c>
      <c r="AP310" s="80" t="s">
        <v>178</v>
      </c>
      <c r="AQ310" s="80">
        <v>0</v>
      </c>
      <c r="AR310" s="80">
        <v>0</v>
      </c>
      <c r="AS310" s="80"/>
      <c r="AT310" s="80"/>
      <c r="AU310" s="80"/>
      <c r="AV310" s="80"/>
      <c r="AW310" s="80"/>
      <c r="AX310" s="80"/>
      <c r="AY310" s="80"/>
      <c r="AZ310" s="80"/>
      <c r="BA310" s="79" t="str">
        <f>REPLACE(INDEX(GroupVertices[Group],MATCH(Edges[[#This Row],[Vertex 1]],GroupVertices[Vertex],0)),1,1,"")</f>
        <v>6</v>
      </c>
      <c r="BB310" s="79" t="str">
        <f>REPLACE(INDEX(GroupVertices[Group],MATCH(Edges[[#This Row],[Vertex 2]],GroupVertices[Vertex],0)),1,1,"")</f>
        <v>1</v>
      </c>
    </row>
    <row r="311" spans="1:54" ht="15">
      <c r="A311" s="65" t="s">
        <v>279</v>
      </c>
      <c r="B311" s="65" t="s">
        <v>270</v>
      </c>
      <c r="C311" s="66"/>
      <c r="D311" s="67"/>
      <c r="E311" s="68"/>
      <c r="F311" s="69"/>
      <c r="G311" s="66"/>
      <c r="H311" s="70"/>
      <c r="I311" s="71"/>
      <c r="J311" s="71"/>
      <c r="K311" s="34" t="s">
        <v>66</v>
      </c>
      <c r="L311" s="78">
        <v>311</v>
      </c>
      <c r="M311" s="78"/>
      <c r="N311" s="73"/>
      <c r="O311" s="80" t="s">
        <v>335</v>
      </c>
      <c r="P311" s="82">
        <v>43523.03892361111</v>
      </c>
      <c r="Q311" s="80" t="s">
        <v>661</v>
      </c>
      <c r="R311" s="80"/>
      <c r="S311" s="80"/>
      <c r="T311" s="80" t="s">
        <v>925</v>
      </c>
      <c r="U311" s="80"/>
      <c r="V311" s="83" t="s">
        <v>1121</v>
      </c>
      <c r="W311" s="82">
        <v>43523.03892361111</v>
      </c>
      <c r="X311" s="83" t="s">
        <v>1524</v>
      </c>
      <c r="Y311" s="80"/>
      <c r="Z311" s="80"/>
      <c r="AA311" s="86" t="s">
        <v>2164</v>
      </c>
      <c r="AB311" s="86" t="s">
        <v>2313</v>
      </c>
      <c r="AC311" s="80" t="b">
        <v>0</v>
      </c>
      <c r="AD311" s="80">
        <v>1</v>
      </c>
      <c r="AE311" s="86" t="s">
        <v>2457</v>
      </c>
      <c r="AF311" s="80" t="b">
        <v>0</v>
      </c>
      <c r="AG311" s="80" t="s">
        <v>2484</v>
      </c>
      <c r="AH311" s="80"/>
      <c r="AI311" s="86" t="s">
        <v>2449</v>
      </c>
      <c r="AJ311" s="80" t="b">
        <v>0</v>
      </c>
      <c r="AK311" s="80">
        <v>0</v>
      </c>
      <c r="AL311" s="86" t="s">
        <v>2449</v>
      </c>
      <c r="AM311" s="80" t="s">
        <v>2506</v>
      </c>
      <c r="AN311" s="80" t="b">
        <v>0</v>
      </c>
      <c r="AO311" s="86" t="s">
        <v>2313</v>
      </c>
      <c r="AP311" s="80" t="s">
        <v>178</v>
      </c>
      <c r="AQ311" s="80">
        <v>0</v>
      </c>
      <c r="AR311" s="80">
        <v>0</v>
      </c>
      <c r="AS311" s="80"/>
      <c r="AT311" s="80"/>
      <c r="AU311" s="80"/>
      <c r="AV311" s="80"/>
      <c r="AW311" s="80"/>
      <c r="AX311" s="80"/>
      <c r="AY311" s="80"/>
      <c r="AZ311" s="80"/>
      <c r="BA311" s="79" t="str">
        <f>REPLACE(INDEX(GroupVertices[Group],MATCH(Edges[[#This Row],[Vertex 1]],GroupVertices[Vertex],0)),1,1,"")</f>
        <v>6</v>
      </c>
      <c r="BB311" s="79" t="str">
        <f>REPLACE(INDEX(GroupVertices[Group],MATCH(Edges[[#This Row],[Vertex 2]],GroupVertices[Vertex],0)),1,1,"")</f>
        <v>1</v>
      </c>
    </row>
    <row r="312" spans="1:54" ht="15">
      <c r="A312" s="65" t="s">
        <v>287</v>
      </c>
      <c r="B312" s="65" t="s">
        <v>270</v>
      </c>
      <c r="C312" s="66"/>
      <c r="D312" s="67"/>
      <c r="E312" s="68"/>
      <c r="F312" s="69"/>
      <c r="G312" s="66"/>
      <c r="H312" s="70"/>
      <c r="I312" s="71"/>
      <c r="J312" s="71"/>
      <c r="K312" s="34" t="s">
        <v>66</v>
      </c>
      <c r="L312" s="78">
        <v>312</v>
      </c>
      <c r="M312" s="78"/>
      <c r="N312" s="73"/>
      <c r="O312" s="80" t="s">
        <v>335</v>
      </c>
      <c r="P312" s="82">
        <v>43530.03303240741</v>
      </c>
      <c r="Q312" s="80" t="s">
        <v>643</v>
      </c>
      <c r="R312" s="80"/>
      <c r="S312" s="80"/>
      <c r="T312" s="80" t="s">
        <v>925</v>
      </c>
      <c r="U312" s="80"/>
      <c r="V312" s="83" t="s">
        <v>1129</v>
      </c>
      <c r="W312" s="82">
        <v>43530.03303240741</v>
      </c>
      <c r="X312" s="83" t="s">
        <v>1505</v>
      </c>
      <c r="Y312" s="80"/>
      <c r="Z312" s="80"/>
      <c r="AA312" s="86" t="s">
        <v>2145</v>
      </c>
      <c r="AB312" s="86" t="s">
        <v>2131</v>
      </c>
      <c r="AC312" s="80" t="b">
        <v>0</v>
      </c>
      <c r="AD312" s="80">
        <v>1</v>
      </c>
      <c r="AE312" s="86" t="s">
        <v>2457</v>
      </c>
      <c r="AF312" s="80" t="b">
        <v>0</v>
      </c>
      <c r="AG312" s="80" t="s">
        <v>2484</v>
      </c>
      <c r="AH312" s="80"/>
      <c r="AI312" s="86" t="s">
        <v>2449</v>
      </c>
      <c r="AJ312" s="80" t="b">
        <v>0</v>
      </c>
      <c r="AK312" s="80">
        <v>0</v>
      </c>
      <c r="AL312" s="86" t="s">
        <v>2449</v>
      </c>
      <c r="AM312" s="80" t="s">
        <v>2504</v>
      </c>
      <c r="AN312" s="80" t="b">
        <v>0</v>
      </c>
      <c r="AO312" s="86" t="s">
        <v>2131</v>
      </c>
      <c r="AP312" s="80" t="s">
        <v>178</v>
      </c>
      <c r="AQ312" s="80">
        <v>0</v>
      </c>
      <c r="AR312" s="80">
        <v>0</v>
      </c>
      <c r="AS312" s="80"/>
      <c r="AT312" s="80"/>
      <c r="AU312" s="80"/>
      <c r="AV312" s="80"/>
      <c r="AW312" s="80"/>
      <c r="AX312" s="80"/>
      <c r="AY312" s="80"/>
      <c r="AZ312" s="80"/>
      <c r="BA312" s="79" t="str">
        <f>REPLACE(INDEX(GroupVertices[Group],MATCH(Edges[[#This Row],[Vertex 1]],GroupVertices[Vertex],0)),1,1,"")</f>
        <v>2</v>
      </c>
      <c r="BB312" s="79" t="str">
        <f>REPLACE(INDEX(GroupVertices[Group],MATCH(Edges[[#This Row],[Vertex 2]],GroupVertices[Vertex],0)),1,1,"")</f>
        <v>1</v>
      </c>
    </row>
    <row r="313" spans="1:54" ht="15">
      <c r="A313" s="65" t="s">
        <v>291</v>
      </c>
      <c r="B313" s="65" t="s">
        <v>270</v>
      </c>
      <c r="C313" s="66"/>
      <c r="D313" s="67"/>
      <c r="E313" s="68"/>
      <c r="F313" s="69"/>
      <c r="G313" s="66"/>
      <c r="H313" s="70"/>
      <c r="I313" s="71"/>
      <c r="J313" s="71"/>
      <c r="K313" s="34" t="s">
        <v>66</v>
      </c>
      <c r="L313" s="78">
        <v>313</v>
      </c>
      <c r="M313" s="78"/>
      <c r="N313" s="73"/>
      <c r="O313" s="80" t="s">
        <v>335</v>
      </c>
      <c r="P313" s="82">
        <v>43523.02446759259</v>
      </c>
      <c r="Q313" s="80" t="s">
        <v>551</v>
      </c>
      <c r="R313" s="80"/>
      <c r="S313" s="80"/>
      <c r="T313" s="80" t="s">
        <v>945</v>
      </c>
      <c r="U313" s="80"/>
      <c r="V313" s="83" t="s">
        <v>1133</v>
      </c>
      <c r="W313" s="82">
        <v>43523.02446759259</v>
      </c>
      <c r="X313" s="83" t="s">
        <v>1406</v>
      </c>
      <c r="Y313" s="80"/>
      <c r="Z313" s="80"/>
      <c r="AA313" s="86" t="s">
        <v>2046</v>
      </c>
      <c r="AB313" s="86" t="s">
        <v>2301</v>
      </c>
      <c r="AC313" s="80" t="b">
        <v>0</v>
      </c>
      <c r="AD313" s="80">
        <v>3</v>
      </c>
      <c r="AE313" s="86" t="s">
        <v>2457</v>
      </c>
      <c r="AF313" s="80" t="b">
        <v>0</v>
      </c>
      <c r="AG313" s="80" t="s">
        <v>2484</v>
      </c>
      <c r="AH313" s="80"/>
      <c r="AI313" s="86" t="s">
        <v>2449</v>
      </c>
      <c r="AJ313" s="80" t="b">
        <v>0</v>
      </c>
      <c r="AK313" s="80">
        <v>0</v>
      </c>
      <c r="AL313" s="86" t="s">
        <v>2449</v>
      </c>
      <c r="AM313" s="80" t="s">
        <v>2506</v>
      </c>
      <c r="AN313" s="80" t="b">
        <v>0</v>
      </c>
      <c r="AO313" s="86" t="s">
        <v>2301</v>
      </c>
      <c r="AP313" s="80" t="s">
        <v>178</v>
      </c>
      <c r="AQ313" s="80">
        <v>0</v>
      </c>
      <c r="AR313" s="80">
        <v>0</v>
      </c>
      <c r="AS313" s="80"/>
      <c r="AT313" s="80"/>
      <c r="AU313" s="80"/>
      <c r="AV313" s="80"/>
      <c r="AW313" s="80"/>
      <c r="AX313" s="80"/>
      <c r="AY313" s="80"/>
      <c r="AZ313" s="80"/>
      <c r="BA313" s="79" t="str">
        <f>REPLACE(INDEX(GroupVertices[Group],MATCH(Edges[[#This Row],[Vertex 1]],GroupVertices[Vertex],0)),1,1,"")</f>
        <v>1</v>
      </c>
      <c r="BB313" s="79" t="str">
        <f>REPLACE(INDEX(GroupVertices[Group],MATCH(Edges[[#This Row],[Vertex 2]],GroupVertices[Vertex],0)),1,1,"")</f>
        <v>1</v>
      </c>
    </row>
    <row r="314" spans="1:54" ht="15">
      <c r="A314" s="65" t="s">
        <v>288</v>
      </c>
      <c r="B314" s="65" t="s">
        <v>270</v>
      </c>
      <c r="C314" s="66"/>
      <c r="D314" s="67"/>
      <c r="E314" s="68"/>
      <c r="F314" s="69"/>
      <c r="G314" s="66"/>
      <c r="H314" s="70"/>
      <c r="I314" s="71"/>
      <c r="J314" s="71"/>
      <c r="K314" s="34" t="s">
        <v>66</v>
      </c>
      <c r="L314" s="78">
        <v>314</v>
      </c>
      <c r="M314" s="78"/>
      <c r="N314" s="73"/>
      <c r="O314" s="80" t="s">
        <v>335</v>
      </c>
      <c r="P314" s="82">
        <v>43530.002291666664</v>
      </c>
      <c r="Q314" s="80" t="s">
        <v>522</v>
      </c>
      <c r="R314" s="80"/>
      <c r="S314" s="80"/>
      <c r="T314" s="80" t="s">
        <v>925</v>
      </c>
      <c r="U314" s="80"/>
      <c r="V314" s="83" t="s">
        <v>1130</v>
      </c>
      <c r="W314" s="82">
        <v>43530.002291666664</v>
      </c>
      <c r="X314" s="83" t="s">
        <v>1374</v>
      </c>
      <c r="Y314" s="80"/>
      <c r="Z314" s="80"/>
      <c r="AA314" s="86" t="s">
        <v>2014</v>
      </c>
      <c r="AB314" s="86" t="s">
        <v>2023</v>
      </c>
      <c r="AC314" s="80" t="b">
        <v>0</v>
      </c>
      <c r="AD314" s="80">
        <v>2</v>
      </c>
      <c r="AE314" s="86" t="s">
        <v>2457</v>
      </c>
      <c r="AF314" s="80" t="b">
        <v>0</v>
      </c>
      <c r="AG314" s="80" t="s">
        <v>2484</v>
      </c>
      <c r="AH314" s="80"/>
      <c r="AI314" s="86" t="s">
        <v>2449</v>
      </c>
      <c r="AJ314" s="80" t="b">
        <v>0</v>
      </c>
      <c r="AK314" s="80">
        <v>0</v>
      </c>
      <c r="AL314" s="86" t="s">
        <v>2449</v>
      </c>
      <c r="AM314" s="80" t="s">
        <v>2502</v>
      </c>
      <c r="AN314" s="80" t="b">
        <v>0</v>
      </c>
      <c r="AO314" s="86" t="s">
        <v>2023</v>
      </c>
      <c r="AP314" s="80" t="s">
        <v>178</v>
      </c>
      <c r="AQ314" s="80">
        <v>0</v>
      </c>
      <c r="AR314" s="80">
        <v>0</v>
      </c>
      <c r="AS314" s="80"/>
      <c r="AT314" s="80"/>
      <c r="AU314" s="80"/>
      <c r="AV314" s="80"/>
      <c r="AW314" s="80"/>
      <c r="AX314" s="80"/>
      <c r="AY314" s="80"/>
      <c r="AZ314" s="80"/>
      <c r="BA314" s="79" t="str">
        <f>REPLACE(INDEX(GroupVertices[Group],MATCH(Edges[[#This Row],[Vertex 1]],GroupVertices[Vertex],0)),1,1,"")</f>
        <v>2</v>
      </c>
      <c r="BB314" s="79" t="str">
        <f>REPLACE(INDEX(GroupVertices[Group],MATCH(Edges[[#This Row],[Vertex 2]],GroupVertices[Vertex],0)),1,1,"")</f>
        <v>1</v>
      </c>
    </row>
    <row r="315" spans="1:54" ht="15">
      <c r="A315" s="65" t="s">
        <v>265</v>
      </c>
      <c r="B315" s="65" t="s">
        <v>270</v>
      </c>
      <c r="C315" s="66"/>
      <c r="D315" s="67"/>
      <c r="E315" s="68"/>
      <c r="F315" s="69"/>
      <c r="G315" s="66"/>
      <c r="H315" s="70"/>
      <c r="I315" s="71"/>
      <c r="J315" s="71"/>
      <c r="K315" s="34" t="s">
        <v>66</v>
      </c>
      <c r="L315" s="78">
        <v>315</v>
      </c>
      <c r="M315" s="78"/>
      <c r="N315" s="73"/>
      <c r="O315" s="80" t="s">
        <v>335</v>
      </c>
      <c r="P315" s="82">
        <v>43530.002280092594</v>
      </c>
      <c r="Q315" s="80" t="s">
        <v>705</v>
      </c>
      <c r="R315" s="80"/>
      <c r="S315" s="80"/>
      <c r="T315" s="80" t="s">
        <v>925</v>
      </c>
      <c r="U315" s="80"/>
      <c r="V315" s="83" t="s">
        <v>1106</v>
      </c>
      <c r="W315" s="82">
        <v>43530.002280092594</v>
      </c>
      <c r="X315" s="83" t="s">
        <v>1570</v>
      </c>
      <c r="Y315" s="80"/>
      <c r="Z315" s="80"/>
      <c r="AA315" s="86" t="s">
        <v>2211</v>
      </c>
      <c r="AB315" s="86" t="s">
        <v>2224</v>
      </c>
      <c r="AC315" s="80" t="b">
        <v>0</v>
      </c>
      <c r="AD315" s="80">
        <v>3</v>
      </c>
      <c r="AE315" s="86" t="s">
        <v>2457</v>
      </c>
      <c r="AF315" s="80" t="b">
        <v>0</v>
      </c>
      <c r="AG315" s="80" t="s">
        <v>2490</v>
      </c>
      <c r="AH315" s="80"/>
      <c r="AI315" s="86" t="s">
        <v>2449</v>
      </c>
      <c r="AJ315" s="80" t="b">
        <v>0</v>
      </c>
      <c r="AK315" s="80">
        <v>0</v>
      </c>
      <c r="AL315" s="86" t="s">
        <v>2449</v>
      </c>
      <c r="AM315" s="80" t="s">
        <v>2501</v>
      </c>
      <c r="AN315" s="80" t="b">
        <v>0</v>
      </c>
      <c r="AO315" s="86" t="s">
        <v>2224</v>
      </c>
      <c r="AP315" s="80" t="s">
        <v>178</v>
      </c>
      <c r="AQ315" s="80">
        <v>0</v>
      </c>
      <c r="AR315" s="80">
        <v>0</v>
      </c>
      <c r="AS315" s="80"/>
      <c r="AT315" s="80"/>
      <c r="AU315" s="80"/>
      <c r="AV315" s="80"/>
      <c r="AW315" s="80"/>
      <c r="AX315" s="80"/>
      <c r="AY315" s="80"/>
      <c r="AZ315" s="80"/>
      <c r="BA315" s="79" t="str">
        <f>REPLACE(INDEX(GroupVertices[Group],MATCH(Edges[[#This Row],[Vertex 1]],GroupVertices[Vertex],0)),1,1,"")</f>
        <v>2</v>
      </c>
      <c r="BB315" s="79" t="str">
        <f>REPLACE(INDEX(GroupVertices[Group],MATCH(Edges[[#This Row],[Vertex 2]],GroupVertices[Vertex],0)),1,1,"")</f>
        <v>1</v>
      </c>
    </row>
    <row r="316" spans="1:54" ht="15">
      <c r="A316" s="65" t="s">
        <v>283</v>
      </c>
      <c r="B316" s="65" t="s">
        <v>270</v>
      </c>
      <c r="C316" s="66"/>
      <c r="D316" s="67"/>
      <c r="E316" s="68"/>
      <c r="F316" s="69"/>
      <c r="G316" s="66"/>
      <c r="H316" s="70"/>
      <c r="I316" s="71"/>
      <c r="J316" s="71"/>
      <c r="K316" s="34" t="s">
        <v>66</v>
      </c>
      <c r="L316" s="78">
        <v>316</v>
      </c>
      <c r="M316" s="78"/>
      <c r="N316" s="73"/>
      <c r="O316" s="80" t="s">
        <v>335</v>
      </c>
      <c r="P316" s="82">
        <v>43523.002118055556</v>
      </c>
      <c r="Q316" s="80" t="s">
        <v>737</v>
      </c>
      <c r="R316" s="80"/>
      <c r="S316" s="80"/>
      <c r="T316" s="80" t="s">
        <v>925</v>
      </c>
      <c r="U316" s="80"/>
      <c r="V316" s="83" t="s">
        <v>1125</v>
      </c>
      <c r="W316" s="82">
        <v>43523.002118055556</v>
      </c>
      <c r="X316" s="83" t="s">
        <v>1604</v>
      </c>
      <c r="Y316" s="80"/>
      <c r="Z316" s="80"/>
      <c r="AA316" s="86" t="s">
        <v>2245</v>
      </c>
      <c r="AB316" s="86" t="s">
        <v>2287</v>
      </c>
      <c r="AC316" s="80" t="b">
        <v>0</v>
      </c>
      <c r="AD316" s="80">
        <v>2</v>
      </c>
      <c r="AE316" s="86" t="s">
        <v>2457</v>
      </c>
      <c r="AF316" s="80" t="b">
        <v>0</v>
      </c>
      <c r="AG316" s="80" t="s">
        <v>2484</v>
      </c>
      <c r="AH316" s="80"/>
      <c r="AI316" s="86" t="s">
        <v>2449</v>
      </c>
      <c r="AJ316" s="80" t="b">
        <v>0</v>
      </c>
      <c r="AK316" s="80">
        <v>0</v>
      </c>
      <c r="AL316" s="86" t="s">
        <v>2449</v>
      </c>
      <c r="AM316" s="80" t="s">
        <v>2502</v>
      </c>
      <c r="AN316" s="80" t="b">
        <v>0</v>
      </c>
      <c r="AO316" s="86" t="s">
        <v>2287</v>
      </c>
      <c r="AP316" s="80" t="s">
        <v>178</v>
      </c>
      <c r="AQ316" s="80">
        <v>0</v>
      </c>
      <c r="AR316" s="80">
        <v>0</v>
      </c>
      <c r="AS316" s="80"/>
      <c r="AT316" s="80"/>
      <c r="AU316" s="80"/>
      <c r="AV316" s="80"/>
      <c r="AW316" s="80"/>
      <c r="AX316" s="80"/>
      <c r="AY316" s="80"/>
      <c r="AZ316" s="80"/>
      <c r="BA316" s="79" t="str">
        <f>REPLACE(INDEX(GroupVertices[Group],MATCH(Edges[[#This Row],[Vertex 1]],GroupVertices[Vertex],0)),1,1,"")</f>
        <v>2</v>
      </c>
      <c r="BB316" s="79" t="str">
        <f>REPLACE(INDEX(GroupVertices[Group],MATCH(Edges[[#This Row],[Vertex 2]],GroupVertices[Vertex],0)),1,1,"")</f>
        <v>1</v>
      </c>
    </row>
    <row r="317" spans="1:54" ht="15">
      <c r="A317" s="65" t="s">
        <v>230</v>
      </c>
      <c r="B317" s="65" t="s">
        <v>270</v>
      </c>
      <c r="C317" s="66"/>
      <c r="D317" s="67"/>
      <c r="E317" s="68"/>
      <c r="F317" s="69"/>
      <c r="G317" s="66"/>
      <c r="H317" s="70"/>
      <c r="I317" s="71"/>
      <c r="J317" s="71"/>
      <c r="K317" s="34" t="s">
        <v>66</v>
      </c>
      <c r="L317" s="78">
        <v>317</v>
      </c>
      <c r="M317" s="78"/>
      <c r="N317" s="73"/>
      <c r="O317" s="80" t="s">
        <v>335</v>
      </c>
      <c r="P317" s="82">
        <v>43523.041597222225</v>
      </c>
      <c r="Q317" s="80" t="s">
        <v>470</v>
      </c>
      <c r="R317" s="80"/>
      <c r="S317" s="80"/>
      <c r="T317" s="80" t="s">
        <v>925</v>
      </c>
      <c r="U317" s="80"/>
      <c r="V317" s="83" t="s">
        <v>1080</v>
      </c>
      <c r="W317" s="82">
        <v>43523.041597222225</v>
      </c>
      <c r="X317" s="83" t="s">
        <v>1319</v>
      </c>
      <c r="Y317" s="80"/>
      <c r="Z317" s="80"/>
      <c r="AA317" s="86" t="s">
        <v>1959</v>
      </c>
      <c r="AB317" s="86" t="s">
        <v>1962</v>
      </c>
      <c r="AC317" s="80" t="b">
        <v>0</v>
      </c>
      <c r="AD317" s="80">
        <v>2</v>
      </c>
      <c r="AE317" s="86" t="s">
        <v>2457</v>
      </c>
      <c r="AF317" s="80" t="b">
        <v>0</v>
      </c>
      <c r="AG317" s="80" t="s">
        <v>2484</v>
      </c>
      <c r="AH317" s="80"/>
      <c r="AI317" s="86" t="s">
        <v>2449</v>
      </c>
      <c r="AJ317" s="80" t="b">
        <v>0</v>
      </c>
      <c r="AK317" s="80">
        <v>0</v>
      </c>
      <c r="AL317" s="86" t="s">
        <v>2449</v>
      </c>
      <c r="AM317" s="80" t="s">
        <v>2502</v>
      </c>
      <c r="AN317" s="80" t="b">
        <v>0</v>
      </c>
      <c r="AO317" s="86" t="s">
        <v>1962</v>
      </c>
      <c r="AP317" s="80" t="s">
        <v>178</v>
      </c>
      <c r="AQ317" s="80">
        <v>0</v>
      </c>
      <c r="AR317" s="80">
        <v>0</v>
      </c>
      <c r="AS317" s="80"/>
      <c r="AT317" s="80"/>
      <c r="AU317" s="80"/>
      <c r="AV317" s="80"/>
      <c r="AW317" s="80"/>
      <c r="AX317" s="80"/>
      <c r="AY317" s="80"/>
      <c r="AZ317" s="80"/>
      <c r="BA317" s="79" t="str">
        <f>REPLACE(INDEX(GroupVertices[Group],MATCH(Edges[[#This Row],[Vertex 1]],GroupVertices[Vertex],0)),1,1,"")</f>
        <v>6</v>
      </c>
      <c r="BB317" s="79" t="str">
        <f>REPLACE(INDEX(GroupVertices[Group],MATCH(Edges[[#This Row],[Vertex 2]],GroupVertices[Vertex],0)),1,1,"")</f>
        <v>1</v>
      </c>
    </row>
    <row r="318" spans="1:54" ht="15">
      <c r="A318" s="65" t="s">
        <v>273</v>
      </c>
      <c r="B318" s="65" t="s">
        <v>270</v>
      </c>
      <c r="C318" s="66"/>
      <c r="D318" s="67"/>
      <c r="E318" s="68"/>
      <c r="F318" s="69"/>
      <c r="G318" s="66"/>
      <c r="H318" s="70"/>
      <c r="I318" s="71"/>
      <c r="J318" s="71"/>
      <c r="K318" s="34" t="s">
        <v>66</v>
      </c>
      <c r="L318" s="78">
        <v>318</v>
      </c>
      <c r="M318" s="78"/>
      <c r="N318" s="73"/>
      <c r="O318" s="80" t="s">
        <v>335</v>
      </c>
      <c r="P318" s="82">
        <v>43530.021875</v>
      </c>
      <c r="Q318" s="80" t="s">
        <v>571</v>
      </c>
      <c r="R318" s="80"/>
      <c r="S318" s="80"/>
      <c r="T318" s="80" t="s">
        <v>925</v>
      </c>
      <c r="U318" s="80"/>
      <c r="V318" s="83" t="s">
        <v>1115</v>
      </c>
      <c r="W318" s="82">
        <v>43530.021875</v>
      </c>
      <c r="X318" s="83" t="s">
        <v>1429</v>
      </c>
      <c r="Y318" s="80"/>
      <c r="Z318" s="80"/>
      <c r="AA318" s="86" t="s">
        <v>2069</v>
      </c>
      <c r="AB318" s="86" t="s">
        <v>2322</v>
      </c>
      <c r="AC318" s="80" t="b">
        <v>0</v>
      </c>
      <c r="AD318" s="80">
        <v>4</v>
      </c>
      <c r="AE318" s="86" t="s">
        <v>2457</v>
      </c>
      <c r="AF318" s="80" t="b">
        <v>0</v>
      </c>
      <c r="AG318" s="80" t="s">
        <v>2484</v>
      </c>
      <c r="AH318" s="80"/>
      <c r="AI318" s="86" t="s">
        <v>2449</v>
      </c>
      <c r="AJ318" s="80" t="b">
        <v>0</v>
      </c>
      <c r="AK318" s="80">
        <v>0</v>
      </c>
      <c r="AL318" s="86" t="s">
        <v>2449</v>
      </c>
      <c r="AM318" s="80" t="s">
        <v>2504</v>
      </c>
      <c r="AN318" s="80" t="b">
        <v>0</v>
      </c>
      <c r="AO318" s="86" t="s">
        <v>2322</v>
      </c>
      <c r="AP318" s="80" t="s">
        <v>178</v>
      </c>
      <c r="AQ318" s="80">
        <v>0</v>
      </c>
      <c r="AR318" s="80">
        <v>0</v>
      </c>
      <c r="AS318" s="80" t="s">
        <v>2514</v>
      </c>
      <c r="AT318" s="80" t="s">
        <v>2518</v>
      </c>
      <c r="AU318" s="80" t="s">
        <v>2520</v>
      </c>
      <c r="AV318" s="80" t="s">
        <v>2526</v>
      </c>
      <c r="AW318" s="80" t="s">
        <v>2534</v>
      </c>
      <c r="AX318" s="80" t="s">
        <v>2542</v>
      </c>
      <c r="AY318" s="80" t="s">
        <v>2546</v>
      </c>
      <c r="AZ318" s="83" t="s">
        <v>2552</v>
      </c>
      <c r="BA318" s="79" t="str">
        <f>REPLACE(INDEX(GroupVertices[Group],MATCH(Edges[[#This Row],[Vertex 1]],GroupVertices[Vertex],0)),1,1,"")</f>
        <v>4</v>
      </c>
      <c r="BB318" s="79" t="str">
        <f>REPLACE(INDEX(GroupVertices[Group],MATCH(Edges[[#This Row],[Vertex 2]],GroupVertices[Vertex],0)),1,1,"")</f>
        <v>1</v>
      </c>
    </row>
    <row r="319" spans="1:54" ht="15">
      <c r="A319" s="65" t="s">
        <v>273</v>
      </c>
      <c r="B319" s="65" t="s">
        <v>270</v>
      </c>
      <c r="C319" s="66"/>
      <c r="D319" s="67"/>
      <c r="E319" s="68"/>
      <c r="F319" s="69"/>
      <c r="G319" s="66"/>
      <c r="H319" s="70"/>
      <c r="I319" s="71"/>
      <c r="J319" s="71"/>
      <c r="K319" s="34" t="s">
        <v>66</v>
      </c>
      <c r="L319" s="78">
        <v>319</v>
      </c>
      <c r="M319" s="78"/>
      <c r="N319" s="73"/>
      <c r="O319" s="80" t="s">
        <v>335</v>
      </c>
      <c r="P319" s="82">
        <v>43523.035775462966</v>
      </c>
      <c r="Q319" s="80" t="s">
        <v>569</v>
      </c>
      <c r="R319" s="80"/>
      <c r="S319" s="80"/>
      <c r="T319" s="80" t="s">
        <v>925</v>
      </c>
      <c r="U319" s="80"/>
      <c r="V319" s="83" t="s">
        <v>1115</v>
      </c>
      <c r="W319" s="82">
        <v>43523.035775462966</v>
      </c>
      <c r="X319" s="83" t="s">
        <v>1427</v>
      </c>
      <c r="Y319" s="80"/>
      <c r="Z319" s="80"/>
      <c r="AA319" s="86" t="s">
        <v>2067</v>
      </c>
      <c r="AB319" s="86" t="s">
        <v>2078</v>
      </c>
      <c r="AC319" s="80" t="b">
        <v>0</v>
      </c>
      <c r="AD319" s="80">
        <v>2</v>
      </c>
      <c r="AE319" s="86" t="s">
        <v>2457</v>
      </c>
      <c r="AF319" s="80" t="b">
        <v>0</v>
      </c>
      <c r="AG319" s="80" t="s">
        <v>2484</v>
      </c>
      <c r="AH319" s="80"/>
      <c r="AI319" s="86" t="s">
        <v>2449</v>
      </c>
      <c r="AJ319" s="80" t="b">
        <v>0</v>
      </c>
      <c r="AK319" s="80">
        <v>0</v>
      </c>
      <c r="AL319" s="86" t="s">
        <v>2449</v>
      </c>
      <c r="AM319" s="80" t="s">
        <v>2506</v>
      </c>
      <c r="AN319" s="80" t="b">
        <v>0</v>
      </c>
      <c r="AO319" s="86" t="s">
        <v>2078</v>
      </c>
      <c r="AP319" s="80" t="s">
        <v>178</v>
      </c>
      <c r="AQ319" s="80">
        <v>0</v>
      </c>
      <c r="AR319" s="80">
        <v>0</v>
      </c>
      <c r="AS319" s="80"/>
      <c r="AT319" s="80"/>
      <c r="AU319" s="80"/>
      <c r="AV319" s="80"/>
      <c r="AW319" s="80"/>
      <c r="AX319" s="80"/>
      <c r="AY319" s="80"/>
      <c r="AZ319" s="80"/>
      <c r="BA319" s="79" t="str">
        <f>REPLACE(INDEX(GroupVertices[Group],MATCH(Edges[[#This Row],[Vertex 1]],GroupVertices[Vertex],0)),1,1,"")</f>
        <v>4</v>
      </c>
      <c r="BB319" s="79" t="str">
        <f>REPLACE(INDEX(GroupVertices[Group],MATCH(Edges[[#This Row],[Vertex 2]],GroupVertices[Vertex],0)),1,1,"")</f>
        <v>1</v>
      </c>
    </row>
    <row r="320" spans="1:54" ht="15">
      <c r="A320" s="65" t="s">
        <v>273</v>
      </c>
      <c r="B320" s="65" t="s">
        <v>270</v>
      </c>
      <c r="C320" s="66"/>
      <c r="D320" s="67"/>
      <c r="E320" s="68"/>
      <c r="F320" s="69"/>
      <c r="G320" s="66"/>
      <c r="H320" s="70"/>
      <c r="I320" s="71"/>
      <c r="J320" s="71"/>
      <c r="K320" s="34" t="s">
        <v>66</v>
      </c>
      <c r="L320" s="78">
        <v>320</v>
      </c>
      <c r="M320" s="78"/>
      <c r="N320" s="73"/>
      <c r="O320" s="80" t="s">
        <v>335</v>
      </c>
      <c r="P320" s="82">
        <v>43523.00293981482</v>
      </c>
      <c r="Q320" s="80" t="s">
        <v>558</v>
      </c>
      <c r="R320" s="80"/>
      <c r="S320" s="80"/>
      <c r="T320" s="80" t="s">
        <v>925</v>
      </c>
      <c r="U320" s="80"/>
      <c r="V320" s="83" t="s">
        <v>1115</v>
      </c>
      <c r="W320" s="82">
        <v>43523.00293981482</v>
      </c>
      <c r="X320" s="83" t="s">
        <v>1414</v>
      </c>
      <c r="Y320" s="80"/>
      <c r="Z320" s="80"/>
      <c r="AA320" s="86" t="s">
        <v>2054</v>
      </c>
      <c r="AB320" s="86" t="s">
        <v>2070</v>
      </c>
      <c r="AC320" s="80" t="b">
        <v>0</v>
      </c>
      <c r="AD320" s="80">
        <v>1</v>
      </c>
      <c r="AE320" s="86" t="s">
        <v>2457</v>
      </c>
      <c r="AF320" s="80" t="b">
        <v>0</v>
      </c>
      <c r="AG320" s="80" t="s">
        <v>2484</v>
      </c>
      <c r="AH320" s="80"/>
      <c r="AI320" s="86" t="s">
        <v>2449</v>
      </c>
      <c r="AJ320" s="80" t="b">
        <v>0</v>
      </c>
      <c r="AK320" s="80">
        <v>0</v>
      </c>
      <c r="AL320" s="86" t="s">
        <v>2449</v>
      </c>
      <c r="AM320" s="80" t="s">
        <v>2506</v>
      </c>
      <c r="AN320" s="80" t="b">
        <v>0</v>
      </c>
      <c r="AO320" s="86" t="s">
        <v>2070</v>
      </c>
      <c r="AP320" s="80" t="s">
        <v>178</v>
      </c>
      <c r="AQ320" s="80">
        <v>0</v>
      </c>
      <c r="AR320" s="80">
        <v>0</v>
      </c>
      <c r="AS320" s="80"/>
      <c r="AT320" s="80"/>
      <c r="AU320" s="80"/>
      <c r="AV320" s="80"/>
      <c r="AW320" s="80"/>
      <c r="AX320" s="80"/>
      <c r="AY320" s="80"/>
      <c r="AZ320" s="80"/>
      <c r="BA320" s="79" t="str">
        <f>REPLACE(INDEX(GroupVertices[Group],MATCH(Edges[[#This Row],[Vertex 1]],GroupVertices[Vertex],0)),1,1,"")</f>
        <v>4</v>
      </c>
      <c r="BB320" s="79" t="str">
        <f>REPLACE(INDEX(GroupVertices[Group],MATCH(Edges[[#This Row],[Vertex 2]],GroupVertices[Vertex],0)),1,1,"")</f>
        <v>1</v>
      </c>
    </row>
    <row r="321" spans="1:54" ht="15">
      <c r="A321" s="65" t="s">
        <v>273</v>
      </c>
      <c r="B321" s="65" t="s">
        <v>270</v>
      </c>
      <c r="C321" s="66"/>
      <c r="D321" s="67"/>
      <c r="E321" s="68"/>
      <c r="F321" s="69"/>
      <c r="G321" s="66"/>
      <c r="H321" s="70"/>
      <c r="I321" s="71"/>
      <c r="J321" s="71"/>
      <c r="K321" s="34" t="s">
        <v>66</v>
      </c>
      <c r="L321" s="78">
        <v>321</v>
      </c>
      <c r="M321" s="78"/>
      <c r="N321" s="73"/>
      <c r="O321" s="80" t="s">
        <v>335</v>
      </c>
      <c r="P321" s="82">
        <v>43523.03530092593</v>
      </c>
      <c r="Q321" s="80" t="s">
        <v>568</v>
      </c>
      <c r="R321" s="80"/>
      <c r="S321" s="80"/>
      <c r="T321" s="80" t="s">
        <v>925</v>
      </c>
      <c r="U321" s="80"/>
      <c r="V321" s="83" t="s">
        <v>1115</v>
      </c>
      <c r="W321" s="82">
        <v>43523.03530092593</v>
      </c>
      <c r="X321" s="83" t="s">
        <v>1426</v>
      </c>
      <c r="Y321" s="80"/>
      <c r="Z321" s="80"/>
      <c r="AA321" s="86" t="s">
        <v>2066</v>
      </c>
      <c r="AB321" s="86" t="s">
        <v>2077</v>
      </c>
      <c r="AC321" s="80" t="b">
        <v>0</v>
      </c>
      <c r="AD321" s="80">
        <v>7</v>
      </c>
      <c r="AE321" s="86" t="s">
        <v>2457</v>
      </c>
      <c r="AF321" s="80" t="b">
        <v>0</v>
      </c>
      <c r="AG321" s="80" t="s">
        <v>2484</v>
      </c>
      <c r="AH321" s="80"/>
      <c r="AI321" s="86" t="s">
        <v>2449</v>
      </c>
      <c r="AJ321" s="80" t="b">
        <v>0</v>
      </c>
      <c r="AK321" s="80">
        <v>0</v>
      </c>
      <c r="AL321" s="86" t="s">
        <v>2449</v>
      </c>
      <c r="AM321" s="80" t="s">
        <v>2506</v>
      </c>
      <c r="AN321" s="80" t="b">
        <v>0</v>
      </c>
      <c r="AO321" s="86" t="s">
        <v>2077</v>
      </c>
      <c r="AP321" s="80" t="s">
        <v>178</v>
      </c>
      <c r="AQ321" s="80">
        <v>0</v>
      </c>
      <c r="AR321" s="80">
        <v>0</v>
      </c>
      <c r="AS321" s="80"/>
      <c r="AT321" s="80"/>
      <c r="AU321" s="80"/>
      <c r="AV321" s="80"/>
      <c r="AW321" s="80"/>
      <c r="AX321" s="80"/>
      <c r="AY321" s="80"/>
      <c r="AZ321" s="80"/>
      <c r="BA321" s="79" t="str">
        <f>REPLACE(INDEX(GroupVertices[Group],MATCH(Edges[[#This Row],[Vertex 1]],GroupVertices[Vertex],0)),1,1,"")</f>
        <v>4</v>
      </c>
      <c r="BB321" s="79" t="str">
        <f>REPLACE(INDEX(GroupVertices[Group],MATCH(Edges[[#This Row],[Vertex 2]],GroupVertices[Vertex],0)),1,1,"")</f>
        <v>1</v>
      </c>
    </row>
    <row r="322" spans="1:54" ht="15">
      <c r="A322" s="65" t="s">
        <v>230</v>
      </c>
      <c r="B322" s="65" t="s">
        <v>270</v>
      </c>
      <c r="C322" s="66"/>
      <c r="D322" s="67"/>
      <c r="E322" s="68"/>
      <c r="F322" s="69"/>
      <c r="G322" s="66"/>
      <c r="H322" s="70"/>
      <c r="I322" s="71"/>
      <c r="J322" s="71"/>
      <c r="K322" s="34" t="s">
        <v>66</v>
      </c>
      <c r="L322" s="78">
        <v>322</v>
      </c>
      <c r="M322" s="78"/>
      <c r="N322" s="73"/>
      <c r="O322" s="80" t="s">
        <v>335</v>
      </c>
      <c r="P322" s="82">
        <v>43523.04047453704</v>
      </c>
      <c r="Q322" s="80" t="s">
        <v>345</v>
      </c>
      <c r="R322" s="80"/>
      <c r="S322" s="80"/>
      <c r="T322" s="80" t="s">
        <v>925</v>
      </c>
      <c r="U322" s="80"/>
      <c r="V322" s="83" t="s">
        <v>1080</v>
      </c>
      <c r="W322" s="82">
        <v>43523.04047453704</v>
      </c>
      <c r="X322" s="83" t="s">
        <v>1163</v>
      </c>
      <c r="Y322" s="80"/>
      <c r="Z322" s="80"/>
      <c r="AA322" s="86" t="s">
        <v>1803</v>
      </c>
      <c r="AB322" s="86" t="s">
        <v>1958</v>
      </c>
      <c r="AC322" s="80" t="b">
        <v>0</v>
      </c>
      <c r="AD322" s="80">
        <v>3</v>
      </c>
      <c r="AE322" s="86" t="s">
        <v>2451</v>
      </c>
      <c r="AF322" s="80" t="b">
        <v>0</v>
      </c>
      <c r="AG322" s="80" t="s">
        <v>2484</v>
      </c>
      <c r="AH322" s="80"/>
      <c r="AI322" s="86" t="s">
        <v>2449</v>
      </c>
      <c r="AJ322" s="80" t="b">
        <v>0</v>
      </c>
      <c r="AK322" s="80">
        <v>0</v>
      </c>
      <c r="AL322" s="86" t="s">
        <v>2449</v>
      </c>
      <c r="AM322" s="80" t="s">
        <v>2502</v>
      </c>
      <c r="AN322" s="80" t="b">
        <v>0</v>
      </c>
      <c r="AO322" s="86" t="s">
        <v>1958</v>
      </c>
      <c r="AP322" s="80" t="s">
        <v>178</v>
      </c>
      <c r="AQ322" s="80">
        <v>0</v>
      </c>
      <c r="AR322" s="80">
        <v>0</v>
      </c>
      <c r="AS322" s="80"/>
      <c r="AT322" s="80"/>
      <c r="AU322" s="80"/>
      <c r="AV322" s="80"/>
      <c r="AW322" s="80"/>
      <c r="AX322" s="80"/>
      <c r="AY322" s="80"/>
      <c r="AZ322" s="80"/>
      <c r="BA322" s="79" t="str">
        <f>REPLACE(INDEX(GroupVertices[Group],MATCH(Edges[[#This Row],[Vertex 1]],GroupVertices[Vertex],0)),1,1,"")</f>
        <v>6</v>
      </c>
      <c r="BB322" s="79" t="str">
        <f>REPLACE(INDEX(GroupVertices[Group],MATCH(Edges[[#This Row],[Vertex 2]],GroupVertices[Vertex],0)),1,1,"")</f>
        <v>1</v>
      </c>
    </row>
    <row r="323" spans="1:54" ht="15">
      <c r="A323" s="65" t="s">
        <v>272</v>
      </c>
      <c r="B323" s="65" t="s">
        <v>270</v>
      </c>
      <c r="C323" s="66"/>
      <c r="D323" s="67"/>
      <c r="E323" s="68"/>
      <c r="F323" s="69"/>
      <c r="G323" s="66"/>
      <c r="H323" s="70"/>
      <c r="I323" s="71"/>
      <c r="J323" s="71"/>
      <c r="K323" s="34" t="s">
        <v>66</v>
      </c>
      <c r="L323" s="78">
        <v>323</v>
      </c>
      <c r="M323" s="78"/>
      <c r="N323" s="73"/>
      <c r="O323" s="80" t="s">
        <v>335</v>
      </c>
      <c r="P323" s="82">
        <v>43523.035405092596</v>
      </c>
      <c r="Q323" s="80" t="s">
        <v>388</v>
      </c>
      <c r="R323" s="80"/>
      <c r="S323" s="80"/>
      <c r="T323" s="80" t="s">
        <v>925</v>
      </c>
      <c r="U323" s="80"/>
      <c r="V323" s="83" t="s">
        <v>1113</v>
      </c>
      <c r="W323" s="82">
        <v>43523.035405092596</v>
      </c>
      <c r="X323" s="83" t="s">
        <v>1233</v>
      </c>
      <c r="Y323" s="80"/>
      <c r="Z323" s="80"/>
      <c r="AA323" s="86" t="s">
        <v>1873</v>
      </c>
      <c r="AB323" s="86" t="s">
        <v>1878</v>
      </c>
      <c r="AC323" s="80" t="b">
        <v>0</v>
      </c>
      <c r="AD323" s="80">
        <v>2</v>
      </c>
      <c r="AE323" s="86" t="s">
        <v>2457</v>
      </c>
      <c r="AF323" s="80" t="b">
        <v>0</v>
      </c>
      <c r="AG323" s="80" t="s">
        <v>2484</v>
      </c>
      <c r="AH323" s="80"/>
      <c r="AI323" s="86" t="s">
        <v>2449</v>
      </c>
      <c r="AJ323" s="80" t="b">
        <v>0</v>
      </c>
      <c r="AK323" s="80">
        <v>0</v>
      </c>
      <c r="AL323" s="86" t="s">
        <v>2449</v>
      </c>
      <c r="AM323" s="80" t="s">
        <v>2506</v>
      </c>
      <c r="AN323" s="80" t="b">
        <v>0</v>
      </c>
      <c r="AO323" s="86" t="s">
        <v>1878</v>
      </c>
      <c r="AP323" s="80" t="s">
        <v>178</v>
      </c>
      <c r="AQ323" s="80">
        <v>0</v>
      </c>
      <c r="AR323" s="80">
        <v>0</v>
      </c>
      <c r="AS323" s="80"/>
      <c r="AT323" s="80"/>
      <c r="AU323" s="80"/>
      <c r="AV323" s="80"/>
      <c r="AW323" s="80"/>
      <c r="AX323" s="80"/>
      <c r="AY323" s="80"/>
      <c r="AZ323" s="80"/>
      <c r="BA323" s="79" t="str">
        <f>REPLACE(INDEX(GroupVertices[Group],MATCH(Edges[[#This Row],[Vertex 1]],GroupVertices[Vertex],0)),1,1,"")</f>
        <v>4</v>
      </c>
      <c r="BB323" s="79" t="str">
        <f>REPLACE(INDEX(GroupVertices[Group],MATCH(Edges[[#This Row],[Vertex 2]],GroupVertices[Vertex],0)),1,1,"")</f>
        <v>1</v>
      </c>
    </row>
    <row r="324" spans="1:54" ht="15">
      <c r="A324" s="65" t="s">
        <v>293</v>
      </c>
      <c r="B324" s="65" t="s">
        <v>270</v>
      </c>
      <c r="C324" s="66"/>
      <c r="D324" s="67"/>
      <c r="E324" s="68"/>
      <c r="F324" s="69"/>
      <c r="G324" s="66"/>
      <c r="H324" s="70"/>
      <c r="I324" s="71"/>
      <c r="J324" s="71"/>
      <c r="K324" s="34" t="s">
        <v>66</v>
      </c>
      <c r="L324" s="78">
        <v>324</v>
      </c>
      <c r="M324" s="78"/>
      <c r="N324" s="73"/>
      <c r="O324" s="80" t="s">
        <v>335</v>
      </c>
      <c r="P324" s="82">
        <v>43523.030752314815</v>
      </c>
      <c r="Q324" s="80" t="s">
        <v>823</v>
      </c>
      <c r="R324" s="80"/>
      <c r="S324" s="80"/>
      <c r="T324" s="80" t="s">
        <v>925</v>
      </c>
      <c r="U324" s="80"/>
      <c r="V324" s="83" t="s">
        <v>1135</v>
      </c>
      <c r="W324" s="82">
        <v>43523.030752314815</v>
      </c>
      <c r="X324" s="83" t="s">
        <v>1707</v>
      </c>
      <c r="Y324" s="80"/>
      <c r="Z324" s="80"/>
      <c r="AA324" s="86" t="s">
        <v>2351</v>
      </c>
      <c r="AB324" s="86" t="s">
        <v>2306</v>
      </c>
      <c r="AC324" s="80" t="b">
        <v>0</v>
      </c>
      <c r="AD324" s="80">
        <v>1</v>
      </c>
      <c r="AE324" s="86" t="s">
        <v>2457</v>
      </c>
      <c r="AF324" s="80" t="b">
        <v>0</v>
      </c>
      <c r="AG324" s="80" t="s">
        <v>2488</v>
      </c>
      <c r="AH324" s="80"/>
      <c r="AI324" s="86" t="s">
        <v>2449</v>
      </c>
      <c r="AJ324" s="80" t="b">
        <v>0</v>
      </c>
      <c r="AK324" s="80">
        <v>0</v>
      </c>
      <c r="AL324" s="86" t="s">
        <v>2449</v>
      </c>
      <c r="AM324" s="80" t="s">
        <v>2502</v>
      </c>
      <c r="AN324" s="80" t="b">
        <v>0</v>
      </c>
      <c r="AO324" s="86" t="s">
        <v>2306</v>
      </c>
      <c r="AP324" s="80" t="s">
        <v>178</v>
      </c>
      <c r="AQ324" s="80">
        <v>0</v>
      </c>
      <c r="AR324" s="80">
        <v>0</v>
      </c>
      <c r="AS324" s="80"/>
      <c r="AT324" s="80"/>
      <c r="AU324" s="80"/>
      <c r="AV324" s="80"/>
      <c r="AW324" s="80"/>
      <c r="AX324" s="80"/>
      <c r="AY324" s="80"/>
      <c r="AZ324" s="80"/>
      <c r="BA324" s="79" t="str">
        <f>REPLACE(INDEX(GroupVertices[Group],MATCH(Edges[[#This Row],[Vertex 1]],GroupVertices[Vertex],0)),1,1,"")</f>
        <v>2</v>
      </c>
      <c r="BB324" s="79" t="str">
        <f>REPLACE(INDEX(GroupVertices[Group],MATCH(Edges[[#This Row],[Vertex 2]],GroupVertices[Vertex],0)),1,1,"")</f>
        <v>1</v>
      </c>
    </row>
    <row r="325" spans="1:54" ht="15">
      <c r="A325" s="65" t="s">
        <v>293</v>
      </c>
      <c r="B325" s="65" t="s">
        <v>270</v>
      </c>
      <c r="C325" s="66"/>
      <c r="D325" s="67"/>
      <c r="E325" s="68"/>
      <c r="F325" s="69"/>
      <c r="G325" s="66"/>
      <c r="H325" s="70"/>
      <c r="I325" s="71"/>
      <c r="J325" s="71"/>
      <c r="K325" s="34" t="s">
        <v>66</v>
      </c>
      <c r="L325" s="78">
        <v>325</v>
      </c>
      <c r="M325" s="78"/>
      <c r="N325" s="73"/>
      <c r="O325" s="80" t="s">
        <v>335</v>
      </c>
      <c r="P325" s="82">
        <v>43523.02820601852</v>
      </c>
      <c r="Q325" s="80" t="s">
        <v>822</v>
      </c>
      <c r="R325" s="80"/>
      <c r="S325" s="80"/>
      <c r="T325" s="80" t="s">
        <v>925</v>
      </c>
      <c r="U325" s="80"/>
      <c r="V325" s="83" t="s">
        <v>1135</v>
      </c>
      <c r="W325" s="82">
        <v>43523.02820601852</v>
      </c>
      <c r="X325" s="83" t="s">
        <v>1706</v>
      </c>
      <c r="Y325" s="80"/>
      <c r="Z325" s="80"/>
      <c r="AA325" s="86" t="s">
        <v>2350</v>
      </c>
      <c r="AB325" s="86" t="s">
        <v>2305</v>
      </c>
      <c r="AC325" s="80" t="b">
        <v>0</v>
      </c>
      <c r="AD325" s="80">
        <v>1</v>
      </c>
      <c r="AE325" s="86" t="s">
        <v>2457</v>
      </c>
      <c r="AF325" s="80" t="b">
        <v>0</v>
      </c>
      <c r="AG325" s="80" t="s">
        <v>2488</v>
      </c>
      <c r="AH325" s="80"/>
      <c r="AI325" s="86" t="s">
        <v>2449</v>
      </c>
      <c r="AJ325" s="80" t="b">
        <v>0</v>
      </c>
      <c r="AK325" s="80">
        <v>0</v>
      </c>
      <c r="AL325" s="86" t="s">
        <v>2449</v>
      </c>
      <c r="AM325" s="80" t="s">
        <v>2502</v>
      </c>
      <c r="AN325" s="80" t="b">
        <v>0</v>
      </c>
      <c r="AO325" s="86" t="s">
        <v>2305</v>
      </c>
      <c r="AP325" s="80" t="s">
        <v>178</v>
      </c>
      <c r="AQ325" s="80">
        <v>0</v>
      </c>
      <c r="AR325" s="80">
        <v>0</v>
      </c>
      <c r="AS325" s="80"/>
      <c r="AT325" s="80"/>
      <c r="AU325" s="80"/>
      <c r="AV325" s="80"/>
      <c r="AW325" s="80"/>
      <c r="AX325" s="80"/>
      <c r="AY325" s="80"/>
      <c r="AZ325" s="80"/>
      <c r="BA325" s="79" t="str">
        <f>REPLACE(INDEX(GroupVertices[Group],MATCH(Edges[[#This Row],[Vertex 1]],GroupVertices[Vertex],0)),1,1,"")</f>
        <v>2</v>
      </c>
      <c r="BB325" s="79" t="str">
        <f>REPLACE(INDEX(GroupVertices[Group],MATCH(Edges[[#This Row],[Vertex 2]],GroupVertices[Vertex],0)),1,1,"")</f>
        <v>1</v>
      </c>
    </row>
    <row r="326" spans="1:54" ht="15">
      <c r="A326" s="65" t="s">
        <v>279</v>
      </c>
      <c r="B326" s="65" t="s">
        <v>270</v>
      </c>
      <c r="C326" s="66"/>
      <c r="D326" s="67"/>
      <c r="E326" s="68"/>
      <c r="F326" s="69"/>
      <c r="G326" s="66"/>
      <c r="H326" s="70"/>
      <c r="I326" s="71"/>
      <c r="J326" s="71"/>
      <c r="K326" s="34" t="s">
        <v>66</v>
      </c>
      <c r="L326" s="78">
        <v>326</v>
      </c>
      <c r="M326" s="78"/>
      <c r="N326" s="73"/>
      <c r="O326" s="80" t="s">
        <v>335</v>
      </c>
      <c r="P326" s="82">
        <v>43523.01107638889</v>
      </c>
      <c r="Q326" s="80" t="s">
        <v>655</v>
      </c>
      <c r="R326" s="80"/>
      <c r="S326" s="80"/>
      <c r="T326" s="80" t="s">
        <v>925</v>
      </c>
      <c r="U326" s="80"/>
      <c r="V326" s="83" t="s">
        <v>1121</v>
      </c>
      <c r="W326" s="82">
        <v>43523.01107638889</v>
      </c>
      <c r="X326" s="83" t="s">
        <v>1518</v>
      </c>
      <c r="Y326" s="80"/>
      <c r="Z326" s="80"/>
      <c r="AA326" s="86" t="s">
        <v>2158</v>
      </c>
      <c r="AB326" s="86" t="s">
        <v>2175</v>
      </c>
      <c r="AC326" s="80" t="b">
        <v>0</v>
      </c>
      <c r="AD326" s="80">
        <v>1</v>
      </c>
      <c r="AE326" s="86" t="s">
        <v>2457</v>
      </c>
      <c r="AF326" s="80" t="b">
        <v>0</v>
      </c>
      <c r="AG326" s="80" t="s">
        <v>2484</v>
      </c>
      <c r="AH326" s="80"/>
      <c r="AI326" s="86" t="s">
        <v>2449</v>
      </c>
      <c r="AJ326" s="80" t="b">
        <v>0</v>
      </c>
      <c r="AK326" s="80">
        <v>0</v>
      </c>
      <c r="AL326" s="86" t="s">
        <v>2449</v>
      </c>
      <c r="AM326" s="80" t="s">
        <v>2502</v>
      </c>
      <c r="AN326" s="80" t="b">
        <v>0</v>
      </c>
      <c r="AO326" s="86" t="s">
        <v>2175</v>
      </c>
      <c r="AP326" s="80" t="s">
        <v>178</v>
      </c>
      <c r="AQ326" s="80">
        <v>0</v>
      </c>
      <c r="AR326" s="80">
        <v>0</v>
      </c>
      <c r="AS326" s="80"/>
      <c r="AT326" s="80"/>
      <c r="AU326" s="80"/>
      <c r="AV326" s="80"/>
      <c r="AW326" s="80"/>
      <c r="AX326" s="80"/>
      <c r="AY326" s="80"/>
      <c r="AZ326" s="80"/>
      <c r="BA326" s="79" t="str">
        <f>REPLACE(INDEX(GroupVertices[Group],MATCH(Edges[[#This Row],[Vertex 1]],GroupVertices[Vertex],0)),1,1,"")</f>
        <v>6</v>
      </c>
      <c r="BB326" s="79" t="str">
        <f>REPLACE(INDEX(GroupVertices[Group],MATCH(Edges[[#This Row],[Vertex 2]],GroupVertices[Vertex],0)),1,1,"")</f>
        <v>1</v>
      </c>
    </row>
    <row r="327" spans="1:54" ht="15">
      <c r="A327" s="65" t="s">
        <v>293</v>
      </c>
      <c r="B327" s="65" t="s">
        <v>270</v>
      </c>
      <c r="C327" s="66"/>
      <c r="D327" s="67"/>
      <c r="E327" s="68"/>
      <c r="F327" s="69"/>
      <c r="G327" s="66"/>
      <c r="H327" s="70"/>
      <c r="I327" s="71"/>
      <c r="J327" s="71"/>
      <c r="K327" s="34" t="s">
        <v>66</v>
      </c>
      <c r="L327" s="78">
        <v>327</v>
      </c>
      <c r="M327" s="78"/>
      <c r="N327" s="73"/>
      <c r="O327" s="80" t="s">
        <v>335</v>
      </c>
      <c r="P327" s="82">
        <v>43523.03224537037</v>
      </c>
      <c r="Q327" s="80" t="s">
        <v>824</v>
      </c>
      <c r="R327" s="80"/>
      <c r="S327" s="80"/>
      <c r="T327" s="80" t="s">
        <v>925</v>
      </c>
      <c r="U327" s="80"/>
      <c r="V327" s="83" t="s">
        <v>1135</v>
      </c>
      <c r="W327" s="82">
        <v>43523.03224537037</v>
      </c>
      <c r="X327" s="83" t="s">
        <v>1708</v>
      </c>
      <c r="Y327" s="80"/>
      <c r="Z327" s="80"/>
      <c r="AA327" s="86" t="s">
        <v>2352</v>
      </c>
      <c r="AB327" s="86" t="s">
        <v>2309</v>
      </c>
      <c r="AC327" s="80" t="b">
        <v>0</v>
      </c>
      <c r="AD327" s="80">
        <v>1</v>
      </c>
      <c r="AE327" s="86" t="s">
        <v>2457</v>
      </c>
      <c r="AF327" s="80" t="b">
        <v>0</v>
      </c>
      <c r="AG327" s="80" t="s">
        <v>2484</v>
      </c>
      <c r="AH327" s="80"/>
      <c r="AI327" s="86" t="s">
        <v>2449</v>
      </c>
      <c r="AJ327" s="80" t="b">
        <v>0</v>
      </c>
      <c r="AK327" s="80">
        <v>0</v>
      </c>
      <c r="AL327" s="86" t="s">
        <v>2449</v>
      </c>
      <c r="AM327" s="80" t="s">
        <v>2504</v>
      </c>
      <c r="AN327" s="80" t="b">
        <v>0</v>
      </c>
      <c r="AO327" s="86" t="s">
        <v>2309</v>
      </c>
      <c r="AP327" s="80" t="s">
        <v>178</v>
      </c>
      <c r="AQ327" s="80">
        <v>0</v>
      </c>
      <c r="AR327" s="80">
        <v>0</v>
      </c>
      <c r="AS327" s="80" t="s">
        <v>2517</v>
      </c>
      <c r="AT327" s="80" t="s">
        <v>2518</v>
      </c>
      <c r="AU327" s="80" t="s">
        <v>2520</v>
      </c>
      <c r="AV327" s="80" t="s">
        <v>2529</v>
      </c>
      <c r="AW327" s="80" t="s">
        <v>2537</v>
      </c>
      <c r="AX327" s="80" t="s">
        <v>2545</v>
      </c>
      <c r="AY327" s="80" t="s">
        <v>2547</v>
      </c>
      <c r="AZ327" s="83" t="s">
        <v>2555</v>
      </c>
      <c r="BA327" s="79" t="str">
        <f>REPLACE(INDEX(GroupVertices[Group],MATCH(Edges[[#This Row],[Vertex 1]],GroupVertices[Vertex],0)),1,1,"")</f>
        <v>2</v>
      </c>
      <c r="BB327" s="79" t="str">
        <f>REPLACE(INDEX(GroupVertices[Group],MATCH(Edges[[#This Row],[Vertex 2]],GroupVertices[Vertex],0)),1,1,"")</f>
        <v>1</v>
      </c>
    </row>
    <row r="328" spans="1:54" ht="15">
      <c r="A328" s="65" t="s">
        <v>225</v>
      </c>
      <c r="B328" s="65" t="s">
        <v>270</v>
      </c>
      <c r="C328" s="66"/>
      <c r="D328" s="67"/>
      <c r="E328" s="68"/>
      <c r="F328" s="69"/>
      <c r="G328" s="66"/>
      <c r="H328" s="70"/>
      <c r="I328" s="71"/>
      <c r="J328" s="71"/>
      <c r="K328" s="34" t="s">
        <v>66</v>
      </c>
      <c r="L328" s="78">
        <v>328</v>
      </c>
      <c r="M328" s="78"/>
      <c r="N328" s="73"/>
      <c r="O328" s="80" t="s">
        <v>335</v>
      </c>
      <c r="P328" s="82">
        <v>43523.02135416667</v>
      </c>
      <c r="Q328" s="80" t="s">
        <v>380</v>
      </c>
      <c r="R328" s="80"/>
      <c r="S328" s="80"/>
      <c r="T328" s="80" t="s">
        <v>925</v>
      </c>
      <c r="U328" s="80"/>
      <c r="V328" s="83" t="s">
        <v>1075</v>
      </c>
      <c r="W328" s="82">
        <v>43523.02135416667</v>
      </c>
      <c r="X328" s="83" t="s">
        <v>1224</v>
      </c>
      <c r="Y328" s="80"/>
      <c r="Z328" s="80"/>
      <c r="AA328" s="86" t="s">
        <v>1864</v>
      </c>
      <c r="AB328" s="86" t="s">
        <v>1865</v>
      </c>
      <c r="AC328" s="80" t="b">
        <v>0</v>
      </c>
      <c r="AD328" s="80">
        <v>3</v>
      </c>
      <c r="AE328" s="86" t="s">
        <v>2457</v>
      </c>
      <c r="AF328" s="80" t="b">
        <v>0</v>
      </c>
      <c r="AG328" s="80" t="s">
        <v>2484</v>
      </c>
      <c r="AH328" s="80"/>
      <c r="AI328" s="86" t="s">
        <v>2449</v>
      </c>
      <c r="AJ328" s="80" t="b">
        <v>0</v>
      </c>
      <c r="AK328" s="80">
        <v>0</v>
      </c>
      <c r="AL328" s="86" t="s">
        <v>2449</v>
      </c>
      <c r="AM328" s="80" t="s">
        <v>2504</v>
      </c>
      <c r="AN328" s="80" t="b">
        <v>0</v>
      </c>
      <c r="AO328" s="86" t="s">
        <v>1865</v>
      </c>
      <c r="AP328" s="80" t="s">
        <v>178</v>
      </c>
      <c r="AQ328" s="80">
        <v>0</v>
      </c>
      <c r="AR328" s="80">
        <v>0</v>
      </c>
      <c r="AS328" s="80"/>
      <c r="AT328" s="80"/>
      <c r="AU328" s="80"/>
      <c r="AV328" s="80"/>
      <c r="AW328" s="80"/>
      <c r="AX328" s="80"/>
      <c r="AY328" s="80"/>
      <c r="AZ328" s="80"/>
      <c r="BA328" s="79" t="str">
        <f>REPLACE(INDEX(GroupVertices[Group],MATCH(Edges[[#This Row],[Vertex 1]],GroupVertices[Vertex],0)),1,1,"")</f>
        <v>1</v>
      </c>
      <c r="BB328" s="79" t="str">
        <f>REPLACE(INDEX(GroupVertices[Group],MATCH(Edges[[#This Row],[Vertex 2]],GroupVertices[Vertex],0)),1,1,"")</f>
        <v>1</v>
      </c>
    </row>
    <row r="329" spans="1:54" ht="15">
      <c r="A329" s="65" t="s">
        <v>293</v>
      </c>
      <c r="B329" s="65" t="s">
        <v>270</v>
      </c>
      <c r="C329" s="66"/>
      <c r="D329" s="67"/>
      <c r="E329" s="68"/>
      <c r="F329" s="69"/>
      <c r="G329" s="66"/>
      <c r="H329" s="70"/>
      <c r="I329" s="71"/>
      <c r="J329" s="71"/>
      <c r="K329" s="34" t="s">
        <v>66</v>
      </c>
      <c r="L329" s="78">
        <v>329</v>
      </c>
      <c r="M329" s="78"/>
      <c r="N329" s="73"/>
      <c r="O329" s="80" t="s">
        <v>335</v>
      </c>
      <c r="P329" s="82">
        <v>43530.01831018519</v>
      </c>
      <c r="Q329" s="80" t="s">
        <v>826</v>
      </c>
      <c r="R329" s="80"/>
      <c r="S329" s="80"/>
      <c r="T329" s="80" t="s">
        <v>925</v>
      </c>
      <c r="U329" s="80"/>
      <c r="V329" s="83" t="s">
        <v>1135</v>
      </c>
      <c r="W329" s="82">
        <v>43530.01831018519</v>
      </c>
      <c r="X329" s="83" t="s">
        <v>1711</v>
      </c>
      <c r="Y329" s="80"/>
      <c r="Z329" s="80"/>
      <c r="AA329" s="86" t="s">
        <v>2355</v>
      </c>
      <c r="AB329" s="86" t="s">
        <v>2330</v>
      </c>
      <c r="AC329" s="80" t="b">
        <v>0</v>
      </c>
      <c r="AD329" s="80">
        <v>2</v>
      </c>
      <c r="AE329" s="86" t="s">
        <v>2457</v>
      </c>
      <c r="AF329" s="80" t="b">
        <v>0</v>
      </c>
      <c r="AG329" s="80" t="s">
        <v>2484</v>
      </c>
      <c r="AH329" s="80"/>
      <c r="AI329" s="86" t="s">
        <v>2449</v>
      </c>
      <c r="AJ329" s="80" t="b">
        <v>0</v>
      </c>
      <c r="AK329" s="80">
        <v>0</v>
      </c>
      <c r="AL329" s="86" t="s">
        <v>2449</v>
      </c>
      <c r="AM329" s="80" t="s">
        <v>2502</v>
      </c>
      <c r="AN329" s="80" t="b">
        <v>0</v>
      </c>
      <c r="AO329" s="86" t="s">
        <v>2330</v>
      </c>
      <c r="AP329" s="80" t="s">
        <v>178</v>
      </c>
      <c r="AQ329" s="80">
        <v>0</v>
      </c>
      <c r="AR329" s="80">
        <v>0</v>
      </c>
      <c r="AS329" s="80"/>
      <c r="AT329" s="80"/>
      <c r="AU329" s="80"/>
      <c r="AV329" s="80"/>
      <c r="AW329" s="80"/>
      <c r="AX329" s="80"/>
      <c r="AY329" s="80"/>
      <c r="AZ329" s="80"/>
      <c r="BA329" s="79" t="str">
        <f>REPLACE(INDEX(GroupVertices[Group],MATCH(Edges[[#This Row],[Vertex 1]],GroupVertices[Vertex],0)),1,1,"")</f>
        <v>2</v>
      </c>
      <c r="BB329" s="79" t="str">
        <f>REPLACE(INDEX(GroupVertices[Group],MATCH(Edges[[#This Row],[Vertex 2]],GroupVertices[Vertex],0)),1,1,"")</f>
        <v>1</v>
      </c>
    </row>
    <row r="330" spans="1:54" ht="15">
      <c r="A330" s="65" t="s">
        <v>293</v>
      </c>
      <c r="B330" s="65" t="s">
        <v>270</v>
      </c>
      <c r="C330" s="66"/>
      <c r="D330" s="67"/>
      <c r="E330" s="68"/>
      <c r="F330" s="69"/>
      <c r="G330" s="66"/>
      <c r="H330" s="70"/>
      <c r="I330" s="71"/>
      <c r="J330" s="71"/>
      <c r="K330" s="34" t="s">
        <v>66</v>
      </c>
      <c r="L330" s="78">
        <v>330</v>
      </c>
      <c r="M330" s="78"/>
      <c r="N330" s="73"/>
      <c r="O330" s="80" t="s">
        <v>335</v>
      </c>
      <c r="P330" s="82">
        <v>43523.017384259256</v>
      </c>
      <c r="Q330" s="80" t="s">
        <v>820</v>
      </c>
      <c r="R330" s="80"/>
      <c r="S330" s="80"/>
      <c r="T330" s="80" t="s">
        <v>925</v>
      </c>
      <c r="U330" s="80"/>
      <c r="V330" s="83" t="s">
        <v>1135</v>
      </c>
      <c r="W330" s="82">
        <v>43523.017384259256</v>
      </c>
      <c r="X330" s="83" t="s">
        <v>1704</v>
      </c>
      <c r="Y330" s="80"/>
      <c r="Z330" s="80"/>
      <c r="AA330" s="86" t="s">
        <v>2348</v>
      </c>
      <c r="AB330" s="86" t="s">
        <v>2294</v>
      </c>
      <c r="AC330" s="80" t="b">
        <v>0</v>
      </c>
      <c r="AD330" s="80">
        <v>1</v>
      </c>
      <c r="AE330" s="86" t="s">
        <v>2457</v>
      </c>
      <c r="AF330" s="80" t="b">
        <v>0</v>
      </c>
      <c r="AG330" s="80" t="s">
        <v>2484</v>
      </c>
      <c r="AH330" s="80"/>
      <c r="AI330" s="86" t="s">
        <v>2449</v>
      </c>
      <c r="AJ330" s="80" t="b">
        <v>0</v>
      </c>
      <c r="AK330" s="80">
        <v>0</v>
      </c>
      <c r="AL330" s="86" t="s">
        <v>2449</v>
      </c>
      <c r="AM330" s="80" t="s">
        <v>2502</v>
      </c>
      <c r="AN330" s="80" t="b">
        <v>0</v>
      </c>
      <c r="AO330" s="86" t="s">
        <v>2294</v>
      </c>
      <c r="AP330" s="80" t="s">
        <v>178</v>
      </c>
      <c r="AQ330" s="80">
        <v>0</v>
      </c>
      <c r="AR330" s="80">
        <v>0</v>
      </c>
      <c r="AS330" s="80"/>
      <c r="AT330" s="80"/>
      <c r="AU330" s="80"/>
      <c r="AV330" s="80"/>
      <c r="AW330" s="80"/>
      <c r="AX330" s="80"/>
      <c r="AY330" s="80"/>
      <c r="AZ330" s="80"/>
      <c r="BA330" s="79" t="str">
        <f>REPLACE(INDEX(GroupVertices[Group],MATCH(Edges[[#This Row],[Vertex 1]],GroupVertices[Vertex],0)),1,1,"")</f>
        <v>2</v>
      </c>
      <c r="BB330" s="79" t="str">
        <f>REPLACE(INDEX(GroupVertices[Group],MATCH(Edges[[#This Row],[Vertex 2]],GroupVertices[Vertex],0)),1,1,"")</f>
        <v>1</v>
      </c>
    </row>
    <row r="331" spans="1:54" ht="15">
      <c r="A331" s="65" t="s">
        <v>273</v>
      </c>
      <c r="B331" s="65" t="s">
        <v>270</v>
      </c>
      <c r="C331" s="66"/>
      <c r="D331" s="67"/>
      <c r="E331" s="68"/>
      <c r="F331" s="69"/>
      <c r="G331" s="66"/>
      <c r="H331" s="70"/>
      <c r="I331" s="71"/>
      <c r="J331" s="71"/>
      <c r="K331" s="34" t="s">
        <v>66</v>
      </c>
      <c r="L331" s="78">
        <v>331</v>
      </c>
      <c r="M331" s="78"/>
      <c r="N331" s="73"/>
      <c r="O331" s="80" t="s">
        <v>335</v>
      </c>
      <c r="P331" s="82">
        <v>43523.02408564815</v>
      </c>
      <c r="Q331" s="80" t="s">
        <v>565</v>
      </c>
      <c r="R331" s="80"/>
      <c r="S331" s="80"/>
      <c r="T331" s="80" t="s">
        <v>925</v>
      </c>
      <c r="U331" s="80"/>
      <c r="V331" s="83" t="s">
        <v>1115</v>
      </c>
      <c r="W331" s="82">
        <v>43523.02408564815</v>
      </c>
      <c r="X331" s="83" t="s">
        <v>1422</v>
      </c>
      <c r="Y331" s="80"/>
      <c r="Z331" s="80"/>
      <c r="AA331" s="86" t="s">
        <v>2062</v>
      </c>
      <c r="AB331" s="86" t="s">
        <v>2301</v>
      </c>
      <c r="AC331" s="80" t="b">
        <v>0</v>
      </c>
      <c r="AD331" s="80">
        <v>5</v>
      </c>
      <c r="AE331" s="86" t="s">
        <v>2457</v>
      </c>
      <c r="AF331" s="80" t="b">
        <v>0</v>
      </c>
      <c r="AG331" s="80" t="s">
        <v>2484</v>
      </c>
      <c r="AH331" s="80"/>
      <c r="AI331" s="86" t="s">
        <v>2449</v>
      </c>
      <c r="AJ331" s="80" t="b">
        <v>0</v>
      </c>
      <c r="AK331" s="80">
        <v>0</v>
      </c>
      <c r="AL331" s="86" t="s">
        <v>2449</v>
      </c>
      <c r="AM331" s="80" t="s">
        <v>2506</v>
      </c>
      <c r="AN331" s="80" t="b">
        <v>0</v>
      </c>
      <c r="AO331" s="86" t="s">
        <v>2301</v>
      </c>
      <c r="AP331" s="80" t="s">
        <v>178</v>
      </c>
      <c r="AQ331" s="80">
        <v>0</v>
      </c>
      <c r="AR331" s="80">
        <v>0</v>
      </c>
      <c r="AS331" s="80"/>
      <c r="AT331" s="80"/>
      <c r="AU331" s="80"/>
      <c r="AV331" s="80"/>
      <c r="AW331" s="80"/>
      <c r="AX331" s="80"/>
      <c r="AY331" s="80"/>
      <c r="AZ331" s="80"/>
      <c r="BA331" s="79" t="str">
        <f>REPLACE(INDEX(GroupVertices[Group],MATCH(Edges[[#This Row],[Vertex 1]],GroupVertices[Vertex],0)),1,1,"")</f>
        <v>4</v>
      </c>
      <c r="BB331" s="79" t="str">
        <f>REPLACE(INDEX(GroupVertices[Group],MATCH(Edges[[#This Row],[Vertex 2]],GroupVertices[Vertex],0)),1,1,"")</f>
        <v>1</v>
      </c>
    </row>
    <row r="332" spans="1:54" ht="15">
      <c r="A332" s="65" t="s">
        <v>248</v>
      </c>
      <c r="B332" s="65" t="s">
        <v>270</v>
      </c>
      <c r="C332" s="66"/>
      <c r="D332" s="67"/>
      <c r="E332" s="68"/>
      <c r="F332" s="69"/>
      <c r="G332" s="66"/>
      <c r="H332" s="70"/>
      <c r="I332" s="71"/>
      <c r="J332" s="71"/>
      <c r="K332" s="34" t="s">
        <v>66</v>
      </c>
      <c r="L332" s="78">
        <v>332</v>
      </c>
      <c r="M332" s="78"/>
      <c r="N332" s="73"/>
      <c r="O332" s="80" t="s">
        <v>335</v>
      </c>
      <c r="P332" s="82">
        <v>43523.040717592594</v>
      </c>
      <c r="Q332" s="80" t="s">
        <v>462</v>
      </c>
      <c r="R332" s="80"/>
      <c r="S332" s="80"/>
      <c r="T332" s="80" t="s">
        <v>925</v>
      </c>
      <c r="U332" s="80"/>
      <c r="V332" s="83" t="s">
        <v>1114</v>
      </c>
      <c r="W332" s="82">
        <v>43523.040717592594</v>
      </c>
      <c r="X332" s="83" t="s">
        <v>1311</v>
      </c>
      <c r="Y332" s="80"/>
      <c r="Z332" s="80"/>
      <c r="AA332" s="86" t="s">
        <v>1951</v>
      </c>
      <c r="AB332" s="86" t="s">
        <v>1954</v>
      </c>
      <c r="AC332" s="80" t="b">
        <v>0</v>
      </c>
      <c r="AD332" s="80">
        <v>1</v>
      </c>
      <c r="AE332" s="86" t="s">
        <v>2457</v>
      </c>
      <c r="AF332" s="80" t="b">
        <v>0</v>
      </c>
      <c r="AG332" s="80" t="s">
        <v>2484</v>
      </c>
      <c r="AH332" s="80"/>
      <c r="AI332" s="86" t="s">
        <v>2449</v>
      </c>
      <c r="AJ332" s="80" t="b">
        <v>0</v>
      </c>
      <c r="AK332" s="80">
        <v>0</v>
      </c>
      <c r="AL332" s="86" t="s">
        <v>2449</v>
      </c>
      <c r="AM332" s="80" t="s">
        <v>2506</v>
      </c>
      <c r="AN332" s="80" t="b">
        <v>0</v>
      </c>
      <c r="AO332" s="86" t="s">
        <v>1954</v>
      </c>
      <c r="AP332" s="80" t="s">
        <v>178</v>
      </c>
      <c r="AQ332" s="80">
        <v>0</v>
      </c>
      <c r="AR332" s="80">
        <v>0</v>
      </c>
      <c r="AS332" s="80"/>
      <c r="AT332" s="80"/>
      <c r="AU332" s="80"/>
      <c r="AV332" s="80"/>
      <c r="AW332" s="80"/>
      <c r="AX332" s="80"/>
      <c r="AY332" s="80"/>
      <c r="AZ332" s="80"/>
      <c r="BA332" s="79" t="str">
        <f>REPLACE(INDEX(GroupVertices[Group],MATCH(Edges[[#This Row],[Vertex 1]],GroupVertices[Vertex],0)),1,1,"")</f>
        <v>4</v>
      </c>
      <c r="BB332" s="79" t="str">
        <f>REPLACE(INDEX(GroupVertices[Group],MATCH(Edges[[#This Row],[Vertex 2]],GroupVertices[Vertex],0)),1,1,"")</f>
        <v>1</v>
      </c>
    </row>
    <row r="333" spans="1:54" ht="15">
      <c r="A333" s="65" t="s">
        <v>288</v>
      </c>
      <c r="B333" s="65" t="s">
        <v>270</v>
      </c>
      <c r="C333" s="66"/>
      <c r="D333" s="67"/>
      <c r="E333" s="68"/>
      <c r="F333" s="69"/>
      <c r="G333" s="66"/>
      <c r="H333" s="70"/>
      <c r="I333" s="71"/>
      <c r="J333" s="71"/>
      <c r="K333" s="34" t="s">
        <v>66</v>
      </c>
      <c r="L333" s="78">
        <v>333</v>
      </c>
      <c r="M333" s="78"/>
      <c r="N333" s="73"/>
      <c r="O333" s="80" t="s">
        <v>335</v>
      </c>
      <c r="P333" s="82">
        <v>43523.0287962963</v>
      </c>
      <c r="Q333" s="80" t="s">
        <v>520</v>
      </c>
      <c r="R333" s="80"/>
      <c r="S333" s="80"/>
      <c r="T333" s="80" t="s">
        <v>925</v>
      </c>
      <c r="U333" s="80"/>
      <c r="V333" s="83" t="s">
        <v>1130</v>
      </c>
      <c r="W333" s="82">
        <v>43523.0287962963</v>
      </c>
      <c r="X333" s="83" t="s">
        <v>1372</v>
      </c>
      <c r="Y333" s="80"/>
      <c r="Z333" s="80"/>
      <c r="AA333" s="86" t="s">
        <v>2012</v>
      </c>
      <c r="AB333" s="86" t="s">
        <v>2021</v>
      </c>
      <c r="AC333" s="80" t="b">
        <v>0</v>
      </c>
      <c r="AD333" s="80">
        <v>3</v>
      </c>
      <c r="AE333" s="86" t="s">
        <v>2457</v>
      </c>
      <c r="AF333" s="80" t="b">
        <v>0</v>
      </c>
      <c r="AG333" s="80" t="s">
        <v>2484</v>
      </c>
      <c r="AH333" s="80"/>
      <c r="AI333" s="86" t="s">
        <v>2449</v>
      </c>
      <c r="AJ333" s="80" t="b">
        <v>0</v>
      </c>
      <c r="AK333" s="80">
        <v>0</v>
      </c>
      <c r="AL333" s="86" t="s">
        <v>2449</v>
      </c>
      <c r="AM333" s="80" t="s">
        <v>2502</v>
      </c>
      <c r="AN333" s="80" t="b">
        <v>0</v>
      </c>
      <c r="AO333" s="86" t="s">
        <v>2021</v>
      </c>
      <c r="AP333" s="80" t="s">
        <v>178</v>
      </c>
      <c r="AQ333" s="80">
        <v>0</v>
      </c>
      <c r="AR333" s="80">
        <v>0</v>
      </c>
      <c r="AS333" s="80"/>
      <c r="AT333" s="80"/>
      <c r="AU333" s="80"/>
      <c r="AV333" s="80"/>
      <c r="AW333" s="80"/>
      <c r="AX333" s="80"/>
      <c r="AY333" s="80"/>
      <c r="AZ333" s="80"/>
      <c r="BA333" s="79" t="str">
        <f>REPLACE(INDEX(GroupVertices[Group],MATCH(Edges[[#This Row],[Vertex 1]],GroupVertices[Vertex],0)),1,1,"")</f>
        <v>2</v>
      </c>
      <c r="BB333" s="79" t="str">
        <f>REPLACE(INDEX(GroupVertices[Group],MATCH(Edges[[#This Row],[Vertex 2]],GroupVertices[Vertex],0)),1,1,"")</f>
        <v>1</v>
      </c>
    </row>
    <row r="334" spans="1:54" ht="15">
      <c r="A334" s="65" t="s">
        <v>288</v>
      </c>
      <c r="B334" s="65" t="s">
        <v>270</v>
      </c>
      <c r="C334" s="66"/>
      <c r="D334" s="67"/>
      <c r="E334" s="68"/>
      <c r="F334" s="69"/>
      <c r="G334" s="66"/>
      <c r="H334" s="70"/>
      <c r="I334" s="71"/>
      <c r="J334" s="71"/>
      <c r="K334" s="34" t="s">
        <v>66</v>
      </c>
      <c r="L334" s="78">
        <v>334</v>
      </c>
      <c r="M334" s="78"/>
      <c r="N334" s="73"/>
      <c r="O334" s="80" t="s">
        <v>335</v>
      </c>
      <c r="P334" s="82">
        <v>43530.003599537034</v>
      </c>
      <c r="Q334" s="80" t="s">
        <v>525</v>
      </c>
      <c r="R334" s="80"/>
      <c r="S334" s="80"/>
      <c r="T334" s="80" t="s">
        <v>925</v>
      </c>
      <c r="U334" s="80"/>
      <c r="V334" s="83" t="s">
        <v>1130</v>
      </c>
      <c r="W334" s="82">
        <v>43530.003599537034</v>
      </c>
      <c r="X334" s="83" t="s">
        <v>1377</v>
      </c>
      <c r="Y334" s="80"/>
      <c r="Z334" s="80"/>
      <c r="AA334" s="86" t="s">
        <v>2017</v>
      </c>
      <c r="AB334" s="86" t="s">
        <v>2024</v>
      </c>
      <c r="AC334" s="80" t="b">
        <v>0</v>
      </c>
      <c r="AD334" s="80">
        <v>3</v>
      </c>
      <c r="AE334" s="86" t="s">
        <v>2457</v>
      </c>
      <c r="AF334" s="80" t="b">
        <v>0</v>
      </c>
      <c r="AG334" s="80" t="s">
        <v>2484</v>
      </c>
      <c r="AH334" s="80"/>
      <c r="AI334" s="86" t="s">
        <v>2449</v>
      </c>
      <c r="AJ334" s="80" t="b">
        <v>0</v>
      </c>
      <c r="AK334" s="80">
        <v>0</v>
      </c>
      <c r="AL334" s="86" t="s">
        <v>2449</v>
      </c>
      <c r="AM334" s="80" t="s">
        <v>2502</v>
      </c>
      <c r="AN334" s="80" t="b">
        <v>0</v>
      </c>
      <c r="AO334" s="86" t="s">
        <v>2024</v>
      </c>
      <c r="AP334" s="80" t="s">
        <v>178</v>
      </c>
      <c r="AQ334" s="80">
        <v>0</v>
      </c>
      <c r="AR334" s="80">
        <v>0</v>
      </c>
      <c r="AS334" s="80"/>
      <c r="AT334" s="80"/>
      <c r="AU334" s="80"/>
      <c r="AV334" s="80"/>
      <c r="AW334" s="80"/>
      <c r="AX334" s="80"/>
      <c r="AY334" s="80"/>
      <c r="AZ334" s="80"/>
      <c r="BA334" s="79" t="str">
        <f>REPLACE(INDEX(GroupVertices[Group],MATCH(Edges[[#This Row],[Vertex 1]],GroupVertices[Vertex],0)),1,1,"")</f>
        <v>2</v>
      </c>
      <c r="BB334" s="79" t="str">
        <f>REPLACE(INDEX(GroupVertices[Group],MATCH(Edges[[#This Row],[Vertex 2]],GroupVertices[Vertex],0)),1,1,"")</f>
        <v>1</v>
      </c>
    </row>
    <row r="335" spans="1:54" ht="15">
      <c r="A335" s="65" t="s">
        <v>273</v>
      </c>
      <c r="B335" s="65" t="s">
        <v>270</v>
      </c>
      <c r="C335" s="66"/>
      <c r="D335" s="67"/>
      <c r="E335" s="68"/>
      <c r="F335" s="69"/>
      <c r="G335" s="66"/>
      <c r="H335" s="70"/>
      <c r="I335" s="71"/>
      <c r="J335" s="71"/>
      <c r="K335" s="34" t="s">
        <v>66</v>
      </c>
      <c r="L335" s="78">
        <v>335</v>
      </c>
      <c r="M335" s="78"/>
      <c r="N335" s="73"/>
      <c r="O335" s="80" t="s">
        <v>335</v>
      </c>
      <c r="P335" s="82">
        <v>43523.03726851852</v>
      </c>
      <c r="Q335" s="80" t="s">
        <v>570</v>
      </c>
      <c r="R335" s="80"/>
      <c r="S335" s="80"/>
      <c r="T335" s="80" t="s">
        <v>925</v>
      </c>
      <c r="U335" s="80"/>
      <c r="V335" s="83" t="s">
        <v>1115</v>
      </c>
      <c r="W335" s="82">
        <v>43523.03726851852</v>
      </c>
      <c r="X335" s="83" t="s">
        <v>1428</v>
      </c>
      <c r="Y335" s="80"/>
      <c r="Z335" s="80"/>
      <c r="AA335" s="86" t="s">
        <v>2068</v>
      </c>
      <c r="AB335" s="86" t="s">
        <v>2312</v>
      </c>
      <c r="AC335" s="80" t="b">
        <v>0</v>
      </c>
      <c r="AD335" s="80">
        <v>1</v>
      </c>
      <c r="AE335" s="86" t="s">
        <v>2457</v>
      </c>
      <c r="AF335" s="80" t="b">
        <v>0</v>
      </c>
      <c r="AG335" s="80" t="s">
        <v>2484</v>
      </c>
      <c r="AH335" s="80"/>
      <c r="AI335" s="86" t="s">
        <v>2449</v>
      </c>
      <c r="AJ335" s="80" t="b">
        <v>0</v>
      </c>
      <c r="AK335" s="80">
        <v>0</v>
      </c>
      <c r="AL335" s="86" t="s">
        <v>2449</v>
      </c>
      <c r="AM335" s="80" t="s">
        <v>2506</v>
      </c>
      <c r="AN335" s="80" t="b">
        <v>0</v>
      </c>
      <c r="AO335" s="86" t="s">
        <v>2312</v>
      </c>
      <c r="AP335" s="80" t="s">
        <v>178</v>
      </c>
      <c r="AQ335" s="80">
        <v>0</v>
      </c>
      <c r="AR335" s="80">
        <v>0</v>
      </c>
      <c r="AS335" s="80"/>
      <c r="AT335" s="80"/>
      <c r="AU335" s="80"/>
      <c r="AV335" s="80"/>
      <c r="AW335" s="80"/>
      <c r="AX335" s="80"/>
      <c r="AY335" s="80"/>
      <c r="AZ335" s="80"/>
      <c r="BA335" s="79" t="str">
        <f>REPLACE(INDEX(GroupVertices[Group],MATCH(Edges[[#This Row],[Vertex 1]],GroupVertices[Vertex],0)),1,1,"")</f>
        <v>4</v>
      </c>
      <c r="BB335" s="79" t="str">
        <f>REPLACE(INDEX(GroupVertices[Group],MATCH(Edges[[#This Row],[Vertex 2]],GroupVertices[Vertex],0)),1,1,"")</f>
        <v>1</v>
      </c>
    </row>
    <row r="336" spans="1:54" ht="15">
      <c r="A336" s="65" t="s">
        <v>268</v>
      </c>
      <c r="B336" s="65" t="s">
        <v>270</v>
      </c>
      <c r="C336" s="66"/>
      <c r="D336" s="67"/>
      <c r="E336" s="68"/>
      <c r="F336" s="69"/>
      <c r="G336" s="66"/>
      <c r="H336" s="70"/>
      <c r="I336" s="71"/>
      <c r="J336" s="71"/>
      <c r="K336" s="34" t="s">
        <v>66</v>
      </c>
      <c r="L336" s="78">
        <v>336</v>
      </c>
      <c r="M336" s="78"/>
      <c r="N336" s="73"/>
      <c r="O336" s="80" t="s">
        <v>335</v>
      </c>
      <c r="P336" s="82">
        <v>43523.041041666664</v>
      </c>
      <c r="Q336" s="80" t="s">
        <v>761</v>
      </c>
      <c r="R336" s="80"/>
      <c r="S336" s="80"/>
      <c r="T336" s="80" t="s">
        <v>925</v>
      </c>
      <c r="U336" s="80"/>
      <c r="V336" s="83" t="s">
        <v>1109</v>
      </c>
      <c r="W336" s="82">
        <v>43523.041041666664</v>
      </c>
      <c r="X336" s="83" t="s">
        <v>1629</v>
      </c>
      <c r="Y336" s="80"/>
      <c r="Z336" s="80"/>
      <c r="AA336" s="86" t="s">
        <v>2270</v>
      </c>
      <c r="AB336" s="86" t="s">
        <v>2446</v>
      </c>
      <c r="AC336" s="80" t="b">
        <v>0</v>
      </c>
      <c r="AD336" s="80">
        <v>1</v>
      </c>
      <c r="AE336" s="86" t="s">
        <v>2457</v>
      </c>
      <c r="AF336" s="80" t="b">
        <v>0</v>
      </c>
      <c r="AG336" s="80" t="s">
        <v>2484</v>
      </c>
      <c r="AH336" s="80"/>
      <c r="AI336" s="86" t="s">
        <v>2449</v>
      </c>
      <c r="AJ336" s="80" t="b">
        <v>0</v>
      </c>
      <c r="AK336" s="80">
        <v>0</v>
      </c>
      <c r="AL336" s="86" t="s">
        <v>2449</v>
      </c>
      <c r="AM336" s="80" t="s">
        <v>2504</v>
      </c>
      <c r="AN336" s="80" t="b">
        <v>0</v>
      </c>
      <c r="AO336" s="86" t="s">
        <v>2446</v>
      </c>
      <c r="AP336" s="80" t="s">
        <v>178</v>
      </c>
      <c r="AQ336" s="80">
        <v>0</v>
      </c>
      <c r="AR336" s="80">
        <v>0</v>
      </c>
      <c r="AS336" s="80"/>
      <c r="AT336" s="80"/>
      <c r="AU336" s="80"/>
      <c r="AV336" s="80"/>
      <c r="AW336" s="80"/>
      <c r="AX336" s="80"/>
      <c r="AY336" s="80"/>
      <c r="AZ336" s="80"/>
      <c r="BA336" s="79" t="str">
        <f>REPLACE(INDEX(GroupVertices[Group],MATCH(Edges[[#This Row],[Vertex 1]],GroupVertices[Vertex],0)),1,1,"")</f>
        <v>2</v>
      </c>
      <c r="BB336" s="79" t="str">
        <f>REPLACE(INDEX(GroupVertices[Group],MATCH(Edges[[#This Row],[Vertex 2]],GroupVertices[Vertex],0)),1,1,"")</f>
        <v>1</v>
      </c>
    </row>
    <row r="337" spans="1:54" ht="15">
      <c r="A337" s="65" t="s">
        <v>287</v>
      </c>
      <c r="B337" s="65" t="s">
        <v>270</v>
      </c>
      <c r="C337" s="66"/>
      <c r="D337" s="67"/>
      <c r="E337" s="68"/>
      <c r="F337" s="69"/>
      <c r="G337" s="66"/>
      <c r="H337" s="70"/>
      <c r="I337" s="71"/>
      <c r="J337" s="71"/>
      <c r="K337" s="34" t="s">
        <v>66</v>
      </c>
      <c r="L337" s="78">
        <v>337</v>
      </c>
      <c r="M337" s="78"/>
      <c r="N337" s="73"/>
      <c r="O337" s="80" t="s">
        <v>335</v>
      </c>
      <c r="P337" s="82">
        <v>43530.03696759259</v>
      </c>
      <c r="Q337" s="80" t="s">
        <v>646</v>
      </c>
      <c r="R337" s="80"/>
      <c r="S337" s="80"/>
      <c r="T337" s="80" t="s">
        <v>925</v>
      </c>
      <c r="U337" s="80"/>
      <c r="V337" s="83" t="s">
        <v>1129</v>
      </c>
      <c r="W337" s="82">
        <v>43530.03696759259</v>
      </c>
      <c r="X337" s="83" t="s">
        <v>1508</v>
      </c>
      <c r="Y337" s="80"/>
      <c r="Z337" s="80"/>
      <c r="AA337" s="86" t="s">
        <v>2148</v>
      </c>
      <c r="AB337" s="86" t="s">
        <v>2132</v>
      </c>
      <c r="AC337" s="80" t="b">
        <v>0</v>
      </c>
      <c r="AD337" s="80">
        <v>2</v>
      </c>
      <c r="AE337" s="86" t="s">
        <v>2457</v>
      </c>
      <c r="AF337" s="80" t="b">
        <v>0</v>
      </c>
      <c r="AG337" s="80" t="s">
        <v>2486</v>
      </c>
      <c r="AH337" s="80"/>
      <c r="AI337" s="86" t="s">
        <v>2449</v>
      </c>
      <c r="AJ337" s="80" t="b">
        <v>0</v>
      </c>
      <c r="AK337" s="80">
        <v>0</v>
      </c>
      <c r="AL337" s="86" t="s">
        <v>2449</v>
      </c>
      <c r="AM337" s="80" t="s">
        <v>2504</v>
      </c>
      <c r="AN337" s="80" t="b">
        <v>0</v>
      </c>
      <c r="AO337" s="86" t="s">
        <v>2132</v>
      </c>
      <c r="AP337" s="80" t="s">
        <v>178</v>
      </c>
      <c r="AQ337" s="80">
        <v>0</v>
      </c>
      <c r="AR337" s="80">
        <v>0</v>
      </c>
      <c r="AS337" s="80"/>
      <c r="AT337" s="80"/>
      <c r="AU337" s="80"/>
      <c r="AV337" s="80"/>
      <c r="AW337" s="80"/>
      <c r="AX337" s="80"/>
      <c r="AY337" s="80"/>
      <c r="AZ337" s="80"/>
      <c r="BA337" s="79" t="str">
        <f>REPLACE(INDEX(GroupVertices[Group],MATCH(Edges[[#This Row],[Vertex 1]],GroupVertices[Vertex],0)),1,1,"")</f>
        <v>2</v>
      </c>
      <c r="BB337" s="79" t="str">
        <f>REPLACE(INDEX(GroupVertices[Group],MATCH(Edges[[#This Row],[Vertex 2]],GroupVertices[Vertex],0)),1,1,"")</f>
        <v>1</v>
      </c>
    </row>
    <row r="338" spans="1:54" ht="15">
      <c r="A338" s="65" t="s">
        <v>283</v>
      </c>
      <c r="B338" s="65" t="s">
        <v>273</v>
      </c>
      <c r="C338" s="66"/>
      <c r="D338" s="67"/>
      <c r="E338" s="68"/>
      <c r="F338" s="69"/>
      <c r="G338" s="66"/>
      <c r="H338" s="70"/>
      <c r="I338" s="71"/>
      <c r="J338" s="71"/>
      <c r="K338" s="34" t="s">
        <v>66</v>
      </c>
      <c r="L338" s="78">
        <v>338</v>
      </c>
      <c r="M338" s="78"/>
      <c r="N338" s="73"/>
      <c r="O338" s="80" t="s">
        <v>335</v>
      </c>
      <c r="P338" s="82">
        <v>43523.02033564815</v>
      </c>
      <c r="Q338" s="80" t="s">
        <v>449</v>
      </c>
      <c r="R338" s="80"/>
      <c r="S338" s="80"/>
      <c r="T338" s="80" t="s">
        <v>925</v>
      </c>
      <c r="U338" s="80"/>
      <c r="V338" s="83" t="s">
        <v>1125</v>
      </c>
      <c r="W338" s="82">
        <v>43523.02033564815</v>
      </c>
      <c r="X338" s="83" t="s">
        <v>1298</v>
      </c>
      <c r="Y338" s="80"/>
      <c r="Z338" s="80"/>
      <c r="AA338" s="86" t="s">
        <v>1938</v>
      </c>
      <c r="AB338" s="86" t="s">
        <v>1932</v>
      </c>
      <c r="AC338" s="80" t="b">
        <v>0</v>
      </c>
      <c r="AD338" s="80">
        <v>3</v>
      </c>
      <c r="AE338" s="86" t="s">
        <v>2455</v>
      </c>
      <c r="AF338" s="80" t="b">
        <v>0</v>
      </c>
      <c r="AG338" s="80" t="s">
        <v>2484</v>
      </c>
      <c r="AH338" s="80"/>
      <c r="AI338" s="86" t="s">
        <v>2449</v>
      </c>
      <c r="AJ338" s="80" t="b">
        <v>0</v>
      </c>
      <c r="AK338" s="80">
        <v>0</v>
      </c>
      <c r="AL338" s="86" t="s">
        <v>2449</v>
      </c>
      <c r="AM338" s="80" t="s">
        <v>2504</v>
      </c>
      <c r="AN338" s="80" t="b">
        <v>0</v>
      </c>
      <c r="AO338" s="86" t="s">
        <v>1932</v>
      </c>
      <c r="AP338" s="80" t="s">
        <v>178</v>
      </c>
      <c r="AQ338" s="80">
        <v>0</v>
      </c>
      <c r="AR338" s="80">
        <v>0</v>
      </c>
      <c r="AS338" s="80"/>
      <c r="AT338" s="80"/>
      <c r="AU338" s="80"/>
      <c r="AV338" s="80"/>
      <c r="AW338" s="80"/>
      <c r="AX338" s="80"/>
      <c r="AY338" s="80"/>
      <c r="AZ338" s="80"/>
      <c r="BA338" s="79" t="str">
        <f>REPLACE(INDEX(GroupVertices[Group],MATCH(Edges[[#This Row],[Vertex 1]],GroupVertices[Vertex],0)),1,1,"")</f>
        <v>2</v>
      </c>
      <c r="BB338" s="79" t="str">
        <f>REPLACE(INDEX(GroupVertices[Group],MATCH(Edges[[#This Row],[Vertex 2]],GroupVertices[Vertex],0)),1,1,"")</f>
        <v>4</v>
      </c>
    </row>
    <row r="339" spans="1:54" ht="15">
      <c r="A339" s="65" t="s">
        <v>269</v>
      </c>
      <c r="B339" s="65" t="s">
        <v>273</v>
      </c>
      <c r="C339" s="66"/>
      <c r="D339" s="67"/>
      <c r="E339" s="68"/>
      <c r="F339" s="69"/>
      <c r="G339" s="66"/>
      <c r="H339" s="70"/>
      <c r="I339" s="71"/>
      <c r="J339" s="71"/>
      <c r="K339" s="34" t="s">
        <v>65</v>
      </c>
      <c r="L339" s="78">
        <v>339</v>
      </c>
      <c r="M339" s="78"/>
      <c r="N339" s="73"/>
      <c r="O339" s="80" t="s">
        <v>335</v>
      </c>
      <c r="P339" s="82">
        <v>43523.01453703704</v>
      </c>
      <c r="Q339" s="80" t="s">
        <v>372</v>
      </c>
      <c r="R339" s="80"/>
      <c r="S339" s="80"/>
      <c r="T339" s="80" t="s">
        <v>925</v>
      </c>
      <c r="U339" s="80"/>
      <c r="V339" s="83" t="s">
        <v>1110</v>
      </c>
      <c r="W339" s="82">
        <v>43523.01453703704</v>
      </c>
      <c r="X339" s="83" t="s">
        <v>1215</v>
      </c>
      <c r="Y339" s="80"/>
      <c r="Z339" s="80"/>
      <c r="AA339" s="86" t="s">
        <v>1855</v>
      </c>
      <c r="AB339" s="86" t="s">
        <v>2060</v>
      </c>
      <c r="AC339" s="80" t="b">
        <v>0</v>
      </c>
      <c r="AD339" s="80">
        <v>2</v>
      </c>
      <c r="AE339" s="86" t="s">
        <v>2455</v>
      </c>
      <c r="AF339" s="80" t="b">
        <v>0</v>
      </c>
      <c r="AG339" s="80" t="s">
        <v>2484</v>
      </c>
      <c r="AH339" s="80"/>
      <c r="AI339" s="86" t="s">
        <v>2449</v>
      </c>
      <c r="AJ339" s="80" t="b">
        <v>0</v>
      </c>
      <c r="AK339" s="80">
        <v>0</v>
      </c>
      <c r="AL339" s="86" t="s">
        <v>2449</v>
      </c>
      <c r="AM339" s="80" t="s">
        <v>2506</v>
      </c>
      <c r="AN339" s="80" t="b">
        <v>0</v>
      </c>
      <c r="AO339" s="86" t="s">
        <v>2060</v>
      </c>
      <c r="AP339" s="80" t="s">
        <v>178</v>
      </c>
      <c r="AQ339" s="80">
        <v>0</v>
      </c>
      <c r="AR339" s="80">
        <v>0</v>
      </c>
      <c r="AS339" s="80"/>
      <c r="AT339" s="80"/>
      <c r="AU339" s="80"/>
      <c r="AV339" s="80"/>
      <c r="AW339" s="80"/>
      <c r="AX339" s="80"/>
      <c r="AY339" s="80"/>
      <c r="AZ339" s="80"/>
      <c r="BA339" s="79" t="str">
        <f>REPLACE(INDEX(GroupVertices[Group],MATCH(Edges[[#This Row],[Vertex 1]],GroupVertices[Vertex],0)),1,1,"")</f>
        <v>4</v>
      </c>
      <c r="BB339" s="79" t="str">
        <f>REPLACE(INDEX(GroupVertices[Group],MATCH(Edges[[#This Row],[Vertex 2]],GroupVertices[Vertex],0)),1,1,"")</f>
        <v>4</v>
      </c>
    </row>
    <row r="340" spans="1:54" ht="15">
      <c r="A340" s="65" t="s">
        <v>276</v>
      </c>
      <c r="B340" s="65" t="s">
        <v>273</v>
      </c>
      <c r="C340" s="66"/>
      <c r="D340" s="67"/>
      <c r="E340" s="68"/>
      <c r="F340" s="69"/>
      <c r="G340" s="66"/>
      <c r="H340" s="70"/>
      <c r="I340" s="71"/>
      <c r="J340" s="71"/>
      <c r="K340" s="34" t="s">
        <v>66</v>
      </c>
      <c r="L340" s="78">
        <v>340</v>
      </c>
      <c r="M340" s="78"/>
      <c r="N340" s="73"/>
      <c r="O340" s="80" t="s">
        <v>335</v>
      </c>
      <c r="P340" s="82">
        <v>43523.01053240741</v>
      </c>
      <c r="Q340" s="80" t="s">
        <v>410</v>
      </c>
      <c r="R340" s="80"/>
      <c r="S340" s="80"/>
      <c r="T340" s="80" t="s">
        <v>925</v>
      </c>
      <c r="U340" s="80"/>
      <c r="V340" s="83" t="s">
        <v>1118</v>
      </c>
      <c r="W340" s="82">
        <v>43523.01053240741</v>
      </c>
      <c r="X340" s="83" t="s">
        <v>1256</v>
      </c>
      <c r="Y340" s="80"/>
      <c r="Z340" s="80"/>
      <c r="AA340" s="86" t="s">
        <v>1896</v>
      </c>
      <c r="AB340" s="86" t="s">
        <v>1892</v>
      </c>
      <c r="AC340" s="80" t="b">
        <v>0</v>
      </c>
      <c r="AD340" s="80">
        <v>3</v>
      </c>
      <c r="AE340" s="86" t="s">
        <v>2455</v>
      </c>
      <c r="AF340" s="80" t="b">
        <v>0</v>
      </c>
      <c r="AG340" s="80" t="s">
        <v>2484</v>
      </c>
      <c r="AH340" s="80"/>
      <c r="AI340" s="86" t="s">
        <v>2449</v>
      </c>
      <c r="AJ340" s="80" t="b">
        <v>0</v>
      </c>
      <c r="AK340" s="80">
        <v>0</v>
      </c>
      <c r="AL340" s="86" t="s">
        <v>2449</v>
      </c>
      <c r="AM340" s="80" t="s">
        <v>2502</v>
      </c>
      <c r="AN340" s="80" t="b">
        <v>0</v>
      </c>
      <c r="AO340" s="86" t="s">
        <v>1892</v>
      </c>
      <c r="AP340" s="80" t="s">
        <v>178</v>
      </c>
      <c r="AQ340" s="80">
        <v>0</v>
      </c>
      <c r="AR340" s="80">
        <v>0</v>
      </c>
      <c r="AS340" s="80"/>
      <c r="AT340" s="80"/>
      <c r="AU340" s="80"/>
      <c r="AV340" s="80"/>
      <c r="AW340" s="80"/>
      <c r="AX340" s="80"/>
      <c r="AY340" s="80"/>
      <c r="AZ340" s="80"/>
      <c r="BA340" s="79" t="str">
        <f>REPLACE(INDEX(GroupVertices[Group],MATCH(Edges[[#This Row],[Vertex 1]],GroupVertices[Vertex],0)),1,1,"")</f>
        <v>4</v>
      </c>
      <c r="BB340" s="79" t="str">
        <f>REPLACE(INDEX(GroupVertices[Group],MATCH(Edges[[#This Row],[Vertex 2]],GroupVertices[Vertex],0)),1,1,"")</f>
        <v>4</v>
      </c>
    </row>
    <row r="341" spans="1:54" ht="15">
      <c r="A341" s="65" t="s">
        <v>270</v>
      </c>
      <c r="B341" s="65" t="s">
        <v>273</v>
      </c>
      <c r="C341" s="66"/>
      <c r="D341" s="67"/>
      <c r="E341" s="68"/>
      <c r="F341" s="69"/>
      <c r="G341" s="66"/>
      <c r="H341" s="70"/>
      <c r="I341" s="71"/>
      <c r="J341" s="71"/>
      <c r="K341" s="34" t="s">
        <v>66</v>
      </c>
      <c r="L341" s="78">
        <v>341</v>
      </c>
      <c r="M341" s="78"/>
      <c r="N341" s="73"/>
      <c r="O341" s="80" t="s">
        <v>335</v>
      </c>
      <c r="P341" s="82">
        <v>43523.0044212963</v>
      </c>
      <c r="Q341" s="80" t="s">
        <v>573</v>
      </c>
      <c r="R341" s="80"/>
      <c r="S341" s="80"/>
      <c r="T341" s="80" t="s">
        <v>925</v>
      </c>
      <c r="U341" s="80"/>
      <c r="V341" s="83" t="s">
        <v>1111</v>
      </c>
      <c r="W341" s="82">
        <v>43523.0044212963</v>
      </c>
      <c r="X341" s="83" t="s">
        <v>1431</v>
      </c>
      <c r="Y341" s="80"/>
      <c r="Z341" s="80"/>
      <c r="AA341" s="86" t="s">
        <v>2071</v>
      </c>
      <c r="AB341" s="86" t="s">
        <v>2055</v>
      </c>
      <c r="AC341" s="80" t="b">
        <v>0</v>
      </c>
      <c r="AD341" s="80">
        <v>3</v>
      </c>
      <c r="AE341" s="86" t="s">
        <v>2455</v>
      </c>
      <c r="AF341" s="80" t="b">
        <v>0</v>
      </c>
      <c r="AG341" s="80" t="s">
        <v>2484</v>
      </c>
      <c r="AH341" s="80"/>
      <c r="AI341" s="86" t="s">
        <v>2449</v>
      </c>
      <c r="AJ341" s="80" t="b">
        <v>0</v>
      </c>
      <c r="AK341" s="80">
        <v>0</v>
      </c>
      <c r="AL341" s="86" t="s">
        <v>2449</v>
      </c>
      <c r="AM341" s="80" t="s">
        <v>2506</v>
      </c>
      <c r="AN341" s="80" t="b">
        <v>0</v>
      </c>
      <c r="AO341" s="86" t="s">
        <v>2055</v>
      </c>
      <c r="AP341" s="80" t="s">
        <v>178</v>
      </c>
      <c r="AQ341" s="80">
        <v>0</v>
      </c>
      <c r="AR341" s="80">
        <v>0</v>
      </c>
      <c r="AS341" s="80"/>
      <c r="AT341" s="80"/>
      <c r="AU341" s="80"/>
      <c r="AV341" s="80"/>
      <c r="AW341" s="80"/>
      <c r="AX341" s="80"/>
      <c r="AY341" s="80"/>
      <c r="AZ341" s="80"/>
      <c r="BA341" s="79" t="str">
        <f>REPLACE(INDEX(GroupVertices[Group],MATCH(Edges[[#This Row],[Vertex 1]],GroupVertices[Vertex],0)),1,1,"")</f>
        <v>1</v>
      </c>
      <c r="BB341" s="79" t="str">
        <f>REPLACE(INDEX(GroupVertices[Group],MATCH(Edges[[#This Row],[Vertex 2]],GroupVertices[Vertex],0)),1,1,"")</f>
        <v>4</v>
      </c>
    </row>
    <row r="342" spans="1:54" ht="15">
      <c r="A342" s="65" t="s">
        <v>270</v>
      </c>
      <c r="B342" s="65" t="s">
        <v>273</v>
      </c>
      <c r="C342" s="66"/>
      <c r="D342" s="67"/>
      <c r="E342" s="68"/>
      <c r="F342" s="69"/>
      <c r="G342" s="66"/>
      <c r="H342" s="70"/>
      <c r="I342" s="71"/>
      <c r="J342" s="71"/>
      <c r="K342" s="34" t="s">
        <v>66</v>
      </c>
      <c r="L342" s="78">
        <v>342</v>
      </c>
      <c r="M342" s="78"/>
      <c r="N342" s="73"/>
      <c r="O342" s="80" t="s">
        <v>335</v>
      </c>
      <c r="P342" s="82">
        <v>43523.007939814815</v>
      </c>
      <c r="Q342" s="80" t="s">
        <v>574</v>
      </c>
      <c r="R342" s="80"/>
      <c r="S342" s="80"/>
      <c r="T342" s="80" t="s">
        <v>925</v>
      </c>
      <c r="U342" s="80"/>
      <c r="V342" s="83" t="s">
        <v>1111</v>
      </c>
      <c r="W342" s="82">
        <v>43523.007939814815</v>
      </c>
      <c r="X342" s="83" t="s">
        <v>1432</v>
      </c>
      <c r="Y342" s="80"/>
      <c r="Z342" s="80"/>
      <c r="AA342" s="86" t="s">
        <v>2072</v>
      </c>
      <c r="AB342" s="86" t="s">
        <v>2057</v>
      </c>
      <c r="AC342" s="80" t="b">
        <v>0</v>
      </c>
      <c r="AD342" s="80">
        <v>1</v>
      </c>
      <c r="AE342" s="86" t="s">
        <v>2455</v>
      </c>
      <c r="AF342" s="80" t="b">
        <v>0</v>
      </c>
      <c r="AG342" s="80" t="s">
        <v>2484</v>
      </c>
      <c r="AH342" s="80"/>
      <c r="AI342" s="86" t="s">
        <v>2449</v>
      </c>
      <c r="AJ342" s="80" t="b">
        <v>0</v>
      </c>
      <c r="AK342" s="80">
        <v>0</v>
      </c>
      <c r="AL342" s="86" t="s">
        <v>2449</v>
      </c>
      <c r="AM342" s="80" t="s">
        <v>2506</v>
      </c>
      <c r="AN342" s="80" t="b">
        <v>0</v>
      </c>
      <c r="AO342" s="86" t="s">
        <v>2057</v>
      </c>
      <c r="AP342" s="80" t="s">
        <v>178</v>
      </c>
      <c r="AQ342" s="80">
        <v>0</v>
      </c>
      <c r="AR342" s="80">
        <v>0</v>
      </c>
      <c r="AS342" s="80"/>
      <c r="AT342" s="80"/>
      <c r="AU342" s="80"/>
      <c r="AV342" s="80"/>
      <c r="AW342" s="80"/>
      <c r="AX342" s="80"/>
      <c r="AY342" s="80"/>
      <c r="AZ342" s="80"/>
      <c r="BA342" s="79" t="str">
        <f>REPLACE(INDEX(GroupVertices[Group],MATCH(Edges[[#This Row],[Vertex 1]],GroupVertices[Vertex],0)),1,1,"")</f>
        <v>1</v>
      </c>
      <c r="BB342" s="79" t="str">
        <f>REPLACE(INDEX(GroupVertices[Group],MATCH(Edges[[#This Row],[Vertex 2]],GroupVertices[Vertex],0)),1,1,"")</f>
        <v>4</v>
      </c>
    </row>
    <row r="343" spans="1:54" ht="15">
      <c r="A343" s="65" t="s">
        <v>270</v>
      </c>
      <c r="B343" s="65" t="s">
        <v>273</v>
      </c>
      <c r="C343" s="66"/>
      <c r="D343" s="67"/>
      <c r="E343" s="68"/>
      <c r="F343" s="69"/>
      <c r="G343" s="66"/>
      <c r="H343" s="70"/>
      <c r="I343" s="71"/>
      <c r="J343" s="71"/>
      <c r="K343" s="34" t="s">
        <v>66</v>
      </c>
      <c r="L343" s="78">
        <v>343</v>
      </c>
      <c r="M343" s="78"/>
      <c r="N343" s="73"/>
      <c r="O343" s="80" t="s">
        <v>335</v>
      </c>
      <c r="P343" s="82">
        <v>43523.03590277778</v>
      </c>
      <c r="Q343" s="80" t="s">
        <v>581</v>
      </c>
      <c r="R343" s="80"/>
      <c r="S343" s="80"/>
      <c r="T343" s="80" t="s">
        <v>925</v>
      </c>
      <c r="U343" s="80"/>
      <c r="V343" s="83" t="s">
        <v>1111</v>
      </c>
      <c r="W343" s="82">
        <v>43523.03590277778</v>
      </c>
      <c r="X343" s="83" t="s">
        <v>1439</v>
      </c>
      <c r="Y343" s="80"/>
      <c r="Z343" s="80"/>
      <c r="AA343" s="86" t="s">
        <v>2079</v>
      </c>
      <c r="AB343" s="86" t="s">
        <v>2067</v>
      </c>
      <c r="AC343" s="80" t="b">
        <v>0</v>
      </c>
      <c r="AD343" s="80">
        <v>2</v>
      </c>
      <c r="AE343" s="86" t="s">
        <v>2455</v>
      </c>
      <c r="AF343" s="80" t="b">
        <v>0</v>
      </c>
      <c r="AG343" s="80" t="s">
        <v>2484</v>
      </c>
      <c r="AH343" s="80"/>
      <c r="AI343" s="86" t="s">
        <v>2449</v>
      </c>
      <c r="AJ343" s="80" t="b">
        <v>0</v>
      </c>
      <c r="AK343" s="80">
        <v>0</v>
      </c>
      <c r="AL343" s="86" t="s">
        <v>2449</v>
      </c>
      <c r="AM343" s="80" t="s">
        <v>2506</v>
      </c>
      <c r="AN343" s="80" t="b">
        <v>0</v>
      </c>
      <c r="AO343" s="86" t="s">
        <v>2067</v>
      </c>
      <c r="AP343" s="80" t="s">
        <v>178</v>
      </c>
      <c r="AQ343" s="80">
        <v>0</v>
      </c>
      <c r="AR343" s="80">
        <v>0</v>
      </c>
      <c r="AS343" s="80"/>
      <c r="AT343" s="80"/>
      <c r="AU343" s="80"/>
      <c r="AV343" s="80"/>
      <c r="AW343" s="80"/>
      <c r="AX343" s="80"/>
      <c r="AY343" s="80"/>
      <c r="AZ343" s="80"/>
      <c r="BA343" s="79" t="str">
        <f>REPLACE(INDEX(GroupVertices[Group],MATCH(Edges[[#This Row],[Vertex 1]],GroupVertices[Vertex],0)),1,1,"")</f>
        <v>1</v>
      </c>
      <c r="BB343" s="79" t="str">
        <f>REPLACE(INDEX(GroupVertices[Group],MATCH(Edges[[#This Row],[Vertex 2]],GroupVertices[Vertex],0)),1,1,"")</f>
        <v>4</v>
      </c>
    </row>
    <row r="344" spans="1:54" ht="15">
      <c r="A344" s="65" t="s">
        <v>270</v>
      </c>
      <c r="B344" s="65" t="s">
        <v>273</v>
      </c>
      <c r="C344" s="66"/>
      <c r="D344" s="67"/>
      <c r="E344" s="68"/>
      <c r="F344" s="69"/>
      <c r="G344" s="66"/>
      <c r="H344" s="70"/>
      <c r="I344" s="71"/>
      <c r="J344" s="71"/>
      <c r="K344" s="34" t="s">
        <v>66</v>
      </c>
      <c r="L344" s="78">
        <v>344</v>
      </c>
      <c r="M344" s="78"/>
      <c r="N344" s="73"/>
      <c r="O344" s="80" t="s">
        <v>335</v>
      </c>
      <c r="P344" s="82">
        <v>43523.01037037037</v>
      </c>
      <c r="Q344" s="80" t="s">
        <v>575</v>
      </c>
      <c r="R344" s="80"/>
      <c r="S344" s="80"/>
      <c r="T344" s="80" t="s">
        <v>925</v>
      </c>
      <c r="U344" s="80"/>
      <c r="V344" s="83" t="s">
        <v>1111</v>
      </c>
      <c r="W344" s="82">
        <v>43523.01037037037</v>
      </c>
      <c r="X344" s="83" t="s">
        <v>1433</v>
      </c>
      <c r="Y344" s="80"/>
      <c r="Z344" s="80"/>
      <c r="AA344" s="86" t="s">
        <v>2073</v>
      </c>
      <c r="AB344" s="86" t="s">
        <v>2058</v>
      </c>
      <c r="AC344" s="80" t="b">
        <v>0</v>
      </c>
      <c r="AD344" s="80">
        <v>2</v>
      </c>
      <c r="AE344" s="86" t="s">
        <v>2455</v>
      </c>
      <c r="AF344" s="80" t="b">
        <v>0</v>
      </c>
      <c r="AG344" s="80" t="s">
        <v>2484</v>
      </c>
      <c r="AH344" s="80"/>
      <c r="AI344" s="86" t="s">
        <v>2449</v>
      </c>
      <c r="AJ344" s="80" t="b">
        <v>0</v>
      </c>
      <c r="AK344" s="80">
        <v>0</v>
      </c>
      <c r="AL344" s="86" t="s">
        <v>2449</v>
      </c>
      <c r="AM344" s="80" t="s">
        <v>2506</v>
      </c>
      <c r="AN344" s="80" t="b">
        <v>0</v>
      </c>
      <c r="AO344" s="86" t="s">
        <v>2058</v>
      </c>
      <c r="AP344" s="80" t="s">
        <v>178</v>
      </c>
      <c r="AQ344" s="80">
        <v>0</v>
      </c>
      <c r="AR344" s="80">
        <v>0</v>
      </c>
      <c r="AS344" s="80"/>
      <c r="AT344" s="80"/>
      <c r="AU344" s="80"/>
      <c r="AV344" s="80"/>
      <c r="AW344" s="80"/>
      <c r="AX344" s="80"/>
      <c r="AY344" s="80"/>
      <c r="AZ344" s="80"/>
      <c r="BA344" s="79" t="str">
        <f>REPLACE(INDEX(GroupVertices[Group],MATCH(Edges[[#This Row],[Vertex 1]],GroupVertices[Vertex],0)),1,1,"")</f>
        <v>1</v>
      </c>
      <c r="BB344" s="79" t="str">
        <f>REPLACE(INDEX(GroupVertices[Group],MATCH(Edges[[#This Row],[Vertex 2]],GroupVertices[Vertex],0)),1,1,"")</f>
        <v>4</v>
      </c>
    </row>
    <row r="345" spans="1:54" ht="15">
      <c r="A345" s="65" t="s">
        <v>270</v>
      </c>
      <c r="B345" s="65" t="s">
        <v>273</v>
      </c>
      <c r="C345" s="66"/>
      <c r="D345" s="67"/>
      <c r="E345" s="68"/>
      <c r="F345" s="69"/>
      <c r="G345" s="66"/>
      <c r="H345" s="70"/>
      <c r="I345" s="71"/>
      <c r="J345" s="71"/>
      <c r="K345" s="34" t="s">
        <v>66</v>
      </c>
      <c r="L345" s="78">
        <v>345</v>
      </c>
      <c r="M345" s="78"/>
      <c r="N345" s="73"/>
      <c r="O345" s="80" t="s">
        <v>335</v>
      </c>
      <c r="P345" s="82">
        <v>43523.02208333334</v>
      </c>
      <c r="Q345" s="80" t="s">
        <v>577</v>
      </c>
      <c r="R345" s="80"/>
      <c r="S345" s="80"/>
      <c r="T345" s="80" t="s">
        <v>925</v>
      </c>
      <c r="U345" s="80"/>
      <c r="V345" s="83" t="s">
        <v>1111</v>
      </c>
      <c r="W345" s="82">
        <v>43523.02208333334</v>
      </c>
      <c r="X345" s="83" t="s">
        <v>1435</v>
      </c>
      <c r="Y345" s="80"/>
      <c r="Z345" s="80"/>
      <c r="AA345" s="86" t="s">
        <v>2075</v>
      </c>
      <c r="AB345" s="86" t="s">
        <v>2061</v>
      </c>
      <c r="AC345" s="80" t="b">
        <v>0</v>
      </c>
      <c r="AD345" s="80">
        <v>3</v>
      </c>
      <c r="AE345" s="86" t="s">
        <v>2455</v>
      </c>
      <c r="AF345" s="80" t="b">
        <v>0</v>
      </c>
      <c r="AG345" s="80" t="s">
        <v>2484</v>
      </c>
      <c r="AH345" s="80"/>
      <c r="AI345" s="86" t="s">
        <v>2449</v>
      </c>
      <c r="AJ345" s="80" t="b">
        <v>0</v>
      </c>
      <c r="AK345" s="80">
        <v>0</v>
      </c>
      <c r="AL345" s="86" t="s">
        <v>2449</v>
      </c>
      <c r="AM345" s="80" t="s">
        <v>2506</v>
      </c>
      <c r="AN345" s="80" t="b">
        <v>0</v>
      </c>
      <c r="AO345" s="86" t="s">
        <v>2061</v>
      </c>
      <c r="AP345" s="80" t="s">
        <v>178</v>
      </c>
      <c r="AQ345" s="80">
        <v>0</v>
      </c>
      <c r="AR345" s="80">
        <v>0</v>
      </c>
      <c r="AS345" s="80"/>
      <c r="AT345" s="80"/>
      <c r="AU345" s="80"/>
      <c r="AV345" s="80"/>
      <c r="AW345" s="80"/>
      <c r="AX345" s="80"/>
      <c r="AY345" s="80"/>
      <c r="AZ345" s="80"/>
      <c r="BA345" s="79" t="str">
        <f>REPLACE(INDEX(GroupVertices[Group],MATCH(Edges[[#This Row],[Vertex 1]],GroupVertices[Vertex],0)),1,1,"")</f>
        <v>1</v>
      </c>
      <c r="BB345" s="79" t="str">
        <f>REPLACE(INDEX(GroupVertices[Group],MATCH(Edges[[#This Row],[Vertex 2]],GroupVertices[Vertex],0)),1,1,"")</f>
        <v>4</v>
      </c>
    </row>
    <row r="346" spans="1:54" ht="15">
      <c r="A346" s="65" t="s">
        <v>270</v>
      </c>
      <c r="B346" s="65" t="s">
        <v>273</v>
      </c>
      <c r="C346" s="66"/>
      <c r="D346" s="67"/>
      <c r="E346" s="68"/>
      <c r="F346" s="69"/>
      <c r="G346" s="66"/>
      <c r="H346" s="70"/>
      <c r="I346" s="71"/>
      <c r="J346" s="71"/>
      <c r="K346" s="34" t="s">
        <v>66</v>
      </c>
      <c r="L346" s="78">
        <v>346</v>
      </c>
      <c r="M346" s="78"/>
      <c r="N346" s="73"/>
      <c r="O346" s="80" t="s">
        <v>335</v>
      </c>
      <c r="P346" s="82">
        <v>43530.02322916667</v>
      </c>
      <c r="Q346" s="80" t="s">
        <v>588</v>
      </c>
      <c r="R346" s="80"/>
      <c r="S346" s="80"/>
      <c r="T346" s="80" t="s">
        <v>925</v>
      </c>
      <c r="U346" s="80"/>
      <c r="V346" s="83" t="s">
        <v>1111</v>
      </c>
      <c r="W346" s="82">
        <v>43530.02322916667</v>
      </c>
      <c r="X346" s="83" t="s">
        <v>1446</v>
      </c>
      <c r="Y346" s="80"/>
      <c r="Z346" s="80"/>
      <c r="AA346" s="86" t="s">
        <v>2086</v>
      </c>
      <c r="AB346" s="86" t="s">
        <v>2085</v>
      </c>
      <c r="AC346" s="80" t="b">
        <v>0</v>
      </c>
      <c r="AD346" s="80">
        <v>4</v>
      </c>
      <c r="AE346" s="86" t="s">
        <v>2457</v>
      </c>
      <c r="AF346" s="80" t="b">
        <v>0</v>
      </c>
      <c r="AG346" s="80" t="s">
        <v>2484</v>
      </c>
      <c r="AH346" s="80"/>
      <c r="AI346" s="86" t="s">
        <v>2449</v>
      </c>
      <c r="AJ346" s="80" t="b">
        <v>0</v>
      </c>
      <c r="AK346" s="80">
        <v>0</v>
      </c>
      <c r="AL346" s="86" t="s">
        <v>2449</v>
      </c>
      <c r="AM346" s="80" t="s">
        <v>2506</v>
      </c>
      <c r="AN346" s="80" t="b">
        <v>0</v>
      </c>
      <c r="AO346" s="86" t="s">
        <v>2085</v>
      </c>
      <c r="AP346" s="80" t="s">
        <v>178</v>
      </c>
      <c r="AQ346" s="80">
        <v>0</v>
      </c>
      <c r="AR346" s="80">
        <v>0</v>
      </c>
      <c r="AS346" s="80"/>
      <c r="AT346" s="80"/>
      <c r="AU346" s="80"/>
      <c r="AV346" s="80"/>
      <c r="AW346" s="80"/>
      <c r="AX346" s="80"/>
      <c r="AY346" s="80"/>
      <c r="AZ346" s="80"/>
      <c r="BA346" s="79" t="str">
        <f>REPLACE(INDEX(GroupVertices[Group],MATCH(Edges[[#This Row],[Vertex 1]],GroupVertices[Vertex],0)),1,1,"")</f>
        <v>1</v>
      </c>
      <c r="BB346" s="79" t="str">
        <f>REPLACE(INDEX(GroupVertices[Group],MATCH(Edges[[#This Row],[Vertex 2]],GroupVertices[Vertex],0)),1,1,"")</f>
        <v>4</v>
      </c>
    </row>
    <row r="347" spans="1:54" ht="15">
      <c r="A347" s="65" t="s">
        <v>283</v>
      </c>
      <c r="B347" s="65" t="s">
        <v>273</v>
      </c>
      <c r="C347" s="66"/>
      <c r="D347" s="67"/>
      <c r="E347" s="68"/>
      <c r="F347" s="69"/>
      <c r="G347" s="66"/>
      <c r="H347" s="70"/>
      <c r="I347" s="71"/>
      <c r="J347" s="71"/>
      <c r="K347" s="34" t="s">
        <v>66</v>
      </c>
      <c r="L347" s="78">
        <v>347</v>
      </c>
      <c r="M347" s="78"/>
      <c r="N347" s="73"/>
      <c r="O347" s="80" t="s">
        <v>335</v>
      </c>
      <c r="P347" s="82">
        <v>43523.00417824074</v>
      </c>
      <c r="Q347" s="80" t="s">
        <v>590</v>
      </c>
      <c r="R347" s="80"/>
      <c r="S347" s="80"/>
      <c r="T347" s="80" t="s">
        <v>925</v>
      </c>
      <c r="U347" s="80"/>
      <c r="V347" s="83" t="s">
        <v>1125</v>
      </c>
      <c r="W347" s="82">
        <v>43523.00417824074</v>
      </c>
      <c r="X347" s="83" t="s">
        <v>1448</v>
      </c>
      <c r="Y347" s="80"/>
      <c r="Z347" s="80"/>
      <c r="AA347" s="86" t="s">
        <v>2088</v>
      </c>
      <c r="AB347" s="86" t="s">
        <v>2055</v>
      </c>
      <c r="AC347" s="80" t="b">
        <v>0</v>
      </c>
      <c r="AD347" s="80">
        <v>2</v>
      </c>
      <c r="AE347" s="86" t="s">
        <v>2455</v>
      </c>
      <c r="AF347" s="80" t="b">
        <v>0</v>
      </c>
      <c r="AG347" s="80" t="s">
        <v>2484</v>
      </c>
      <c r="AH347" s="80"/>
      <c r="AI347" s="86" t="s">
        <v>2449</v>
      </c>
      <c r="AJ347" s="80" t="b">
        <v>0</v>
      </c>
      <c r="AK347" s="80">
        <v>0</v>
      </c>
      <c r="AL347" s="86" t="s">
        <v>2449</v>
      </c>
      <c r="AM347" s="80" t="s">
        <v>2502</v>
      </c>
      <c r="AN347" s="80" t="b">
        <v>0</v>
      </c>
      <c r="AO347" s="86" t="s">
        <v>2055</v>
      </c>
      <c r="AP347" s="80" t="s">
        <v>178</v>
      </c>
      <c r="AQ347" s="80">
        <v>0</v>
      </c>
      <c r="AR347" s="80">
        <v>0</v>
      </c>
      <c r="AS347" s="80"/>
      <c r="AT347" s="80"/>
      <c r="AU347" s="80"/>
      <c r="AV347" s="80"/>
      <c r="AW347" s="80"/>
      <c r="AX347" s="80"/>
      <c r="AY347" s="80"/>
      <c r="AZ347" s="80"/>
      <c r="BA347" s="79" t="str">
        <f>REPLACE(INDEX(GroupVertices[Group],MATCH(Edges[[#This Row],[Vertex 1]],GroupVertices[Vertex],0)),1,1,"")</f>
        <v>2</v>
      </c>
      <c r="BB347" s="79" t="str">
        <f>REPLACE(INDEX(GroupVertices[Group],MATCH(Edges[[#This Row],[Vertex 2]],GroupVertices[Vertex],0)),1,1,"")</f>
        <v>4</v>
      </c>
    </row>
    <row r="348" spans="1:54" ht="15">
      <c r="A348" s="65" t="s">
        <v>270</v>
      </c>
      <c r="B348" s="65" t="s">
        <v>273</v>
      </c>
      <c r="C348" s="66"/>
      <c r="D348" s="67"/>
      <c r="E348" s="68"/>
      <c r="F348" s="69"/>
      <c r="G348" s="66"/>
      <c r="H348" s="70"/>
      <c r="I348" s="71"/>
      <c r="J348" s="71"/>
      <c r="K348" s="34" t="s">
        <v>66</v>
      </c>
      <c r="L348" s="78">
        <v>348</v>
      </c>
      <c r="M348" s="78"/>
      <c r="N348" s="73"/>
      <c r="O348" s="80" t="s">
        <v>335</v>
      </c>
      <c r="P348" s="82">
        <v>43523.00256944444</v>
      </c>
      <c r="Q348" s="80" t="s">
        <v>572</v>
      </c>
      <c r="R348" s="80"/>
      <c r="S348" s="80"/>
      <c r="T348" s="80" t="s">
        <v>925</v>
      </c>
      <c r="U348" s="80"/>
      <c r="V348" s="83" t="s">
        <v>1111</v>
      </c>
      <c r="W348" s="82">
        <v>43523.00256944444</v>
      </c>
      <c r="X348" s="83" t="s">
        <v>1430</v>
      </c>
      <c r="Y348" s="80"/>
      <c r="Z348" s="80"/>
      <c r="AA348" s="86" t="s">
        <v>2070</v>
      </c>
      <c r="AB348" s="86" t="s">
        <v>2052</v>
      </c>
      <c r="AC348" s="80" t="b">
        <v>0</v>
      </c>
      <c r="AD348" s="80">
        <v>1</v>
      </c>
      <c r="AE348" s="86" t="s">
        <v>2455</v>
      </c>
      <c r="AF348" s="80" t="b">
        <v>0</v>
      </c>
      <c r="AG348" s="80" t="s">
        <v>2484</v>
      </c>
      <c r="AH348" s="80"/>
      <c r="AI348" s="86" t="s">
        <v>2449</v>
      </c>
      <c r="AJ348" s="80" t="b">
        <v>0</v>
      </c>
      <c r="AK348" s="80">
        <v>0</v>
      </c>
      <c r="AL348" s="86" t="s">
        <v>2449</v>
      </c>
      <c r="AM348" s="80" t="s">
        <v>2506</v>
      </c>
      <c r="AN348" s="80" t="b">
        <v>0</v>
      </c>
      <c r="AO348" s="86" t="s">
        <v>2052</v>
      </c>
      <c r="AP348" s="80" t="s">
        <v>178</v>
      </c>
      <c r="AQ348" s="80">
        <v>0</v>
      </c>
      <c r="AR348" s="80">
        <v>0</v>
      </c>
      <c r="AS348" s="80"/>
      <c r="AT348" s="80"/>
      <c r="AU348" s="80"/>
      <c r="AV348" s="80"/>
      <c r="AW348" s="80"/>
      <c r="AX348" s="80"/>
      <c r="AY348" s="80"/>
      <c r="AZ348" s="80"/>
      <c r="BA348" s="79" t="str">
        <f>REPLACE(INDEX(GroupVertices[Group],MATCH(Edges[[#This Row],[Vertex 1]],GroupVertices[Vertex],0)),1,1,"")</f>
        <v>1</v>
      </c>
      <c r="BB348" s="79" t="str">
        <f>REPLACE(INDEX(GroupVertices[Group],MATCH(Edges[[#This Row],[Vertex 2]],GroupVertices[Vertex],0)),1,1,"")</f>
        <v>4</v>
      </c>
    </row>
    <row r="349" spans="1:54" ht="15">
      <c r="A349" s="65" t="s">
        <v>270</v>
      </c>
      <c r="B349" s="65" t="s">
        <v>273</v>
      </c>
      <c r="C349" s="66"/>
      <c r="D349" s="67"/>
      <c r="E349" s="68"/>
      <c r="F349" s="69"/>
      <c r="G349" s="66"/>
      <c r="H349" s="70"/>
      <c r="I349" s="71"/>
      <c r="J349" s="71"/>
      <c r="K349" s="34" t="s">
        <v>66</v>
      </c>
      <c r="L349" s="78">
        <v>349</v>
      </c>
      <c r="M349" s="78"/>
      <c r="N349" s="73"/>
      <c r="O349" s="80" t="s">
        <v>335</v>
      </c>
      <c r="P349" s="82">
        <v>43530.022210648145</v>
      </c>
      <c r="Q349" s="80" t="s">
        <v>587</v>
      </c>
      <c r="R349" s="80"/>
      <c r="S349" s="80"/>
      <c r="T349" s="80" t="s">
        <v>925</v>
      </c>
      <c r="U349" s="80"/>
      <c r="V349" s="83" t="s">
        <v>1111</v>
      </c>
      <c r="W349" s="82">
        <v>43530.022210648145</v>
      </c>
      <c r="X349" s="83" t="s">
        <v>1445</v>
      </c>
      <c r="Y349" s="80"/>
      <c r="Z349" s="80"/>
      <c r="AA349" s="86" t="s">
        <v>2085</v>
      </c>
      <c r="AB349" s="86" t="s">
        <v>2069</v>
      </c>
      <c r="AC349" s="80" t="b">
        <v>0</v>
      </c>
      <c r="AD349" s="80">
        <v>3</v>
      </c>
      <c r="AE349" s="86" t="s">
        <v>2455</v>
      </c>
      <c r="AF349" s="80" t="b">
        <v>0</v>
      </c>
      <c r="AG349" s="80" t="s">
        <v>2484</v>
      </c>
      <c r="AH349" s="80"/>
      <c r="AI349" s="86" t="s">
        <v>2449</v>
      </c>
      <c r="AJ349" s="80" t="b">
        <v>0</v>
      </c>
      <c r="AK349" s="80">
        <v>0</v>
      </c>
      <c r="AL349" s="86" t="s">
        <v>2449</v>
      </c>
      <c r="AM349" s="80" t="s">
        <v>2506</v>
      </c>
      <c r="AN349" s="80" t="b">
        <v>0</v>
      </c>
      <c r="AO349" s="86" t="s">
        <v>2069</v>
      </c>
      <c r="AP349" s="80" t="s">
        <v>178</v>
      </c>
      <c r="AQ349" s="80">
        <v>0</v>
      </c>
      <c r="AR349" s="80">
        <v>0</v>
      </c>
      <c r="AS349" s="80"/>
      <c r="AT349" s="80"/>
      <c r="AU349" s="80"/>
      <c r="AV349" s="80"/>
      <c r="AW349" s="80"/>
      <c r="AX349" s="80"/>
      <c r="AY349" s="80"/>
      <c r="AZ349" s="80"/>
      <c r="BA349" s="79" t="str">
        <f>REPLACE(INDEX(GroupVertices[Group],MATCH(Edges[[#This Row],[Vertex 1]],GroupVertices[Vertex],0)),1,1,"")</f>
        <v>1</v>
      </c>
      <c r="BB349" s="79" t="str">
        <f>REPLACE(INDEX(GroupVertices[Group],MATCH(Edges[[#This Row],[Vertex 2]],GroupVertices[Vertex],0)),1,1,"")</f>
        <v>4</v>
      </c>
    </row>
    <row r="350" spans="1:54" ht="15">
      <c r="A350" s="65" t="s">
        <v>270</v>
      </c>
      <c r="B350" s="65" t="s">
        <v>273</v>
      </c>
      <c r="C350" s="66"/>
      <c r="D350" s="67"/>
      <c r="E350" s="68"/>
      <c r="F350" s="69"/>
      <c r="G350" s="66"/>
      <c r="H350" s="70"/>
      <c r="I350" s="71"/>
      <c r="J350" s="71"/>
      <c r="K350" s="34" t="s">
        <v>66</v>
      </c>
      <c r="L350" s="78">
        <v>350</v>
      </c>
      <c r="M350" s="78"/>
      <c r="N350" s="73"/>
      <c r="O350" s="80" t="s">
        <v>335</v>
      </c>
      <c r="P350" s="82">
        <v>43523.03460648148</v>
      </c>
      <c r="Q350" s="80" t="s">
        <v>579</v>
      </c>
      <c r="R350" s="80"/>
      <c r="S350" s="80"/>
      <c r="T350" s="80" t="s">
        <v>925</v>
      </c>
      <c r="U350" s="80"/>
      <c r="V350" s="83" t="s">
        <v>1111</v>
      </c>
      <c r="W350" s="82">
        <v>43523.03460648148</v>
      </c>
      <c r="X350" s="83" t="s">
        <v>1437</v>
      </c>
      <c r="Y350" s="80"/>
      <c r="Z350" s="80"/>
      <c r="AA350" s="86" t="s">
        <v>2077</v>
      </c>
      <c r="AB350" s="86" t="s">
        <v>2064</v>
      </c>
      <c r="AC350" s="80" t="b">
        <v>0</v>
      </c>
      <c r="AD350" s="80">
        <v>1</v>
      </c>
      <c r="AE350" s="86" t="s">
        <v>2455</v>
      </c>
      <c r="AF350" s="80" t="b">
        <v>0</v>
      </c>
      <c r="AG350" s="80" t="s">
        <v>2484</v>
      </c>
      <c r="AH350" s="80"/>
      <c r="AI350" s="86" t="s">
        <v>2449</v>
      </c>
      <c r="AJ350" s="80" t="b">
        <v>0</v>
      </c>
      <c r="AK350" s="80">
        <v>0</v>
      </c>
      <c r="AL350" s="86" t="s">
        <v>2449</v>
      </c>
      <c r="AM350" s="80" t="s">
        <v>2506</v>
      </c>
      <c r="AN350" s="80" t="b">
        <v>0</v>
      </c>
      <c r="AO350" s="86" t="s">
        <v>2064</v>
      </c>
      <c r="AP350" s="80" t="s">
        <v>178</v>
      </c>
      <c r="AQ350" s="80">
        <v>0</v>
      </c>
      <c r="AR350" s="80">
        <v>0</v>
      </c>
      <c r="AS350" s="80"/>
      <c r="AT350" s="80"/>
      <c r="AU350" s="80"/>
      <c r="AV350" s="80"/>
      <c r="AW350" s="80"/>
      <c r="AX350" s="80"/>
      <c r="AY350" s="80"/>
      <c r="AZ350" s="80"/>
      <c r="BA350" s="79" t="str">
        <f>REPLACE(INDEX(GroupVertices[Group],MATCH(Edges[[#This Row],[Vertex 1]],GroupVertices[Vertex],0)),1,1,"")</f>
        <v>1</v>
      </c>
      <c r="BB350" s="79" t="str">
        <f>REPLACE(INDEX(GroupVertices[Group],MATCH(Edges[[#This Row],[Vertex 2]],GroupVertices[Vertex],0)),1,1,"")</f>
        <v>4</v>
      </c>
    </row>
    <row r="351" spans="1:54" ht="15">
      <c r="A351" s="65" t="s">
        <v>270</v>
      </c>
      <c r="B351" s="65" t="s">
        <v>273</v>
      </c>
      <c r="C351" s="66"/>
      <c r="D351" s="67"/>
      <c r="E351" s="68"/>
      <c r="F351" s="69"/>
      <c r="G351" s="66"/>
      <c r="H351" s="70"/>
      <c r="I351" s="71"/>
      <c r="J351" s="71"/>
      <c r="K351" s="34" t="s">
        <v>66</v>
      </c>
      <c r="L351" s="78">
        <v>351</v>
      </c>
      <c r="M351" s="78"/>
      <c r="N351" s="73"/>
      <c r="O351" s="80" t="s">
        <v>335</v>
      </c>
      <c r="P351" s="82">
        <v>43523.02446759259</v>
      </c>
      <c r="Q351" s="80" t="s">
        <v>578</v>
      </c>
      <c r="R351" s="80"/>
      <c r="S351" s="80"/>
      <c r="T351" s="80" t="s">
        <v>925</v>
      </c>
      <c r="U351" s="80"/>
      <c r="V351" s="83" t="s">
        <v>1111</v>
      </c>
      <c r="W351" s="82">
        <v>43523.02446759259</v>
      </c>
      <c r="X351" s="83" t="s">
        <v>1436</v>
      </c>
      <c r="Y351" s="80"/>
      <c r="Z351" s="80"/>
      <c r="AA351" s="86" t="s">
        <v>2076</v>
      </c>
      <c r="AB351" s="86" t="s">
        <v>2062</v>
      </c>
      <c r="AC351" s="80" t="b">
        <v>0</v>
      </c>
      <c r="AD351" s="80">
        <v>2</v>
      </c>
      <c r="AE351" s="86" t="s">
        <v>2455</v>
      </c>
      <c r="AF351" s="80" t="b">
        <v>0</v>
      </c>
      <c r="AG351" s="80" t="s">
        <v>2484</v>
      </c>
      <c r="AH351" s="80"/>
      <c r="AI351" s="86" t="s">
        <v>2449</v>
      </c>
      <c r="AJ351" s="80" t="b">
        <v>0</v>
      </c>
      <c r="AK351" s="80">
        <v>0</v>
      </c>
      <c r="AL351" s="86" t="s">
        <v>2449</v>
      </c>
      <c r="AM351" s="80" t="s">
        <v>2506</v>
      </c>
      <c r="AN351" s="80" t="b">
        <v>0</v>
      </c>
      <c r="AO351" s="86" t="s">
        <v>2062</v>
      </c>
      <c r="AP351" s="80" t="s">
        <v>178</v>
      </c>
      <c r="AQ351" s="80">
        <v>0</v>
      </c>
      <c r="AR351" s="80">
        <v>0</v>
      </c>
      <c r="AS351" s="80"/>
      <c r="AT351" s="80"/>
      <c r="AU351" s="80"/>
      <c r="AV351" s="80"/>
      <c r="AW351" s="80"/>
      <c r="AX351" s="80"/>
      <c r="AY351" s="80"/>
      <c r="AZ351" s="80"/>
      <c r="BA351" s="79" t="str">
        <f>REPLACE(INDEX(GroupVertices[Group],MATCH(Edges[[#This Row],[Vertex 1]],GroupVertices[Vertex],0)),1,1,"")</f>
        <v>1</v>
      </c>
      <c r="BB351" s="79" t="str">
        <f>REPLACE(INDEX(GroupVertices[Group],MATCH(Edges[[#This Row],[Vertex 2]],GroupVertices[Vertex],0)),1,1,"")</f>
        <v>4</v>
      </c>
    </row>
    <row r="352" spans="1:54" ht="15">
      <c r="A352" s="65" t="s">
        <v>283</v>
      </c>
      <c r="B352" s="65" t="s">
        <v>273</v>
      </c>
      <c r="C352" s="66"/>
      <c r="D352" s="67"/>
      <c r="E352" s="68"/>
      <c r="F352" s="69"/>
      <c r="G352" s="66"/>
      <c r="H352" s="70"/>
      <c r="I352" s="71"/>
      <c r="J352" s="71"/>
      <c r="K352" s="34" t="s">
        <v>66</v>
      </c>
      <c r="L352" s="78">
        <v>352</v>
      </c>
      <c r="M352" s="78"/>
      <c r="N352" s="73"/>
      <c r="O352" s="80" t="s">
        <v>335</v>
      </c>
      <c r="P352" s="82">
        <v>43523.03581018518</v>
      </c>
      <c r="Q352" s="80" t="s">
        <v>591</v>
      </c>
      <c r="R352" s="80"/>
      <c r="S352" s="80"/>
      <c r="T352" s="80" t="s">
        <v>925</v>
      </c>
      <c r="U352" s="80"/>
      <c r="V352" s="83" t="s">
        <v>1125</v>
      </c>
      <c r="W352" s="82">
        <v>43523.03581018518</v>
      </c>
      <c r="X352" s="83" t="s">
        <v>1449</v>
      </c>
      <c r="Y352" s="80"/>
      <c r="Z352" s="80"/>
      <c r="AA352" s="86" t="s">
        <v>2089</v>
      </c>
      <c r="AB352" s="86" t="s">
        <v>2065</v>
      </c>
      <c r="AC352" s="80" t="b">
        <v>0</v>
      </c>
      <c r="AD352" s="80">
        <v>5</v>
      </c>
      <c r="AE352" s="86" t="s">
        <v>2455</v>
      </c>
      <c r="AF352" s="80" t="b">
        <v>0</v>
      </c>
      <c r="AG352" s="80" t="s">
        <v>2484</v>
      </c>
      <c r="AH352" s="80"/>
      <c r="AI352" s="86" t="s">
        <v>2449</v>
      </c>
      <c r="AJ352" s="80" t="b">
        <v>0</v>
      </c>
      <c r="AK352" s="80">
        <v>0</v>
      </c>
      <c r="AL352" s="86" t="s">
        <v>2449</v>
      </c>
      <c r="AM352" s="80" t="s">
        <v>2502</v>
      </c>
      <c r="AN352" s="80" t="b">
        <v>0</v>
      </c>
      <c r="AO352" s="86" t="s">
        <v>2065</v>
      </c>
      <c r="AP352" s="80" t="s">
        <v>178</v>
      </c>
      <c r="AQ352" s="80">
        <v>0</v>
      </c>
      <c r="AR352" s="80">
        <v>0</v>
      </c>
      <c r="AS352" s="80"/>
      <c r="AT352" s="80"/>
      <c r="AU352" s="80"/>
      <c r="AV352" s="80"/>
      <c r="AW352" s="80"/>
      <c r="AX352" s="80"/>
      <c r="AY352" s="80"/>
      <c r="AZ352" s="80"/>
      <c r="BA352" s="79" t="str">
        <f>REPLACE(INDEX(GroupVertices[Group],MATCH(Edges[[#This Row],[Vertex 1]],GroupVertices[Vertex],0)),1,1,"")</f>
        <v>2</v>
      </c>
      <c r="BB352" s="79" t="str">
        <f>REPLACE(INDEX(GroupVertices[Group],MATCH(Edges[[#This Row],[Vertex 2]],GroupVertices[Vertex],0)),1,1,"")</f>
        <v>4</v>
      </c>
    </row>
    <row r="353" spans="1:54" ht="15">
      <c r="A353" s="65" t="s">
        <v>270</v>
      </c>
      <c r="B353" s="65" t="s">
        <v>273</v>
      </c>
      <c r="C353" s="66"/>
      <c r="D353" s="67"/>
      <c r="E353" s="68"/>
      <c r="F353" s="69"/>
      <c r="G353" s="66"/>
      <c r="H353" s="70"/>
      <c r="I353" s="71"/>
      <c r="J353" s="71"/>
      <c r="K353" s="34" t="s">
        <v>66</v>
      </c>
      <c r="L353" s="78">
        <v>353</v>
      </c>
      <c r="M353" s="78"/>
      <c r="N353" s="73"/>
      <c r="O353" s="80" t="s">
        <v>335</v>
      </c>
      <c r="P353" s="82">
        <v>43523.03555555556</v>
      </c>
      <c r="Q353" s="80" t="s">
        <v>580</v>
      </c>
      <c r="R353" s="80"/>
      <c r="S353" s="80"/>
      <c r="T353" s="80" t="s">
        <v>925</v>
      </c>
      <c r="U353" s="80"/>
      <c r="V353" s="83" t="s">
        <v>1111</v>
      </c>
      <c r="W353" s="82">
        <v>43523.03555555556</v>
      </c>
      <c r="X353" s="83" t="s">
        <v>1438</v>
      </c>
      <c r="Y353" s="80"/>
      <c r="Z353" s="80"/>
      <c r="AA353" s="86" t="s">
        <v>2078</v>
      </c>
      <c r="AB353" s="86" t="s">
        <v>2066</v>
      </c>
      <c r="AC353" s="80" t="b">
        <v>0</v>
      </c>
      <c r="AD353" s="80">
        <v>3</v>
      </c>
      <c r="AE353" s="86" t="s">
        <v>2455</v>
      </c>
      <c r="AF353" s="80" t="b">
        <v>0</v>
      </c>
      <c r="AG353" s="80" t="s">
        <v>2484</v>
      </c>
      <c r="AH353" s="80"/>
      <c r="AI353" s="86" t="s">
        <v>2449</v>
      </c>
      <c r="AJ353" s="80" t="b">
        <v>0</v>
      </c>
      <c r="AK353" s="80">
        <v>0</v>
      </c>
      <c r="AL353" s="86" t="s">
        <v>2449</v>
      </c>
      <c r="AM353" s="80" t="s">
        <v>2506</v>
      </c>
      <c r="AN353" s="80" t="b">
        <v>0</v>
      </c>
      <c r="AO353" s="86" t="s">
        <v>2066</v>
      </c>
      <c r="AP353" s="80" t="s">
        <v>178</v>
      </c>
      <c r="AQ353" s="80">
        <v>0</v>
      </c>
      <c r="AR353" s="80">
        <v>0</v>
      </c>
      <c r="AS353" s="80"/>
      <c r="AT353" s="80"/>
      <c r="AU353" s="80"/>
      <c r="AV353" s="80"/>
      <c r="AW353" s="80"/>
      <c r="AX353" s="80"/>
      <c r="AY353" s="80"/>
      <c r="AZ353" s="80"/>
      <c r="BA353" s="79" t="str">
        <f>REPLACE(INDEX(GroupVertices[Group],MATCH(Edges[[#This Row],[Vertex 1]],GroupVertices[Vertex],0)),1,1,"")</f>
        <v>1</v>
      </c>
      <c r="BB353" s="79" t="str">
        <f>REPLACE(INDEX(GroupVertices[Group],MATCH(Edges[[#This Row],[Vertex 2]],GroupVertices[Vertex],0)),1,1,"")</f>
        <v>4</v>
      </c>
    </row>
    <row r="354" spans="1:54" ht="15">
      <c r="A354" s="65" t="s">
        <v>270</v>
      </c>
      <c r="B354" s="65" t="s">
        <v>273</v>
      </c>
      <c r="C354" s="66"/>
      <c r="D354" s="67"/>
      <c r="E354" s="68"/>
      <c r="F354" s="69"/>
      <c r="G354" s="66"/>
      <c r="H354" s="70"/>
      <c r="I354" s="71"/>
      <c r="J354" s="71"/>
      <c r="K354" s="34" t="s">
        <v>66</v>
      </c>
      <c r="L354" s="78">
        <v>354</v>
      </c>
      <c r="M354" s="78"/>
      <c r="N354" s="73"/>
      <c r="O354" s="80" t="s">
        <v>335</v>
      </c>
      <c r="P354" s="82">
        <v>43530.021527777775</v>
      </c>
      <c r="Q354" s="80" t="s">
        <v>586</v>
      </c>
      <c r="R354" s="80"/>
      <c r="S354" s="80"/>
      <c r="T354" s="80" t="s">
        <v>925</v>
      </c>
      <c r="U354" s="80"/>
      <c r="V354" s="83" t="s">
        <v>1111</v>
      </c>
      <c r="W354" s="82">
        <v>43530.021527777775</v>
      </c>
      <c r="X354" s="83" t="s">
        <v>1444</v>
      </c>
      <c r="Y354" s="80"/>
      <c r="Z354" s="80"/>
      <c r="AA354" s="86" t="s">
        <v>2084</v>
      </c>
      <c r="AB354" s="86" t="s">
        <v>2439</v>
      </c>
      <c r="AC354" s="80" t="b">
        <v>0</v>
      </c>
      <c r="AD354" s="80">
        <v>3</v>
      </c>
      <c r="AE354" s="86" t="s">
        <v>2455</v>
      </c>
      <c r="AF354" s="80" t="b">
        <v>0</v>
      </c>
      <c r="AG354" s="80" t="s">
        <v>2484</v>
      </c>
      <c r="AH354" s="80"/>
      <c r="AI354" s="86" t="s">
        <v>2449</v>
      </c>
      <c r="AJ354" s="80" t="b">
        <v>0</v>
      </c>
      <c r="AK354" s="80">
        <v>0</v>
      </c>
      <c r="AL354" s="86" t="s">
        <v>2449</v>
      </c>
      <c r="AM354" s="80" t="s">
        <v>2506</v>
      </c>
      <c r="AN354" s="80" t="b">
        <v>0</v>
      </c>
      <c r="AO354" s="86" t="s">
        <v>2439</v>
      </c>
      <c r="AP354" s="80" t="s">
        <v>178</v>
      </c>
      <c r="AQ354" s="80">
        <v>0</v>
      </c>
      <c r="AR354" s="80">
        <v>0</v>
      </c>
      <c r="AS354" s="80"/>
      <c r="AT354" s="80"/>
      <c r="AU354" s="80"/>
      <c r="AV354" s="80"/>
      <c r="AW354" s="80"/>
      <c r="AX354" s="80"/>
      <c r="AY354" s="80"/>
      <c r="AZ354" s="80"/>
      <c r="BA354" s="79" t="str">
        <f>REPLACE(INDEX(GroupVertices[Group],MATCH(Edges[[#This Row],[Vertex 1]],GroupVertices[Vertex],0)),1,1,"")</f>
        <v>1</v>
      </c>
      <c r="BB354" s="79" t="str">
        <f>REPLACE(INDEX(GroupVertices[Group],MATCH(Edges[[#This Row],[Vertex 2]],GroupVertices[Vertex],0)),1,1,"")</f>
        <v>4</v>
      </c>
    </row>
    <row r="355" spans="1:54" ht="15">
      <c r="A355" s="65" t="s">
        <v>283</v>
      </c>
      <c r="B355" s="65" t="s">
        <v>273</v>
      </c>
      <c r="C355" s="66"/>
      <c r="D355" s="67"/>
      <c r="E355" s="68"/>
      <c r="F355" s="69"/>
      <c r="G355" s="66"/>
      <c r="H355" s="70"/>
      <c r="I355" s="71"/>
      <c r="J355" s="71"/>
      <c r="K355" s="34" t="s">
        <v>66</v>
      </c>
      <c r="L355" s="78">
        <v>355</v>
      </c>
      <c r="M355" s="78"/>
      <c r="N355" s="73"/>
      <c r="O355" s="80" t="s">
        <v>335</v>
      </c>
      <c r="P355" s="82">
        <v>43523.0027662037</v>
      </c>
      <c r="Q355" s="80" t="s">
        <v>589</v>
      </c>
      <c r="R355" s="80"/>
      <c r="S355" s="80"/>
      <c r="T355" s="80" t="s">
        <v>925</v>
      </c>
      <c r="U355" s="80"/>
      <c r="V355" s="83" t="s">
        <v>1125</v>
      </c>
      <c r="W355" s="82">
        <v>43523.0027662037</v>
      </c>
      <c r="X355" s="83" t="s">
        <v>1447</v>
      </c>
      <c r="Y355" s="80"/>
      <c r="Z355" s="80"/>
      <c r="AA355" s="86" t="s">
        <v>2087</v>
      </c>
      <c r="AB355" s="86" t="s">
        <v>2440</v>
      </c>
      <c r="AC355" s="80" t="b">
        <v>0</v>
      </c>
      <c r="AD355" s="80">
        <v>2</v>
      </c>
      <c r="AE355" s="86" t="s">
        <v>2455</v>
      </c>
      <c r="AF355" s="80" t="b">
        <v>0</v>
      </c>
      <c r="AG355" s="80" t="s">
        <v>2484</v>
      </c>
      <c r="AH355" s="80"/>
      <c r="AI355" s="86" t="s">
        <v>2449</v>
      </c>
      <c r="AJ355" s="80" t="b">
        <v>0</v>
      </c>
      <c r="AK355" s="80">
        <v>0</v>
      </c>
      <c r="AL355" s="86" t="s">
        <v>2449</v>
      </c>
      <c r="AM355" s="80" t="s">
        <v>2502</v>
      </c>
      <c r="AN355" s="80" t="b">
        <v>0</v>
      </c>
      <c r="AO355" s="86" t="s">
        <v>2440</v>
      </c>
      <c r="AP355" s="80" t="s">
        <v>178</v>
      </c>
      <c r="AQ355" s="80">
        <v>0</v>
      </c>
      <c r="AR355" s="80">
        <v>0</v>
      </c>
      <c r="AS355" s="80"/>
      <c r="AT355" s="80"/>
      <c r="AU355" s="80"/>
      <c r="AV355" s="80"/>
      <c r="AW355" s="80"/>
      <c r="AX355" s="80"/>
      <c r="AY355" s="80"/>
      <c r="AZ355" s="80"/>
      <c r="BA355" s="79" t="str">
        <f>REPLACE(INDEX(GroupVertices[Group],MATCH(Edges[[#This Row],[Vertex 1]],GroupVertices[Vertex],0)),1,1,"")</f>
        <v>2</v>
      </c>
      <c r="BB355" s="79" t="str">
        <f>REPLACE(INDEX(GroupVertices[Group],MATCH(Edges[[#This Row],[Vertex 2]],GroupVertices[Vertex],0)),1,1,"")</f>
        <v>4</v>
      </c>
    </row>
    <row r="356" spans="1:54" ht="15">
      <c r="A356" s="65" t="s">
        <v>270</v>
      </c>
      <c r="B356" s="65" t="s">
        <v>273</v>
      </c>
      <c r="C356" s="66"/>
      <c r="D356" s="67"/>
      <c r="E356" s="68"/>
      <c r="F356" s="69"/>
      <c r="G356" s="66"/>
      <c r="H356" s="70"/>
      <c r="I356" s="71"/>
      <c r="J356" s="71"/>
      <c r="K356" s="34" t="s">
        <v>66</v>
      </c>
      <c r="L356" s="78">
        <v>356</v>
      </c>
      <c r="M356" s="78"/>
      <c r="N356" s="73"/>
      <c r="O356" s="80" t="s">
        <v>335</v>
      </c>
      <c r="P356" s="82">
        <v>43523.011782407404</v>
      </c>
      <c r="Q356" s="80" t="s">
        <v>576</v>
      </c>
      <c r="R356" s="80"/>
      <c r="S356" s="80"/>
      <c r="T356" s="80" t="s">
        <v>925</v>
      </c>
      <c r="U356" s="80"/>
      <c r="V356" s="83" t="s">
        <v>1111</v>
      </c>
      <c r="W356" s="82">
        <v>43523.011782407404</v>
      </c>
      <c r="X356" s="83" t="s">
        <v>1434</v>
      </c>
      <c r="Y356" s="80"/>
      <c r="Z356" s="80"/>
      <c r="AA356" s="86" t="s">
        <v>2074</v>
      </c>
      <c r="AB356" s="86" t="s">
        <v>2060</v>
      </c>
      <c r="AC356" s="80" t="b">
        <v>0</v>
      </c>
      <c r="AD356" s="80">
        <v>1</v>
      </c>
      <c r="AE356" s="86" t="s">
        <v>2455</v>
      </c>
      <c r="AF356" s="80" t="b">
        <v>0</v>
      </c>
      <c r="AG356" s="80" t="s">
        <v>2484</v>
      </c>
      <c r="AH356" s="80"/>
      <c r="AI356" s="86" t="s">
        <v>2449</v>
      </c>
      <c r="AJ356" s="80" t="b">
        <v>0</v>
      </c>
      <c r="AK356" s="80">
        <v>0</v>
      </c>
      <c r="AL356" s="86" t="s">
        <v>2449</v>
      </c>
      <c r="AM356" s="80" t="s">
        <v>2506</v>
      </c>
      <c r="AN356" s="80" t="b">
        <v>0</v>
      </c>
      <c r="AO356" s="86" t="s">
        <v>2060</v>
      </c>
      <c r="AP356" s="80" t="s">
        <v>178</v>
      </c>
      <c r="AQ356" s="80">
        <v>0</v>
      </c>
      <c r="AR356" s="80">
        <v>0</v>
      </c>
      <c r="AS356" s="80"/>
      <c r="AT356" s="80"/>
      <c r="AU356" s="80"/>
      <c r="AV356" s="80"/>
      <c r="AW356" s="80"/>
      <c r="AX356" s="80"/>
      <c r="AY356" s="80"/>
      <c r="AZ356" s="80"/>
      <c r="BA356" s="79" t="str">
        <f>REPLACE(INDEX(GroupVertices[Group],MATCH(Edges[[#This Row],[Vertex 1]],GroupVertices[Vertex],0)),1,1,"")</f>
        <v>1</v>
      </c>
      <c r="BB356" s="79" t="str">
        <f>REPLACE(INDEX(GroupVertices[Group],MATCH(Edges[[#This Row],[Vertex 2]],GroupVertices[Vertex],0)),1,1,"")</f>
        <v>4</v>
      </c>
    </row>
    <row r="357" spans="1:54" ht="15">
      <c r="A357" s="65" t="s">
        <v>270</v>
      </c>
      <c r="B357" s="65" t="s">
        <v>283</v>
      </c>
      <c r="C357" s="66"/>
      <c r="D357" s="67"/>
      <c r="E357" s="68"/>
      <c r="F357" s="69"/>
      <c r="G357" s="66"/>
      <c r="H357" s="70"/>
      <c r="I357" s="71"/>
      <c r="J357" s="71"/>
      <c r="K357" s="34" t="s">
        <v>66</v>
      </c>
      <c r="L357" s="78">
        <v>357</v>
      </c>
      <c r="M357" s="78"/>
      <c r="N357" s="73"/>
      <c r="O357" s="80" t="s">
        <v>335</v>
      </c>
      <c r="P357" s="82">
        <v>43530.016122685185</v>
      </c>
      <c r="Q357" s="80" t="s">
        <v>515</v>
      </c>
      <c r="R357" s="80"/>
      <c r="S357" s="80"/>
      <c r="T357" s="80" t="s">
        <v>925</v>
      </c>
      <c r="U357" s="80"/>
      <c r="V357" s="83" t="s">
        <v>1111</v>
      </c>
      <c r="W357" s="82">
        <v>43530.016122685185</v>
      </c>
      <c r="X357" s="83" t="s">
        <v>1367</v>
      </c>
      <c r="Y357" s="80"/>
      <c r="Z357" s="80"/>
      <c r="AA357" s="86" t="s">
        <v>2007</v>
      </c>
      <c r="AB357" s="86" t="s">
        <v>2008</v>
      </c>
      <c r="AC357" s="80" t="b">
        <v>0</v>
      </c>
      <c r="AD357" s="80">
        <v>1</v>
      </c>
      <c r="AE357" s="86" t="s">
        <v>2450</v>
      </c>
      <c r="AF357" s="80" t="b">
        <v>0</v>
      </c>
      <c r="AG357" s="80" t="s">
        <v>2486</v>
      </c>
      <c r="AH357" s="80"/>
      <c r="AI357" s="86" t="s">
        <v>2449</v>
      </c>
      <c r="AJ357" s="80" t="b">
        <v>0</v>
      </c>
      <c r="AK357" s="80">
        <v>0</v>
      </c>
      <c r="AL357" s="86" t="s">
        <v>2449</v>
      </c>
      <c r="AM357" s="80" t="s">
        <v>2506</v>
      </c>
      <c r="AN357" s="80" t="b">
        <v>0</v>
      </c>
      <c r="AO357" s="86" t="s">
        <v>2008</v>
      </c>
      <c r="AP357" s="80" t="s">
        <v>178</v>
      </c>
      <c r="AQ357" s="80">
        <v>0</v>
      </c>
      <c r="AR357" s="80">
        <v>0</v>
      </c>
      <c r="AS357" s="80"/>
      <c r="AT357" s="80"/>
      <c r="AU357" s="80"/>
      <c r="AV357" s="80"/>
      <c r="AW357" s="80"/>
      <c r="AX357" s="80"/>
      <c r="AY357" s="80"/>
      <c r="AZ357" s="80"/>
      <c r="BA357" s="79" t="str">
        <f>REPLACE(INDEX(GroupVertices[Group],MATCH(Edges[[#This Row],[Vertex 1]],GroupVertices[Vertex],0)),1,1,"")</f>
        <v>1</v>
      </c>
      <c r="BB357" s="79" t="str">
        <f>REPLACE(INDEX(GroupVertices[Group],MATCH(Edges[[#This Row],[Vertex 2]],GroupVertices[Vertex],0)),1,1,"")</f>
        <v>2</v>
      </c>
    </row>
    <row r="358" spans="1:54" ht="15">
      <c r="A358" s="65" t="s">
        <v>273</v>
      </c>
      <c r="B358" s="65" t="s">
        <v>283</v>
      </c>
      <c r="C358" s="66"/>
      <c r="D358" s="67"/>
      <c r="E358" s="68"/>
      <c r="F358" s="69"/>
      <c r="G358" s="66"/>
      <c r="H358" s="70"/>
      <c r="I358" s="71"/>
      <c r="J358" s="71"/>
      <c r="K358" s="34" t="s">
        <v>66</v>
      </c>
      <c r="L358" s="78">
        <v>358</v>
      </c>
      <c r="M358" s="78"/>
      <c r="N358" s="73"/>
      <c r="O358" s="80" t="s">
        <v>335</v>
      </c>
      <c r="P358" s="82">
        <v>43523.019421296296</v>
      </c>
      <c r="Q358" s="80" t="s">
        <v>444</v>
      </c>
      <c r="R358" s="80"/>
      <c r="S358" s="80"/>
      <c r="T358" s="80" t="s">
        <v>925</v>
      </c>
      <c r="U358" s="80"/>
      <c r="V358" s="83" t="s">
        <v>1115</v>
      </c>
      <c r="W358" s="82">
        <v>43523.019421296296</v>
      </c>
      <c r="X358" s="83" t="s">
        <v>1292</v>
      </c>
      <c r="Y358" s="80"/>
      <c r="Z358" s="80"/>
      <c r="AA358" s="86" t="s">
        <v>1932</v>
      </c>
      <c r="AB358" s="86" t="s">
        <v>1937</v>
      </c>
      <c r="AC358" s="80" t="b">
        <v>0</v>
      </c>
      <c r="AD358" s="80">
        <v>3</v>
      </c>
      <c r="AE358" s="86" t="s">
        <v>2450</v>
      </c>
      <c r="AF358" s="80" t="b">
        <v>0</v>
      </c>
      <c r="AG358" s="80" t="s">
        <v>2484</v>
      </c>
      <c r="AH358" s="80"/>
      <c r="AI358" s="86" t="s">
        <v>2449</v>
      </c>
      <c r="AJ358" s="80" t="b">
        <v>0</v>
      </c>
      <c r="AK358" s="80">
        <v>0</v>
      </c>
      <c r="AL358" s="86" t="s">
        <v>2449</v>
      </c>
      <c r="AM358" s="80" t="s">
        <v>2506</v>
      </c>
      <c r="AN358" s="80" t="b">
        <v>0</v>
      </c>
      <c r="AO358" s="86" t="s">
        <v>1937</v>
      </c>
      <c r="AP358" s="80" t="s">
        <v>178</v>
      </c>
      <c r="AQ358" s="80">
        <v>0</v>
      </c>
      <c r="AR358" s="80">
        <v>0</v>
      </c>
      <c r="AS358" s="80"/>
      <c r="AT358" s="80"/>
      <c r="AU358" s="80"/>
      <c r="AV358" s="80"/>
      <c r="AW358" s="80"/>
      <c r="AX358" s="80"/>
      <c r="AY358" s="80"/>
      <c r="AZ358" s="80"/>
      <c r="BA358" s="79" t="str">
        <f>REPLACE(INDEX(GroupVertices[Group],MATCH(Edges[[#This Row],[Vertex 1]],GroupVertices[Vertex],0)),1,1,"")</f>
        <v>4</v>
      </c>
      <c r="BB358" s="79" t="str">
        <f>REPLACE(INDEX(GroupVertices[Group],MATCH(Edges[[#This Row],[Vertex 2]],GroupVertices[Vertex],0)),1,1,"")</f>
        <v>2</v>
      </c>
    </row>
    <row r="359" spans="1:54" ht="15">
      <c r="A359" s="65" t="s">
        <v>275</v>
      </c>
      <c r="B359" s="65" t="s">
        <v>283</v>
      </c>
      <c r="C359" s="66"/>
      <c r="D359" s="67"/>
      <c r="E359" s="68"/>
      <c r="F359" s="69"/>
      <c r="G359" s="66"/>
      <c r="H359" s="70"/>
      <c r="I359" s="71"/>
      <c r="J359" s="71"/>
      <c r="K359" s="34" t="s">
        <v>65</v>
      </c>
      <c r="L359" s="78">
        <v>359</v>
      </c>
      <c r="M359" s="78"/>
      <c r="N359" s="73"/>
      <c r="O359" s="80" t="s">
        <v>335</v>
      </c>
      <c r="P359" s="82">
        <v>43530.01818287037</v>
      </c>
      <c r="Q359" s="80" t="s">
        <v>693</v>
      </c>
      <c r="R359" s="80"/>
      <c r="S359" s="80"/>
      <c r="T359" s="80" t="s">
        <v>925</v>
      </c>
      <c r="U359" s="80"/>
      <c r="V359" s="83" t="s">
        <v>1117</v>
      </c>
      <c r="W359" s="82">
        <v>43530.01818287037</v>
      </c>
      <c r="X359" s="83" t="s">
        <v>1558</v>
      </c>
      <c r="Y359" s="80"/>
      <c r="Z359" s="80"/>
      <c r="AA359" s="86" t="s">
        <v>2199</v>
      </c>
      <c r="AB359" s="86" t="s">
        <v>2203</v>
      </c>
      <c r="AC359" s="80" t="b">
        <v>0</v>
      </c>
      <c r="AD359" s="80">
        <v>7</v>
      </c>
      <c r="AE359" s="86" t="s">
        <v>2450</v>
      </c>
      <c r="AF359" s="80" t="b">
        <v>0</v>
      </c>
      <c r="AG359" s="80" t="s">
        <v>2484</v>
      </c>
      <c r="AH359" s="80"/>
      <c r="AI359" s="86" t="s">
        <v>2449</v>
      </c>
      <c r="AJ359" s="80" t="b">
        <v>0</v>
      </c>
      <c r="AK359" s="80">
        <v>0</v>
      </c>
      <c r="AL359" s="86" t="s">
        <v>2449</v>
      </c>
      <c r="AM359" s="80" t="s">
        <v>2506</v>
      </c>
      <c r="AN359" s="80" t="b">
        <v>0</v>
      </c>
      <c r="AO359" s="86" t="s">
        <v>2203</v>
      </c>
      <c r="AP359" s="80" t="s">
        <v>178</v>
      </c>
      <c r="AQ359" s="80">
        <v>0</v>
      </c>
      <c r="AR359" s="80">
        <v>0</v>
      </c>
      <c r="AS359" s="80"/>
      <c r="AT359" s="80"/>
      <c r="AU359" s="80"/>
      <c r="AV359" s="80"/>
      <c r="AW359" s="80"/>
      <c r="AX359" s="80"/>
      <c r="AY359" s="80"/>
      <c r="AZ359" s="80"/>
      <c r="BA359" s="79" t="str">
        <f>REPLACE(INDEX(GroupVertices[Group],MATCH(Edges[[#This Row],[Vertex 1]],GroupVertices[Vertex],0)),1,1,"")</f>
        <v>2</v>
      </c>
      <c r="BB359" s="79" t="str">
        <f>REPLACE(INDEX(GroupVertices[Group],MATCH(Edges[[#This Row],[Vertex 2]],GroupVertices[Vertex],0)),1,1,"")</f>
        <v>2</v>
      </c>
    </row>
    <row r="360" spans="1:54" ht="15">
      <c r="A360" s="65" t="s">
        <v>265</v>
      </c>
      <c r="B360" s="65" t="s">
        <v>283</v>
      </c>
      <c r="C360" s="66"/>
      <c r="D360" s="67"/>
      <c r="E360" s="68"/>
      <c r="F360" s="69"/>
      <c r="G360" s="66"/>
      <c r="H360" s="70"/>
      <c r="I360" s="71"/>
      <c r="J360" s="71"/>
      <c r="K360" s="34" t="s">
        <v>66</v>
      </c>
      <c r="L360" s="78">
        <v>360</v>
      </c>
      <c r="M360" s="78"/>
      <c r="N360" s="73"/>
      <c r="O360" s="80" t="s">
        <v>335</v>
      </c>
      <c r="P360" s="82">
        <v>43530.01787037037</v>
      </c>
      <c r="Q360" s="80" t="s">
        <v>695</v>
      </c>
      <c r="R360" s="80"/>
      <c r="S360" s="80"/>
      <c r="T360" s="80" t="s">
        <v>925</v>
      </c>
      <c r="U360" s="80"/>
      <c r="V360" s="83" t="s">
        <v>1106</v>
      </c>
      <c r="W360" s="82">
        <v>43530.01787037037</v>
      </c>
      <c r="X360" s="83" t="s">
        <v>1560</v>
      </c>
      <c r="Y360" s="80"/>
      <c r="Z360" s="80"/>
      <c r="AA360" s="86" t="s">
        <v>2201</v>
      </c>
      <c r="AB360" s="86" t="s">
        <v>2203</v>
      </c>
      <c r="AC360" s="80" t="b">
        <v>0</v>
      </c>
      <c r="AD360" s="80">
        <v>7</v>
      </c>
      <c r="AE360" s="86" t="s">
        <v>2450</v>
      </c>
      <c r="AF360" s="80" t="b">
        <v>0</v>
      </c>
      <c r="AG360" s="80" t="s">
        <v>2484</v>
      </c>
      <c r="AH360" s="80"/>
      <c r="AI360" s="86" t="s">
        <v>2449</v>
      </c>
      <c r="AJ360" s="80" t="b">
        <v>0</v>
      </c>
      <c r="AK360" s="80">
        <v>0</v>
      </c>
      <c r="AL360" s="86" t="s">
        <v>2449</v>
      </c>
      <c r="AM360" s="80" t="s">
        <v>2501</v>
      </c>
      <c r="AN360" s="80" t="b">
        <v>0</v>
      </c>
      <c r="AO360" s="86" t="s">
        <v>2203</v>
      </c>
      <c r="AP360" s="80" t="s">
        <v>178</v>
      </c>
      <c r="AQ360" s="80">
        <v>0</v>
      </c>
      <c r="AR360" s="80">
        <v>0</v>
      </c>
      <c r="AS360" s="80"/>
      <c r="AT360" s="80"/>
      <c r="AU360" s="80"/>
      <c r="AV360" s="80"/>
      <c r="AW360" s="80"/>
      <c r="AX360" s="80"/>
      <c r="AY360" s="80"/>
      <c r="AZ360" s="80"/>
      <c r="BA360" s="79" t="str">
        <f>REPLACE(INDEX(GroupVertices[Group],MATCH(Edges[[#This Row],[Vertex 1]],GroupVertices[Vertex],0)),1,1,"")</f>
        <v>2</v>
      </c>
      <c r="BB360" s="79" t="str">
        <f>REPLACE(INDEX(GroupVertices[Group],MATCH(Edges[[#This Row],[Vertex 2]],GroupVertices[Vertex],0)),1,1,"")</f>
        <v>2</v>
      </c>
    </row>
    <row r="361" spans="1:54" ht="15">
      <c r="A361" s="65" t="s">
        <v>279</v>
      </c>
      <c r="B361" s="65" t="s">
        <v>283</v>
      </c>
      <c r="C361" s="66"/>
      <c r="D361" s="67"/>
      <c r="E361" s="68"/>
      <c r="F361" s="69"/>
      <c r="G361" s="66"/>
      <c r="H361" s="70"/>
      <c r="I361" s="71"/>
      <c r="J361" s="71"/>
      <c r="K361" s="34" t="s">
        <v>65</v>
      </c>
      <c r="L361" s="78">
        <v>361</v>
      </c>
      <c r="M361" s="78"/>
      <c r="N361" s="73"/>
      <c r="O361" s="80" t="s">
        <v>335</v>
      </c>
      <c r="P361" s="82">
        <v>43530.016909722224</v>
      </c>
      <c r="Q361" s="80" t="s">
        <v>511</v>
      </c>
      <c r="R361" s="80"/>
      <c r="S361" s="80"/>
      <c r="T361" s="80" t="s">
        <v>925</v>
      </c>
      <c r="U361" s="80"/>
      <c r="V361" s="83" t="s">
        <v>1121</v>
      </c>
      <c r="W361" s="82">
        <v>43530.016909722224</v>
      </c>
      <c r="X361" s="83" t="s">
        <v>1363</v>
      </c>
      <c r="Y361" s="80"/>
      <c r="Z361" s="80"/>
      <c r="AA361" s="86" t="s">
        <v>2003</v>
      </c>
      <c r="AB361" s="86" t="s">
        <v>2008</v>
      </c>
      <c r="AC361" s="80" t="b">
        <v>0</v>
      </c>
      <c r="AD361" s="80">
        <v>4</v>
      </c>
      <c r="AE361" s="86" t="s">
        <v>2450</v>
      </c>
      <c r="AF361" s="80" t="b">
        <v>0</v>
      </c>
      <c r="AG361" s="80" t="s">
        <v>2484</v>
      </c>
      <c r="AH361" s="80"/>
      <c r="AI361" s="86" t="s">
        <v>2449</v>
      </c>
      <c r="AJ361" s="80" t="b">
        <v>0</v>
      </c>
      <c r="AK361" s="80">
        <v>0</v>
      </c>
      <c r="AL361" s="86" t="s">
        <v>2449</v>
      </c>
      <c r="AM361" s="80" t="s">
        <v>2506</v>
      </c>
      <c r="AN361" s="80" t="b">
        <v>0</v>
      </c>
      <c r="AO361" s="86" t="s">
        <v>2008</v>
      </c>
      <c r="AP361" s="80" t="s">
        <v>178</v>
      </c>
      <c r="AQ361" s="80">
        <v>0</v>
      </c>
      <c r="AR361" s="80">
        <v>0</v>
      </c>
      <c r="AS361" s="80"/>
      <c r="AT361" s="80"/>
      <c r="AU361" s="80"/>
      <c r="AV361" s="80"/>
      <c r="AW361" s="80"/>
      <c r="AX361" s="80"/>
      <c r="AY361" s="80"/>
      <c r="AZ361" s="80"/>
      <c r="BA361" s="79" t="str">
        <f>REPLACE(INDEX(GroupVertices[Group],MATCH(Edges[[#This Row],[Vertex 1]],GroupVertices[Vertex],0)),1,1,"")</f>
        <v>6</v>
      </c>
      <c r="BB361" s="79" t="str">
        <f>REPLACE(INDEX(GroupVertices[Group],MATCH(Edges[[#This Row],[Vertex 2]],GroupVertices[Vertex],0)),1,1,"")</f>
        <v>2</v>
      </c>
    </row>
    <row r="362" spans="1:54" ht="15">
      <c r="A362" s="65" t="s">
        <v>248</v>
      </c>
      <c r="B362" s="65" t="s">
        <v>283</v>
      </c>
      <c r="C362" s="66"/>
      <c r="D362" s="67"/>
      <c r="E362" s="68"/>
      <c r="F362" s="69"/>
      <c r="G362" s="66"/>
      <c r="H362" s="70"/>
      <c r="I362" s="71"/>
      <c r="J362" s="71"/>
      <c r="K362" s="34" t="s">
        <v>66</v>
      </c>
      <c r="L362" s="78">
        <v>362</v>
      </c>
      <c r="M362" s="78"/>
      <c r="N362" s="73"/>
      <c r="O362" s="80" t="s">
        <v>335</v>
      </c>
      <c r="P362" s="82">
        <v>43523.033541666664</v>
      </c>
      <c r="Q362" s="80" t="s">
        <v>456</v>
      </c>
      <c r="R362" s="80"/>
      <c r="S362" s="80"/>
      <c r="T362" s="80" t="s">
        <v>925</v>
      </c>
      <c r="U362" s="80"/>
      <c r="V362" s="83" t="s">
        <v>1114</v>
      </c>
      <c r="W362" s="82">
        <v>43523.033541666664</v>
      </c>
      <c r="X362" s="83" t="s">
        <v>1305</v>
      </c>
      <c r="Y362" s="80"/>
      <c r="Z362" s="80"/>
      <c r="AA362" s="86" t="s">
        <v>1945</v>
      </c>
      <c r="AB362" s="86" t="s">
        <v>1955</v>
      </c>
      <c r="AC362" s="80" t="b">
        <v>0</v>
      </c>
      <c r="AD362" s="80">
        <v>3</v>
      </c>
      <c r="AE362" s="86" t="s">
        <v>2450</v>
      </c>
      <c r="AF362" s="80" t="b">
        <v>0</v>
      </c>
      <c r="AG362" s="80" t="s">
        <v>2484</v>
      </c>
      <c r="AH362" s="80"/>
      <c r="AI362" s="86" t="s">
        <v>2449</v>
      </c>
      <c r="AJ362" s="80" t="b">
        <v>0</v>
      </c>
      <c r="AK362" s="80">
        <v>0</v>
      </c>
      <c r="AL362" s="86" t="s">
        <v>2449</v>
      </c>
      <c r="AM362" s="80" t="s">
        <v>2506</v>
      </c>
      <c r="AN362" s="80" t="b">
        <v>0</v>
      </c>
      <c r="AO362" s="86" t="s">
        <v>1955</v>
      </c>
      <c r="AP362" s="80" t="s">
        <v>178</v>
      </c>
      <c r="AQ362" s="80">
        <v>0</v>
      </c>
      <c r="AR362" s="80">
        <v>0</v>
      </c>
      <c r="AS362" s="80"/>
      <c r="AT362" s="80"/>
      <c r="AU362" s="80"/>
      <c r="AV362" s="80"/>
      <c r="AW362" s="80"/>
      <c r="AX362" s="80"/>
      <c r="AY362" s="80"/>
      <c r="AZ362" s="80"/>
      <c r="BA362" s="79" t="str">
        <f>REPLACE(INDEX(GroupVertices[Group],MATCH(Edges[[#This Row],[Vertex 1]],GroupVertices[Vertex],0)),1,1,"")</f>
        <v>4</v>
      </c>
      <c r="BB362" s="79" t="str">
        <f>REPLACE(INDEX(GroupVertices[Group],MATCH(Edges[[#This Row],[Vertex 2]],GroupVertices[Vertex],0)),1,1,"")</f>
        <v>2</v>
      </c>
    </row>
    <row r="363" spans="1:54" ht="15">
      <c r="A363" s="65" t="s">
        <v>273</v>
      </c>
      <c r="B363" s="65" t="s">
        <v>283</v>
      </c>
      <c r="C363" s="66"/>
      <c r="D363" s="67"/>
      <c r="E363" s="68"/>
      <c r="F363" s="69"/>
      <c r="G363" s="66"/>
      <c r="H363" s="70"/>
      <c r="I363" s="71"/>
      <c r="J363" s="71"/>
      <c r="K363" s="34" t="s">
        <v>66</v>
      </c>
      <c r="L363" s="78">
        <v>363</v>
      </c>
      <c r="M363" s="78"/>
      <c r="N363" s="73"/>
      <c r="O363" s="80" t="s">
        <v>335</v>
      </c>
      <c r="P363" s="82">
        <v>43523.00241898148</v>
      </c>
      <c r="Q363" s="80" t="s">
        <v>557</v>
      </c>
      <c r="R363" s="80"/>
      <c r="S363" s="80"/>
      <c r="T363" s="80" t="s">
        <v>925</v>
      </c>
      <c r="U363" s="80"/>
      <c r="V363" s="83" t="s">
        <v>1115</v>
      </c>
      <c r="W363" s="82">
        <v>43523.00241898148</v>
      </c>
      <c r="X363" s="83" t="s">
        <v>1413</v>
      </c>
      <c r="Y363" s="80"/>
      <c r="Z363" s="80"/>
      <c r="AA363" s="86" t="s">
        <v>2053</v>
      </c>
      <c r="AB363" s="86" t="s">
        <v>2245</v>
      </c>
      <c r="AC363" s="80" t="b">
        <v>0</v>
      </c>
      <c r="AD363" s="80">
        <v>2</v>
      </c>
      <c r="AE363" s="86" t="s">
        <v>2450</v>
      </c>
      <c r="AF363" s="80" t="b">
        <v>0</v>
      </c>
      <c r="AG363" s="80" t="s">
        <v>2484</v>
      </c>
      <c r="AH363" s="80"/>
      <c r="AI363" s="86" t="s">
        <v>2449</v>
      </c>
      <c r="AJ363" s="80" t="b">
        <v>0</v>
      </c>
      <c r="AK363" s="80">
        <v>0</v>
      </c>
      <c r="AL363" s="86" t="s">
        <v>2449</v>
      </c>
      <c r="AM363" s="80" t="s">
        <v>2506</v>
      </c>
      <c r="AN363" s="80" t="b">
        <v>0</v>
      </c>
      <c r="AO363" s="86" t="s">
        <v>2245</v>
      </c>
      <c r="AP363" s="80" t="s">
        <v>178</v>
      </c>
      <c r="AQ363" s="80">
        <v>0</v>
      </c>
      <c r="AR363" s="80">
        <v>0</v>
      </c>
      <c r="AS363" s="80"/>
      <c r="AT363" s="80"/>
      <c r="AU363" s="80"/>
      <c r="AV363" s="80"/>
      <c r="AW363" s="80"/>
      <c r="AX363" s="80"/>
      <c r="AY363" s="80"/>
      <c r="AZ363" s="80"/>
      <c r="BA363" s="79" t="str">
        <f>REPLACE(INDEX(GroupVertices[Group],MATCH(Edges[[#This Row],[Vertex 1]],GroupVertices[Vertex],0)),1,1,"")</f>
        <v>4</v>
      </c>
      <c r="BB363" s="79" t="str">
        <f>REPLACE(INDEX(GroupVertices[Group],MATCH(Edges[[#This Row],[Vertex 2]],GroupVertices[Vertex],0)),1,1,"")</f>
        <v>2</v>
      </c>
    </row>
    <row r="364" spans="1:54" ht="15">
      <c r="A364" s="65" t="s">
        <v>226</v>
      </c>
      <c r="B364" s="65" t="s">
        <v>283</v>
      </c>
      <c r="C364" s="66"/>
      <c r="D364" s="67"/>
      <c r="E364" s="68"/>
      <c r="F364" s="69"/>
      <c r="G364" s="66"/>
      <c r="H364" s="70"/>
      <c r="I364" s="71"/>
      <c r="J364" s="71"/>
      <c r="K364" s="34" t="s">
        <v>65</v>
      </c>
      <c r="L364" s="78">
        <v>364</v>
      </c>
      <c r="M364" s="78"/>
      <c r="N364" s="73"/>
      <c r="O364" s="80" t="s">
        <v>335</v>
      </c>
      <c r="P364" s="82">
        <v>43523.026087962964</v>
      </c>
      <c r="Q364" s="80" t="s">
        <v>342</v>
      </c>
      <c r="R364" s="80"/>
      <c r="S364" s="80"/>
      <c r="T364" s="80" t="s">
        <v>925</v>
      </c>
      <c r="U364" s="80"/>
      <c r="V364" s="83" t="s">
        <v>1076</v>
      </c>
      <c r="W364" s="82">
        <v>43523.026087962964</v>
      </c>
      <c r="X364" s="83" t="s">
        <v>1159</v>
      </c>
      <c r="Y364" s="80"/>
      <c r="Z364" s="80"/>
      <c r="AA364" s="86" t="s">
        <v>1799</v>
      </c>
      <c r="AB364" s="86" t="s">
        <v>2250</v>
      </c>
      <c r="AC364" s="80" t="b">
        <v>0</v>
      </c>
      <c r="AD364" s="80">
        <v>1</v>
      </c>
      <c r="AE364" s="86" t="s">
        <v>2450</v>
      </c>
      <c r="AF364" s="80" t="b">
        <v>0</v>
      </c>
      <c r="AG364" s="80" t="s">
        <v>2484</v>
      </c>
      <c r="AH364" s="80"/>
      <c r="AI364" s="86" t="s">
        <v>2449</v>
      </c>
      <c r="AJ364" s="80" t="b">
        <v>0</v>
      </c>
      <c r="AK364" s="80">
        <v>0</v>
      </c>
      <c r="AL364" s="86" t="s">
        <v>2449</v>
      </c>
      <c r="AM364" s="80" t="s">
        <v>2504</v>
      </c>
      <c r="AN364" s="80" t="b">
        <v>0</v>
      </c>
      <c r="AO364" s="86" t="s">
        <v>2250</v>
      </c>
      <c r="AP364" s="80" t="s">
        <v>178</v>
      </c>
      <c r="AQ364" s="80">
        <v>0</v>
      </c>
      <c r="AR364" s="80">
        <v>0</v>
      </c>
      <c r="AS364" s="80"/>
      <c r="AT364" s="80"/>
      <c r="AU364" s="80"/>
      <c r="AV364" s="80"/>
      <c r="AW364" s="80"/>
      <c r="AX364" s="80"/>
      <c r="AY364" s="80"/>
      <c r="AZ364" s="80"/>
      <c r="BA364" s="79" t="str">
        <f>REPLACE(INDEX(GroupVertices[Group],MATCH(Edges[[#This Row],[Vertex 1]],GroupVertices[Vertex],0)),1,1,"")</f>
        <v>1</v>
      </c>
      <c r="BB364" s="79" t="str">
        <f>REPLACE(INDEX(GroupVertices[Group],MATCH(Edges[[#This Row],[Vertex 2]],GroupVertices[Vertex],0)),1,1,"")</f>
        <v>2</v>
      </c>
    </row>
    <row r="365" spans="1:54" ht="15">
      <c r="A365" s="65" t="s">
        <v>248</v>
      </c>
      <c r="B365" s="65" t="s">
        <v>283</v>
      </c>
      <c r="C365" s="66"/>
      <c r="D365" s="67"/>
      <c r="E365" s="68"/>
      <c r="F365" s="69"/>
      <c r="G365" s="66"/>
      <c r="H365" s="70"/>
      <c r="I365" s="71"/>
      <c r="J365" s="71"/>
      <c r="K365" s="34" t="s">
        <v>66</v>
      </c>
      <c r="L365" s="78">
        <v>365</v>
      </c>
      <c r="M365" s="78"/>
      <c r="N365" s="73"/>
      <c r="O365" s="80" t="s">
        <v>335</v>
      </c>
      <c r="P365" s="82">
        <v>43523.03527777778</v>
      </c>
      <c r="Q365" s="80" t="s">
        <v>458</v>
      </c>
      <c r="R365" s="80"/>
      <c r="S365" s="80"/>
      <c r="T365" s="80" t="s">
        <v>925</v>
      </c>
      <c r="U365" s="80"/>
      <c r="V365" s="83" t="s">
        <v>1114</v>
      </c>
      <c r="W365" s="82">
        <v>43523.03527777778</v>
      </c>
      <c r="X365" s="83" t="s">
        <v>1307</v>
      </c>
      <c r="Y365" s="80"/>
      <c r="Z365" s="80"/>
      <c r="AA365" s="86" t="s">
        <v>1947</v>
      </c>
      <c r="AB365" s="86" t="s">
        <v>2251</v>
      </c>
      <c r="AC365" s="80" t="b">
        <v>0</v>
      </c>
      <c r="AD365" s="80">
        <v>3</v>
      </c>
      <c r="AE365" s="86" t="s">
        <v>2450</v>
      </c>
      <c r="AF365" s="80" t="b">
        <v>0</v>
      </c>
      <c r="AG365" s="80" t="s">
        <v>2484</v>
      </c>
      <c r="AH365" s="80"/>
      <c r="AI365" s="86" t="s">
        <v>2449</v>
      </c>
      <c r="AJ365" s="80" t="b">
        <v>0</v>
      </c>
      <c r="AK365" s="80">
        <v>0</v>
      </c>
      <c r="AL365" s="86" t="s">
        <v>2449</v>
      </c>
      <c r="AM365" s="80" t="s">
        <v>2506</v>
      </c>
      <c r="AN365" s="80" t="b">
        <v>0</v>
      </c>
      <c r="AO365" s="86" t="s">
        <v>2251</v>
      </c>
      <c r="AP365" s="80" t="s">
        <v>178</v>
      </c>
      <c r="AQ365" s="80">
        <v>0</v>
      </c>
      <c r="AR365" s="80">
        <v>0</v>
      </c>
      <c r="AS365" s="80"/>
      <c r="AT365" s="80"/>
      <c r="AU365" s="80"/>
      <c r="AV365" s="80"/>
      <c r="AW365" s="80"/>
      <c r="AX365" s="80"/>
      <c r="AY365" s="80"/>
      <c r="AZ365" s="80"/>
      <c r="BA365" s="79" t="str">
        <f>REPLACE(INDEX(GroupVertices[Group],MATCH(Edges[[#This Row],[Vertex 1]],GroupVertices[Vertex],0)),1,1,"")</f>
        <v>4</v>
      </c>
      <c r="BB365" s="79" t="str">
        <f>REPLACE(INDEX(GroupVertices[Group],MATCH(Edges[[#This Row],[Vertex 2]],GroupVertices[Vertex],0)),1,1,"")</f>
        <v>2</v>
      </c>
    </row>
    <row r="366" spans="1:54" ht="15">
      <c r="A366" s="65" t="s">
        <v>270</v>
      </c>
      <c r="B366" s="65" t="s">
        <v>283</v>
      </c>
      <c r="C366" s="66"/>
      <c r="D366" s="67"/>
      <c r="E366" s="68"/>
      <c r="F366" s="69"/>
      <c r="G366" s="66"/>
      <c r="H366" s="70"/>
      <c r="I366" s="71"/>
      <c r="J366" s="71"/>
      <c r="K366" s="34" t="s">
        <v>66</v>
      </c>
      <c r="L366" s="78">
        <v>366</v>
      </c>
      <c r="M366" s="78"/>
      <c r="N366" s="73"/>
      <c r="O366" s="80" t="s">
        <v>335</v>
      </c>
      <c r="P366" s="82">
        <v>43530.01490740741</v>
      </c>
      <c r="Q366" s="80" t="s">
        <v>733</v>
      </c>
      <c r="R366" s="80"/>
      <c r="S366" s="80"/>
      <c r="T366" s="80" t="s">
        <v>925</v>
      </c>
      <c r="U366" s="80"/>
      <c r="V366" s="83" t="s">
        <v>1111</v>
      </c>
      <c r="W366" s="82">
        <v>43530.01490740741</v>
      </c>
      <c r="X366" s="83" t="s">
        <v>1600</v>
      </c>
      <c r="Y366" s="80"/>
      <c r="Z366" s="80"/>
      <c r="AA366" s="86" t="s">
        <v>2241</v>
      </c>
      <c r="AB366" s="86" t="s">
        <v>2256</v>
      </c>
      <c r="AC366" s="80" t="b">
        <v>0</v>
      </c>
      <c r="AD366" s="80">
        <v>1</v>
      </c>
      <c r="AE366" s="86" t="s">
        <v>2450</v>
      </c>
      <c r="AF366" s="80" t="b">
        <v>0</v>
      </c>
      <c r="AG366" s="80" t="s">
        <v>2484</v>
      </c>
      <c r="AH366" s="80"/>
      <c r="AI366" s="86" t="s">
        <v>2449</v>
      </c>
      <c r="AJ366" s="80" t="b">
        <v>0</v>
      </c>
      <c r="AK366" s="80">
        <v>0</v>
      </c>
      <c r="AL366" s="86" t="s">
        <v>2449</v>
      </c>
      <c r="AM366" s="80" t="s">
        <v>2506</v>
      </c>
      <c r="AN366" s="80" t="b">
        <v>0</v>
      </c>
      <c r="AO366" s="86" t="s">
        <v>2256</v>
      </c>
      <c r="AP366" s="80" t="s">
        <v>178</v>
      </c>
      <c r="AQ366" s="80">
        <v>0</v>
      </c>
      <c r="AR366" s="80">
        <v>0</v>
      </c>
      <c r="AS366" s="80"/>
      <c r="AT366" s="80"/>
      <c r="AU366" s="80"/>
      <c r="AV366" s="80"/>
      <c r="AW366" s="80"/>
      <c r="AX366" s="80"/>
      <c r="AY366" s="80"/>
      <c r="AZ366" s="80"/>
      <c r="BA366" s="79" t="str">
        <f>REPLACE(INDEX(GroupVertices[Group],MATCH(Edges[[#This Row],[Vertex 1]],GroupVertices[Vertex],0)),1,1,"")</f>
        <v>1</v>
      </c>
      <c r="BB366" s="79" t="str">
        <f>REPLACE(INDEX(GroupVertices[Group],MATCH(Edges[[#This Row],[Vertex 2]],GroupVertices[Vertex],0)),1,1,"")</f>
        <v>2</v>
      </c>
    </row>
    <row r="367" spans="1:54" ht="15">
      <c r="A367" s="65" t="s">
        <v>270</v>
      </c>
      <c r="B367" s="65" t="s">
        <v>283</v>
      </c>
      <c r="C367" s="66"/>
      <c r="D367" s="67"/>
      <c r="E367" s="68"/>
      <c r="F367" s="69"/>
      <c r="G367" s="66"/>
      <c r="H367" s="70"/>
      <c r="I367" s="71"/>
      <c r="J367" s="71"/>
      <c r="K367" s="34" t="s">
        <v>66</v>
      </c>
      <c r="L367" s="78">
        <v>367</v>
      </c>
      <c r="M367" s="78"/>
      <c r="N367" s="73"/>
      <c r="O367" s="80" t="s">
        <v>335</v>
      </c>
      <c r="P367" s="82">
        <v>43523.00204861111</v>
      </c>
      <c r="Q367" s="80" t="s">
        <v>728</v>
      </c>
      <c r="R367" s="80"/>
      <c r="S367" s="80"/>
      <c r="T367" s="80" t="s">
        <v>925</v>
      </c>
      <c r="U367" s="80"/>
      <c r="V367" s="83" t="s">
        <v>1111</v>
      </c>
      <c r="W367" s="82">
        <v>43523.00204861111</v>
      </c>
      <c r="X367" s="83" t="s">
        <v>1595</v>
      </c>
      <c r="Y367" s="80"/>
      <c r="Z367" s="80"/>
      <c r="AA367" s="86" t="s">
        <v>2236</v>
      </c>
      <c r="AB367" s="86" t="s">
        <v>2244</v>
      </c>
      <c r="AC367" s="80" t="b">
        <v>0</v>
      </c>
      <c r="AD367" s="80">
        <v>2</v>
      </c>
      <c r="AE367" s="86" t="s">
        <v>2450</v>
      </c>
      <c r="AF367" s="80" t="b">
        <v>0</v>
      </c>
      <c r="AG367" s="80" t="s">
        <v>2484</v>
      </c>
      <c r="AH367" s="80"/>
      <c r="AI367" s="86" t="s">
        <v>2449</v>
      </c>
      <c r="AJ367" s="80" t="b">
        <v>0</v>
      </c>
      <c r="AK367" s="80">
        <v>0</v>
      </c>
      <c r="AL367" s="86" t="s">
        <v>2449</v>
      </c>
      <c r="AM367" s="80" t="s">
        <v>2506</v>
      </c>
      <c r="AN367" s="80" t="b">
        <v>0</v>
      </c>
      <c r="AO367" s="86" t="s">
        <v>2244</v>
      </c>
      <c r="AP367" s="80" t="s">
        <v>178</v>
      </c>
      <c r="AQ367" s="80">
        <v>0</v>
      </c>
      <c r="AR367" s="80">
        <v>0</v>
      </c>
      <c r="AS367" s="80"/>
      <c r="AT367" s="80"/>
      <c r="AU367" s="80"/>
      <c r="AV367" s="80"/>
      <c r="AW367" s="80"/>
      <c r="AX367" s="80"/>
      <c r="AY367" s="80"/>
      <c r="AZ367" s="80"/>
      <c r="BA367" s="79" t="str">
        <f>REPLACE(INDEX(GroupVertices[Group],MATCH(Edges[[#This Row],[Vertex 1]],GroupVertices[Vertex],0)),1,1,"")</f>
        <v>1</v>
      </c>
      <c r="BB367" s="79" t="str">
        <f>REPLACE(INDEX(GroupVertices[Group],MATCH(Edges[[#This Row],[Vertex 2]],GroupVertices[Vertex],0)),1,1,"")</f>
        <v>2</v>
      </c>
    </row>
    <row r="368" spans="1:54" ht="15">
      <c r="A368" s="65" t="s">
        <v>293</v>
      </c>
      <c r="B368" s="65" t="s">
        <v>283</v>
      </c>
      <c r="C368" s="66"/>
      <c r="D368" s="67"/>
      <c r="E368" s="68"/>
      <c r="F368" s="69"/>
      <c r="G368" s="66"/>
      <c r="H368" s="70"/>
      <c r="I368" s="71"/>
      <c r="J368" s="71"/>
      <c r="K368" s="34" t="s">
        <v>66</v>
      </c>
      <c r="L368" s="78">
        <v>368</v>
      </c>
      <c r="M368" s="78"/>
      <c r="N368" s="73"/>
      <c r="O368" s="80" t="s">
        <v>335</v>
      </c>
      <c r="P368" s="82">
        <v>43530.013032407405</v>
      </c>
      <c r="Q368" s="80" t="s">
        <v>755</v>
      </c>
      <c r="R368" s="80"/>
      <c r="S368" s="80"/>
      <c r="T368" s="80" t="s">
        <v>925</v>
      </c>
      <c r="U368" s="83" t="s">
        <v>1012</v>
      </c>
      <c r="V368" s="83" t="s">
        <v>1012</v>
      </c>
      <c r="W368" s="82">
        <v>43530.013032407405</v>
      </c>
      <c r="X368" s="83" t="s">
        <v>1623</v>
      </c>
      <c r="Y368" s="80"/>
      <c r="Z368" s="80"/>
      <c r="AA368" s="86" t="s">
        <v>2264</v>
      </c>
      <c r="AB368" s="86" t="s">
        <v>2256</v>
      </c>
      <c r="AC368" s="80" t="b">
        <v>0</v>
      </c>
      <c r="AD368" s="80">
        <v>3</v>
      </c>
      <c r="AE368" s="86" t="s">
        <v>2450</v>
      </c>
      <c r="AF368" s="80" t="b">
        <v>0</v>
      </c>
      <c r="AG368" s="80" t="s">
        <v>2484</v>
      </c>
      <c r="AH368" s="80"/>
      <c r="AI368" s="86" t="s">
        <v>2449</v>
      </c>
      <c r="AJ368" s="80" t="b">
        <v>0</v>
      </c>
      <c r="AK368" s="80">
        <v>0</v>
      </c>
      <c r="AL368" s="86" t="s">
        <v>2449</v>
      </c>
      <c r="AM368" s="80" t="s">
        <v>2502</v>
      </c>
      <c r="AN368" s="80" t="b">
        <v>0</v>
      </c>
      <c r="AO368" s="86" t="s">
        <v>2256</v>
      </c>
      <c r="AP368" s="80" t="s">
        <v>178</v>
      </c>
      <c r="AQ368" s="80">
        <v>0</v>
      </c>
      <c r="AR368" s="80">
        <v>0</v>
      </c>
      <c r="AS368" s="80"/>
      <c r="AT368" s="80"/>
      <c r="AU368" s="80"/>
      <c r="AV368" s="80"/>
      <c r="AW368" s="80"/>
      <c r="AX368" s="80"/>
      <c r="AY368" s="80"/>
      <c r="AZ368" s="80"/>
      <c r="BA368" s="79" t="str">
        <f>REPLACE(INDEX(GroupVertices[Group],MATCH(Edges[[#This Row],[Vertex 1]],GroupVertices[Vertex],0)),1,1,"")</f>
        <v>2</v>
      </c>
      <c r="BB368" s="79" t="str">
        <f>REPLACE(INDEX(GroupVertices[Group],MATCH(Edges[[#This Row],[Vertex 2]],GroupVertices[Vertex],0)),1,1,"")</f>
        <v>2</v>
      </c>
    </row>
    <row r="369" spans="1:54" ht="15">
      <c r="A369" s="65" t="s">
        <v>293</v>
      </c>
      <c r="B369" s="65" t="s">
        <v>283</v>
      </c>
      <c r="C369" s="66"/>
      <c r="D369" s="67"/>
      <c r="E369" s="68"/>
      <c r="F369" s="69"/>
      <c r="G369" s="66"/>
      <c r="H369" s="70"/>
      <c r="I369" s="71"/>
      <c r="J369" s="71"/>
      <c r="K369" s="34" t="s">
        <v>66</v>
      </c>
      <c r="L369" s="78">
        <v>369</v>
      </c>
      <c r="M369" s="78"/>
      <c r="N369" s="73"/>
      <c r="O369" s="80" t="s">
        <v>335</v>
      </c>
      <c r="P369" s="82">
        <v>43523.01767361111</v>
      </c>
      <c r="Q369" s="80" t="s">
        <v>754</v>
      </c>
      <c r="R369" s="80"/>
      <c r="S369" s="80"/>
      <c r="T369" s="80" t="s">
        <v>925</v>
      </c>
      <c r="U369" s="80"/>
      <c r="V369" s="83" t="s">
        <v>1135</v>
      </c>
      <c r="W369" s="82">
        <v>43523.01767361111</v>
      </c>
      <c r="X369" s="83" t="s">
        <v>1622</v>
      </c>
      <c r="Y369" s="80"/>
      <c r="Z369" s="80"/>
      <c r="AA369" s="86" t="s">
        <v>2263</v>
      </c>
      <c r="AB369" s="86" t="s">
        <v>2247</v>
      </c>
      <c r="AC369" s="80" t="b">
        <v>0</v>
      </c>
      <c r="AD369" s="80">
        <v>2</v>
      </c>
      <c r="AE369" s="86" t="s">
        <v>2450</v>
      </c>
      <c r="AF369" s="80" t="b">
        <v>0</v>
      </c>
      <c r="AG369" s="80" t="s">
        <v>2491</v>
      </c>
      <c r="AH369" s="80"/>
      <c r="AI369" s="86" t="s">
        <v>2449</v>
      </c>
      <c r="AJ369" s="80" t="b">
        <v>0</v>
      </c>
      <c r="AK369" s="80">
        <v>0</v>
      </c>
      <c r="AL369" s="86" t="s">
        <v>2449</v>
      </c>
      <c r="AM369" s="80" t="s">
        <v>2502</v>
      </c>
      <c r="AN369" s="80" t="b">
        <v>0</v>
      </c>
      <c r="AO369" s="86" t="s">
        <v>2247</v>
      </c>
      <c r="AP369" s="80" t="s">
        <v>178</v>
      </c>
      <c r="AQ369" s="80">
        <v>0</v>
      </c>
      <c r="AR369" s="80">
        <v>0</v>
      </c>
      <c r="AS369" s="80"/>
      <c r="AT369" s="80"/>
      <c r="AU369" s="80"/>
      <c r="AV369" s="80"/>
      <c r="AW369" s="80"/>
      <c r="AX369" s="80"/>
      <c r="AY369" s="80"/>
      <c r="AZ369" s="80"/>
      <c r="BA369" s="79" t="str">
        <f>REPLACE(INDEX(GroupVertices[Group],MATCH(Edges[[#This Row],[Vertex 1]],GroupVertices[Vertex],0)),1,1,"")</f>
        <v>2</v>
      </c>
      <c r="BB369" s="79" t="str">
        <f>REPLACE(INDEX(GroupVertices[Group],MATCH(Edges[[#This Row],[Vertex 2]],GroupVertices[Vertex],0)),1,1,"")</f>
        <v>2</v>
      </c>
    </row>
    <row r="370" spans="1:54" ht="15">
      <c r="A370" s="65" t="s">
        <v>270</v>
      </c>
      <c r="B370" s="65" t="s">
        <v>283</v>
      </c>
      <c r="C370" s="66"/>
      <c r="D370" s="67"/>
      <c r="E370" s="68"/>
      <c r="F370" s="69"/>
      <c r="G370" s="66"/>
      <c r="H370" s="70"/>
      <c r="I370" s="71"/>
      <c r="J370" s="71"/>
      <c r="K370" s="34" t="s">
        <v>66</v>
      </c>
      <c r="L370" s="78">
        <v>370</v>
      </c>
      <c r="M370" s="78"/>
      <c r="N370" s="73"/>
      <c r="O370" s="80" t="s">
        <v>335</v>
      </c>
      <c r="P370" s="82">
        <v>43530.01362268518</v>
      </c>
      <c r="Q370" s="80" t="s">
        <v>732</v>
      </c>
      <c r="R370" s="80"/>
      <c r="S370" s="80"/>
      <c r="T370" s="80" t="s">
        <v>925</v>
      </c>
      <c r="U370" s="80"/>
      <c r="V370" s="83" t="s">
        <v>1111</v>
      </c>
      <c r="W370" s="82">
        <v>43530.01362268518</v>
      </c>
      <c r="X370" s="83" t="s">
        <v>1599</v>
      </c>
      <c r="Y370" s="80"/>
      <c r="Z370" s="80"/>
      <c r="AA370" s="86" t="s">
        <v>2240</v>
      </c>
      <c r="AB370" s="86" t="s">
        <v>2255</v>
      </c>
      <c r="AC370" s="80" t="b">
        <v>0</v>
      </c>
      <c r="AD370" s="80">
        <v>3</v>
      </c>
      <c r="AE370" s="86" t="s">
        <v>2450</v>
      </c>
      <c r="AF370" s="80" t="b">
        <v>0</v>
      </c>
      <c r="AG370" s="80" t="s">
        <v>2484</v>
      </c>
      <c r="AH370" s="80"/>
      <c r="AI370" s="86" t="s">
        <v>2449</v>
      </c>
      <c r="AJ370" s="80" t="b">
        <v>0</v>
      </c>
      <c r="AK370" s="80">
        <v>0</v>
      </c>
      <c r="AL370" s="86" t="s">
        <v>2449</v>
      </c>
      <c r="AM370" s="80" t="s">
        <v>2506</v>
      </c>
      <c r="AN370" s="80" t="b">
        <v>0</v>
      </c>
      <c r="AO370" s="86" t="s">
        <v>2255</v>
      </c>
      <c r="AP370" s="80" t="s">
        <v>178</v>
      </c>
      <c r="AQ370" s="80">
        <v>0</v>
      </c>
      <c r="AR370" s="80">
        <v>0</v>
      </c>
      <c r="AS370" s="80"/>
      <c r="AT370" s="80"/>
      <c r="AU370" s="80"/>
      <c r="AV370" s="80"/>
      <c r="AW370" s="80"/>
      <c r="AX370" s="80"/>
      <c r="AY370" s="80"/>
      <c r="AZ370" s="80"/>
      <c r="BA370" s="79" t="str">
        <f>REPLACE(INDEX(GroupVertices[Group],MATCH(Edges[[#This Row],[Vertex 1]],GroupVertices[Vertex],0)),1,1,"")</f>
        <v>1</v>
      </c>
      <c r="BB370" s="79" t="str">
        <f>REPLACE(INDEX(GroupVertices[Group],MATCH(Edges[[#This Row],[Vertex 2]],GroupVertices[Vertex],0)),1,1,"")</f>
        <v>2</v>
      </c>
    </row>
    <row r="371" spans="1:54" ht="15">
      <c r="A371" s="65" t="s">
        <v>293</v>
      </c>
      <c r="B371" s="65" t="s">
        <v>283</v>
      </c>
      <c r="C371" s="66"/>
      <c r="D371" s="67"/>
      <c r="E371" s="68"/>
      <c r="F371" s="69"/>
      <c r="G371" s="66"/>
      <c r="H371" s="70"/>
      <c r="I371" s="71"/>
      <c r="J371" s="71"/>
      <c r="K371" s="34" t="s">
        <v>66</v>
      </c>
      <c r="L371" s="78">
        <v>371</v>
      </c>
      <c r="M371" s="78"/>
      <c r="N371" s="73"/>
      <c r="O371" s="80" t="s">
        <v>335</v>
      </c>
      <c r="P371" s="82">
        <v>43530.03121527778</v>
      </c>
      <c r="Q371" s="80" t="s">
        <v>756</v>
      </c>
      <c r="R371" s="80"/>
      <c r="S371" s="80"/>
      <c r="T371" s="80" t="s">
        <v>925</v>
      </c>
      <c r="U371" s="80"/>
      <c r="V371" s="83" t="s">
        <v>1135</v>
      </c>
      <c r="W371" s="82">
        <v>43530.03121527778</v>
      </c>
      <c r="X371" s="83" t="s">
        <v>1624</v>
      </c>
      <c r="Y371" s="80"/>
      <c r="Z371" s="80"/>
      <c r="AA371" s="86" t="s">
        <v>2265</v>
      </c>
      <c r="AB371" s="86" t="s">
        <v>2259</v>
      </c>
      <c r="AC371" s="80" t="b">
        <v>0</v>
      </c>
      <c r="AD371" s="80">
        <v>2</v>
      </c>
      <c r="AE371" s="86" t="s">
        <v>2450</v>
      </c>
      <c r="AF371" s="80" t="b">
        <v>0</v>
      </c>
      <c r="AG371" s="80" t="s">
        <v>2484</v>
      </c>
      <c r="AH371" s="80"/>
      <c r="AI371" s="86" t="s">
        <v>2449</v>
      </c>
      <c r="AJ371" s="80" t="b">
        <v>0</v>
      </c>
      <c r="AK371" s="80">
        <v>0</v>
      </c>
      <c r="AL371" s="86" t="s">
        <v>2449</v>
      </c>
      <c r="AM371" s="80" t="s">
        <v>2502</v>
      </c>
      <c r="AN371" s="80" t="b">
        <v>0</v>
      </c>
      <c r="AO371" s="86" t="s">
        <v>2259</v>
      </c>
      <c r="AP371" s="80" t="s">
        <v>178</v>
      </c>
      <c r="AQ371" s="80">
        <v>0</v>
      </c>
      <c r="AR371" s="80">
        <v>0</v>
      </c>
      <c r="AS371" s="80"/>
      <c r="AT371" s="80"/>
      <c r="AU371" s="80"/>
      <c r="AV371" s="80"/>
      <c r="AW371" s="80"/>
      <c r="AX371" s="80"/>
      <c r="AY371" s="80"/>
      <c r="AZ371" s="80"/>
      <c r="BA371" s="79" t="str">
        <f>REPLACE(INDEX(GroupVertices[Group],MATCH(Edges[[#This Row],[Vertex 1]],GroupVertices[Vertex],0)),1,1,"")</f>
        <v>2</v>
      </c>
      <c r="BB371" s="79" t="str">
        <f>REPLACE(INDEX(GroupVertices[Group],MATCH(Edges[[#This Row],[Vertex 2]],GroupVertices[Vertex],0)),1,1,"")</f>
        <v>2</v>
      </c>
    </row>
    <row r="372" spans="1:54" ht="15">
      <c r="A372" s="65" t="s">
        <v>273</v>
      </c>
      <c r="B372" s="65" t="s">
        <v>283</v>
      </c>
      <c r="C372" s="66"/>
      <c r="D372" s="67"/>
      <c r="E372" s="68"/>
      <c r="F372" s="69"/>
      <c r="G372" s="66"/>
      <c r="H372" s="70"/>
      <c r="I372" s="71"/>
      <c r="J372" s="71"/>
      <c r="K372" s="34" t="s">
        <v>66</v>
      </c>
      <c r="L372" s="78">
        <v>372</v>
      </c>
      <c r="M372" s="78"/>
      <c r="N372" s="73"/>
      <c r="O372" s="80" t="s">
        <v>335</v>
      </c>
      <c r="P372" s="82">
        <v>43523.00315972222</v>
      </c>
      <c r="Q372" s="80" t="s">
        <v>559</v>
      </c>
      <c r="R372" s="80"/>
      <c r="S372" s="80"/>
      <c r="T372" s="80" t="s">
        <v>925</v>
      </c>
      <c r="U372" s="80"/>
      <c r="V372" s="83" t="s">
        <v>1115</v>
      </c>
      <c r="W372" s="82">
        <v>43523.00315972222</v>
      </c>
      <c r="X372" s="83" t="s">
        <v>1415</v>
      </c>
      <c r="Y372" s="80"/>
      <c r="Z372" s="80"/>
      <c r="AA372" s="86" t="s">
        <v>2055</v>
      </c>
      <c r="AB372" s="86" t="s">
        <v>2087</v>
      </c>
      <c r="AC372" s="80" t="b">
        <v>0</v>
      </c>
      <c r="AD372" s="80">
        <v>2</v>
      </c>
      <c r="AE372" s="86" t="s">
        <v>2450</v>
      </c>
      <c r="AF372" s="80" t="b">
        <v>0</v>
      </c>
      <c r="AG372" s="80" t="s">
        <v>2484</v>
      </c>
      <c r="AH372" s="80"/>
      <c r="AI372" s="86" t="s">
        <v>2449</v>
      </c>
      <c r="AJ372" s="80" t="b">
        <v>0</v>
      </c>
      <c r="AK372" s="80">
        <v>0</v>
      </c>
      <c r="AL372" s="86" t="s">
        <v>2449</v>
      </c>
      <c r="AM372" s="80" t="s">
        <v>2506</v>
      </c>
      <c r="AN372" s="80" t="b">
        <v>0</v>
      </c>
      <c r="AO372" s="86" t="s">
        <v>2087</v>
      </c>
      <c r="AP372" s="80" t="s">
        <v>178</v>
      </c>
      <c r="AQ372" s="80">
        <v>0</v>
      </c>
      <c r="AR372" s="80">
        <v>0</v>
      </c>
      <c r="AS372" s="80"/>
      <c r="AT372" s="80"/>
      <c r="AU372" s="80"/>
      <c r="AV372" s="80"/>
      <c r="AW372" s="80"/>
      <c r="AX372" s="80"/>
      <c r="AY372" s="80"/>
      <c r="AZ372" s="80"/>
      <c r="BA372" s="79" t="str">
        <f>REPLACE(INDEX(GroupVertices[Group],MATCH(Edges[[#This Row],[Vertex 1]],GroupVertices[Vertex],0)),1,1,"")</f>
        <v>4</v>
      </c>
      <c r="BB372" s="79" t="str">
        <f>REPLACE(INDEX(GroupVertices[Group],MATCH(Edges[[#This Row],[Vertex 2]],GroupVertices[Vertex],0)),1,1,"")</f>
        <v>2</v>
      </c>
    </row>
    <row r="373" spans="1:54" ht="15">
      <c r="A373" s="65" t="s">
        <v>273</v>
      </c>
      <c r="B373" s="65" t="s">
        <v>283</v>
      </c>
      <c r="C373" s="66"/>
      <c r="D373" s="67"/>
      <c r="E373" s="68"/>
      <c r="F373" s="69"/>
      <c r="G373" s="66"/>
      <c r="H373" s="70"/>
      <c r="I373" s="71"/>
      <c r="J373" s="71"/>
      <c r="K373" s="34" t="s">
        <v>66</v>
      </c>
      <c r="L373" s="78">
        <v>373</v>
      </c>
      <c r="M373" s="78"/>
      <c r="N373" s="73"/>
      <c r="O373" s="80" t="s">
        <v>335</v>
      </c>
      <c r="P373" s="82">
        <v>43523.00609953704</v>
      </c>
      <c r="Q373" s="80" t="s">
        <v>560</v>
      </c>
      <c r="R373" s="80"/>
      <c r="S373" s="80"/>
      <c r="T373" s="80" t="s">
        <v>925</v>
      </c>
      <c r="U373" s="80"/>
      <c r="V373" s="83" t="s">
        <v>1115</v>
      </c>
      <c r="W373" s="82">
        <v>43523.00609953704</v>
      </c>
      <c r="X373" s="83" t="s">
        <v>1416</v>
      </c>
      <c r="Y373" s="80"/>
      <c r="Z373" s="80"/>
      <c r="AA373" s="86" t="s">
        <v>2056</v>
      </c>
      <c r="AB373" s="86" t="s">
        <v>2088</v>
      </c>
      <c r="AC373" s="80" t="b">
        <v>0</v>
      </c>
      <c r="AD373" s="80">
        <v>1</v>
      </c>
      <c r="AE373" s="86" t="s">
        <v>2450</v>
      </c>
      <c r="AF373" s="80" t="b">
        <v>0</v>
      </c>
      <c r="AG373" s="80" t="s">
        <v>2484</v>
      </c>
      <c r="AH373" s="80"/>
      <c r="AI373" s="86" t="s">
        <v>2449</v>
      </c>
      <c r="AJ373" s="80" t="b">
        <v>0</v>
      </c>
      <c r="AK373" s="80">
        <v>0</v>
      </c>
      <c r="AL373" s="86" t="s">
        <v>2449</v>
      </c>
      <c r="AM373" s="80" t="s">
        <v>2506</v>
      </c>
      <c r="AN373" s="80" t="b">
        <v>0</v>
      </c>
      <c r="AO373" s="86" t="s">
        <v>2088</v>
      </c>
      <c r="AP373" s="80" t="s">
        <v>178</v>
      </c>
      <c r="AQ373" s="80">
        <v>0</v>
      </c>
      <c r="AR373" s="80">
        <v>0</v>
      </c>
      <c r="AS373" s="80"/>
      <c r="AT373" s="80"/>
      <c r="AU373" s="80"/>
      <c r="AV373" s="80"/>
      <c r="AW373" s="80"/>
      <c r="AX373" s="80"/>
      <c r="AY373" s="80"/>
      <c r="AZ373" s="80"/>
      <c r="BA373" s="79" t="str">
        <f>REPLACE(INDEX(GroupVertices[Group],MATCH(Edges[[#This Row],[Vertex 1]],GroupVertices[Vertex],0)),1,1,"")</f>
        <v>4</v>
      </c>
      <c r="BB373" s="79" t="str">
        <f>REPLACE(INDEX(GroupVertices[Group],MATCH(Edges[[#This Row],[Vertex 2]],GroupVertices[Vertex],0)),1,1,"")</f>
        <v>2</v>
      </c>
    </row>
    <row r="374" spans="1:54" ht="15">
      <c r="A374" s="65" t="s">
        <v>270</v>
      </c>
      <c r="B374" s="65" t="s">
        <v>283</v>
      </c>
      <c r="C374" s="66"/>
      <c r="D374" s="67"/>
      <c r="E374" s="68"/>
      <c r="F374" s="69"/>
      <c r="G374" s="66"/>
      <c r="H374" s="70"/>
      <c r="I374" s="71"/>
      <c r="J374" s="71"/>
      <c r="K374" s="34" t="s">
        <v>66</v>
      </c>
      <c r="L374" s="78">
        <v>374</v>
      </c>
      <c r="M374" s="78"/>
      <c r="N374" s="73"/>
      <c r="O374" s="80" t="s">
        <v>335</v>
      </c>
      <c r="P374" s="82">
        <v>43523.00268518519</v>
      </c>
      <c r="Q374" s="80" t="s">
        <v>729</v>
      </c>
      <c r="R374" s="80"/>
      <c r="S374" s="80"/>
      <c r="T374" s="80" t="s">
        <v>925</v>
      </c>
      <c r="U374" s="80"/>
      <c r="V374" s="83" t="s">
        <v>1111</v>
      </c>
      <c r="W374" s="82">
        <v>43523.00268518519</v>
      </c>
      <c r="X374" s="83" t="s">
        <v>1596</v>
      </c>
      <c r="Y374" s="80"/>
      <c r="Z374" s="80"/>
      <c r="AA374" s="86" t="s">
        <v>2237</v>
      </c>
      <c r="AB374" s="86" t="s">
        <v>2245</v>
      </c>
      <c r="AC374" s="80" t="b">
        <v>0</v>
      </c>
      <c r="AD374" s="80">
        <v>1</v>
      </c>
      <c r="AE374" s="86" t="s">
        <v>2450</v>
      </c>
      <c r="AF374" s="80" t="b">
        <v>0</v>
      </c>
      <c r="AG374" s="80" t="s">
        <v>2484</v>
      </c>
      <c r="AH374" s="80"/>
      <c r="AI374" s="86" t="s">
        <v>2449</v>
      </c>
      <c r="AJ374" s="80" t="b">
        <v>0</v>
      </c>
      <c r="AK374" s="80">
        <v>0</v>
      </c>
      <c r="AL374" s="86" t="s">
        <v>2449</v>
      </c>
      <c r="AM374" s="80" t="s">
        <v>2506</v>
      </c>
      <c r="AN374" s="80" t="b">
        <v>0</v>
      </c>
      <c r="AO374" s="86" t="s">
        <v>2245</v>
      </c>
      <c r="AP374" s="80" t="s">
        <v>178</v>
      </c>
      <c r="AQ374" s="80">
        <v>0</v>
      </c>
      <c r="AR374" s="80">
        <v>0</v>
      </c>
      <c r="AS374" s="80"/>
      <c r="AT374" s="80"/>
      <c r="AU374" s="80"/>
      <c r="AV374" s="80"/>
      <c r="AW374" s="80"/>
      <c r="AX374" s="80"/>
      <c r="AY374" s="80"/>
      <c r="AZ374" s="80"/>
      <c r="BA374" s="79" t="str">
        <f>REPLACE(INDEX(GroupVertices[Group],MATCH(Edges[[#This Row],[Vertex 1]],GroupVertices[Vertex],0)),1,1,"")</f>
        <v>1</v>
      </c>
      <c r="BB374" s="79" t="str">
        <f>REPLACE(INDEX(GroupVertices[Group],MATCH(Edges[[#This Row],[Vertex 2]],GroupVertices[Vertex],0)),1,1,"")</f>
        <v>2</v>
      </c>
    </row>
    <row r="375" spans="1:54" ht="15">
      <c r="A375" s="65" t="s">
        <v>273</v>
      </c>
      <c r="B375" s="65" t="s">
        <v>283</v>
      </c>
      <c r="C375" s="66"/>
      <c r="D375" s="67"/>
      <c r="E375" s="68"/>
      <c r="F375" s="69"/>
      <c r="G375" s="66"/>
      <c r="H375" s="70"/>
      <c r="I375" s="71"/>
      <c r="J375" s="71"/>
      <c r="K375" s="34" t="s">
        <v>66</v>
      </c>
      <c r="L375" s="78">
        <v>375</v>
      </c>
      <c r="M375" s="78"/>
      <c r="N375" s="73"/>
      <c r="O375" s="80" t="s">
        <v>335</v>
      </c>
      <c r="P375" s="82">
        <v>43523.03474537037</v>
      </c>
      <c r="Q375" s="80" t="s">
        <v>567</v>
      </c>
      <c r="R375" s="80"/>
      <c r="S375" s="80"/>
      <c r="T375" s="80" t="s">
        <v>925</v>
      </c>
      <c r="U375" s="80"/>
      <c r="V375" s="83" t="s">
        <v>1115</v>
      </c>
      <c r="W375" s="82">
        <v>43523.03474537037</v>
      </c>
      <c r="X375" s="83" t="s">
        <v>1425</v>
      </c>
      <c r="Y375" s="80"/>
      <c r="Z375" s="80"/>
      <c r="AA375" s="86" t="s">
        <v>2065</v>
      </c>
      <c r="AB375" s="86" t="s">
        <v>2251</v>
      </c>
      <c r="AC375" s="80" t="b">
        <v>0</v>
      </c>
      <c r="AD375" s="80">
        <v>2</v>
      </c>
      <c r="AE375" s="86" t="s">
        <v>2450</v>
      </c>
      <c r="AF375" s="80" t="b">
        <v>0</v>
      </c>
      <c r="AG375" s="80" t="s">
        <v>2484</v>
      </c>
      <c r="AH375" s="80"/>
      <c r="AI375" s="86" t="s">
        <v>2449</v>
      </c>
      <c r="AJ375" s="80" t="b">
        <v>0</v>
      </c>
      <c r="AK375" s="80">
        <v>0</v>
      </c>
      <c r="AL375" s="86" t="s">
        <v>2449</v>
      </c>
      <c r="AM375" s="80" t="s">
        <v>2506</v>
      </c>
      <c r="AN375" s="80" t="b">
        <v>0</v>
      </c>
      <c r="AO375" s="86" t="s">
        <v>2251</v>
      </c>
      <c r="AP375" s="80" t="s">
        <v>178</v>
      </c>
      <c r="AQ375" s="80">
        <v>0</v>
      </c>
      <c r="AR375" s="80">
        <v>0</v>
      </c>
      <c r="AS375" s="80"/>
      <c r="AT375" s="80"/>
      <c r="AU375" s="80"/>
      <c r="AV375" s="80"/>
      <c r="AW375" s="80"/>
      <c r="AX375" s="80"/>
      <c r="AY375" s="80"/>
      <c r="AZ375" s="80"/>
      <c r="BA375" s="79" t="str">
        <f>REPLACE(INDEX(GroupVertices[Group],MATCH(Edges[[#This Row],[Vertex 1]],GroupVertices[Vertex],0)),1,1,"")</f>
        <v>4</v>
      </c>
      <c r="BB375" s="79" t="str">
        <f>REPLACE(INDEX(GroupVertices[Group],MATCH(Edges[[#This Row],[Vertex 2]],GroupVertices[Vertex],0)),1,1,"")</f>
        <v>2</v>
      </c>
    </row>
    <row r="376" spans="1:54" ht="15">
      <c r="A376" s="65" t="s">
        <v>270</v>
      </c>
      <c r="B376" s="65" t="s">
        <v>283</v>
      </c>
      <c r="C376" s="66"/>
      <c r="D376" s="67"/>
      <c r="E376" s="68"/>
      <c r="F376" s="69"/>
      <c r="G376" s="66"/>
      <c r="H376" s="70"/>
      <c r="I376" s="71"/>
      <c r="J376" s="71"/>
      <c r="K376" s="34" t="s">
        <v>66</v>
      </c>
      <c r="L376" s="78">
        <v>376</v>
      </c>
      <c r="M376" s="78"/>
      <c r="N376" s="73"/>
      <c r="O376" s="80" t="s">
        <v>335</v>
      </c>
      <c r="P376" s="82">
        <v>43523.04326388889</v>
      </c>
      <c r="Q376" s="80" t="s">
        <v>731</v>
      </c>
      <c r="R376" s="80"/>
      <c r="S376" s="80"/>
      <c r="T376" s="80" t="s">
        <v>925</v>
      </c>
      <c r="U376" s="80"/>
      <c r="V376" s="83" t="s">
        <v>1111</v>
      </c>
      <c r="W376" s="82">
        <v>43523.04326388889</v>
      </c>
      <c r="X376" s="83" t="s">
        <v>1598</v>
      </c>
      <c r="Y376" s="80"/>
      <c r="Z376" s="80"/>
      <c r="AA376" s="86" t="s">
        <v>2239</v>
      </c>
      <c r="AB376" s="86" t="s">
        <v>2252</v>
      </c>
      <c r="AC376" s="80" t="b">
        <v>0</v>
      </c>
      <c r="AD376" s="80">
        <v>2</v>
      </c>
      <c r="AE376" s="86" t="s">
        <v>2450</v>
      </c>
      <c r="AF376" s="80" t="b">
        <v>0</v>
      </c>
      <c r="AG376" s="80" t="s">
        <v>2484</v>
      </c>
      <c r="AH376" s="80"/>
      <c r="AI376" s="86" t="s">
        <v>2449</v>
      </c>
      <c r="AJ376" s="80" t="b">
        <v>0</v>
      </c>
      <c r="AK376" s="80">
        <v>0</v>
      </c>
      <c r="AL376" s="86" t="s">
        <v>2449</v>
      </c>
      <c r="AM376" s="80" t="s">
        <v>2506</v>
      </c>
      <c r="AN376" s="80" t="b">
        <v>0</v>
      </c>
      <c r="AO376" s="86" t="s">
        <v>2252</v>
      </c>
      <c r="AP376" s="80" t="s">
        <v>178</v>
      </c>
      <c r="AQ376" s="80">
        <v>0</v>
      </c>
      <c r="AR376" s="80">
        <v>0</v>
      </c>
      <c r="AS376" s="80"/>
      <c r="AT376" s="80"/>
      <c r="AU376" s="80"/>
      <c r="AV376" s="80"/>
      <c r="AW376" s="80"/>
      <c r="AX376" s="80"/>
      <c r="AY376" s="80"/>
      <c r="AZ376" s="80"/>
      <c r="BA376" s="79" t="str">
        <f>REPLACE(INDEX(GroupVertices[Group],MATCH(Edges[[#This Row],[Vertex 1]],GroupVertices[Vertex],0)),1,1,"")</f>
        <v>1</v>
      </c>
      <c r="BB376" s="79" t="str">
        <f>REPLACE(INDEX(GroupVertices[Group],MATCH(Edges[[#This Row],[Vertex 2]],GroupVertices[Vertex],0)),1,1,"")</f>
        <v>2</v>
      </c>
    </row>
    <row r="377" spans="1:54" ht="15">
      <c r="A377" s="65" t="s">
        <v>270</v>
      </c>
      <c r="B377" s="65" t="s">
        <v>283</v>
      </c>
      <c r="C377" s="66"/>
      <c r="D377" s="67"/>
      <c r="E377" s="68"/>
      <c r="F377" s="69"/>
      <c r="G377" s="66"/>
      <c r="H377" s="70"/>
      <c r="I377" s="71"/>
      <c r="J377" s="71"/>
      <c r="K377" s="34" t="s">
        <v>66</v>
      </c>
      <c r="L377" s="78">
        <v>377</v>
      </c>
      <c r="M377" s="78"/>
      <c r="N377" s="73"/>
      <c r="O377" s="80" t="s">
        <v>335</v>
      </c>
      <c r="P377" s="82">
        <v>43523.035266203704</v>
      </c>
      <c r="Q377" s="80" t="s">
        <v>730</v>
      </c>
      <c r="R377" s="80"/>
      <c r="S377" s="80"/>
      <c r="T377" s="80" t="s">
        <v>925</v>
      </c>
      <c r="U377" s="80"/>
      <c r="V377" s="83" t="s">
        <v>1111</v>
      </c>
      <c r="W377" s="82">
        <v>43523.035266203704</v>
      </c>
      <c r="X377" s="83" t="s">
        <v>1597</v>
      </c>
      <c r="Y377" s="80"/>
      <c r="Z377" s="80"/>
      <c r="AA377" s="86" t="s">
        <v>2238</v>
      </c>
      <c r="AB377" s="86" t="s">
        <v>2251</v>
      </c>
      <c r="AC377" s="80" t="b">
        <v>0</v>
      </c>
      <c r="AD377" s="80">
        <v>1</v>
      </c>
      <c r="AE377" s="86" t="s">
        <v>2450</v>
      </c>
      <c r="AF377" s="80" t="b">
        <v>0</v>
      </c>
      <c r="AG377" s="80" t="s">
        <v>2484</v>
      </c>
      <c r="AH377" s="80"/>
      <c r="AI377" s="86" t="s">
        <v>2449</v>
      </c>
      <c r="AJ377" s="80" t="b">
        <v>0</v>
      </c>
      <c r="AK377" s="80">
        <v>0</v>
      </c>
      <c r="AL377" s="86" t="s">
        <v>2449</v>
      </c>
      <c r="AM377" s="80" t="s">
        <v>2506</v>
      </c>
      <c r="AN377" s="80" t="b">
        <v>0</v>
      </c>
      <c r="AO377" s="86" t="s">
        <v>2251</v>
      </c>
      <c r="AP377" s="80" t="s">
        <v>178</v>
      </c>
      <c r="AQ377" s="80">
        <v>0</v>
      </c>
      <c r="AR377" s="80">
        <v>0</v>
      </c>
      <c r="AS377" s="80"/>
      <c r="AT377" s="80"/>
      <c r="AU377" s="80"/>
      <c r="AV377" s="80"/>
      <c r="AW377" s="80"/>
      <c r="AX377" s="80"/>
      <c r="AY377" s="80"/>
      <c r="AZ377" s="80"/>
      <c r="BA377" s="79" t="str">
        <f>REPLACE(INDEX(GroupVertices[Group],MATCH(Edges[[#This Row],[Vertex 1]],GroupVertices[Vertex],0)),1,1,"")</f>
        <v>1</v>
      </c>
      <c r="BB377" s="79" t="str">
        <f>REPLACE(INDEX(GroupVertices[Group],MATCH(Edges[[#This Row],[Vertex 2]],GroupVertices[Vertex],0)),1,1,"")</f>
        <v>2</v>
      </c>
    </row>
    <row r="378" spans="1:54" ht="15">
      <c r="A378" s="65" t="s">
        <v>293</v>
      </c>
      <c r="B378" s="65" t="s">
        <v>279</v>
      </c>
      <c r="C378" s="66"/>
      <c r="D378" s="67"/>
      <c r="E378" s="68"/>
      <c r="F378" s="69"/>
      <c r="G378" s="66"/>
      <c r="H378" s="70"/>
      <c r="I378" s="71"/>
      <c r="J378" s="71"/>
      <c r="K378" s="34" t="s">
        <v>65</v>
      </c>
      <c r="L378" s="78">
        <v>378</v>
      </c>
      <c r="M378" s="78"/>
      <c r="N378" s="73"/>
      <c r="O378" s="80" t="s">
        <v>335</v>
      </c>
      <c r="P378" s="82">
        <v>43530.010150462964</v>
      </c>
      <c r="Q378" s="80" t="s">
        <v>651</v>
      </c>
      <c r="R378" s="80"/>
      <c r="S378" s="80"/>
      <c r="T378" s="80" t="s">
        <v>925</v>
      </c>
      <c r="U378" s="80"/>
      <c r="V378" s="83" t="s">
        <v>1135</v>
      </c>
      <c r="W378" s="82">
        <v>43530.010150462964</v>
      </c>
      <c r="X378" s="83" t="s">
        <v>1513</v>
      </c>
      <c r="Y378" s="80"/>
      <c r="Z378" s="80"/>
      <c r="AA378" s="86" t="s">
        <v>2153</v>
      </c>
      <c r="AB378" s="86" t="s">
        <v>2443</v>
      </c>
      <c r="AC378" s="80" t="b">
        <v>0</v>
      </c>
      <c r="AD378" s="80">
        <v>3</v>
      </c>
      <c r="AE378" s="86" t="s">
        <v>2479</v>
      </c>
      <c r="AF378" s="80" t="b">
        <v>0</v>
      </c>
      <c r="AG378" s="80" t="s">
        <v>2484</v>
      </c>
      <c r="AH378" s="80"/>
      <c r="AI378" s="86" t="s">
        <v>2449</v>
      </c>
      <c r="AJ378" s="80" t="b">
        <v>0</v>
      </c>
      <c r="AK378" s="80">
        <v>0</v>
      </c>
      <c r="AL378" s="86" t="s">
        <v>2449</v>
      </c>
      <c r="AM378" s="80" t="s">
        <v>2502</v>
      </c>
      <c r="AN378" s="80" t="b">
        <v>0</v>
      </c>
      <c r="AO378" s="86" t="s">
        <v>2443</v>
      </c>
      <c r="AP378" s="80" t="s">
        <v>178</v>
      </c>
      <c r="AQ378" s="80">
        <v>0</v>
      </c>
      <c r="AR378" s="80">
        <v>0</v>
      </c>
      <c r="AS378" s="80"/>
      <c r="AT378" s="80"/>
      <c r="AU378" s="80"/>
      <c r="AV378" s="80"/>
      <c r="AW378" s="80"/>
      <c r="AX378" s="80"/>
      <c r="AY378" s="80"/>
      <c r="AZ378" s="80"/>
      <c r="BA378" s="79" t="str">
        <f>REPLACE(INDEX(GroupVertices[Group],MATCH(Edges[[#This Row],[Vertex 1]],GroupVertices[Vertex],0)),1,1,"")</f>
        <v>2</v>
      </c>
      <c r="BB378" s="79" t="str">
        <f>REPLACE(INDEX(GroupVertices[Group],MATCH(Edges[[#This Row],[Vertex 2]],GroupVertices[Vertex],0)),1,1,"")</f>
        <v>6</v>
      </c>
    </row>
    <row r="379" spans="1:54" ht="15">
      <c r="A379" s="65" t="s">
        <v>270</v>
      </c>
      <c r="B379" s="65" t="s">
        <v>279</v>
      </c>
      <c r="C379" s="66"/>
      <c r="D379" s="67"/>
      <c r="E379" s="68"/>
      <c r="F379" s="69"/>
      <c r="G379" s="66"/>
      <c r="H379" s="70"/>
      <c r="I379" s="71"/>
      <c r="J379" s="71"/>
      <c r="K379" s="34" t="s">
        <v>66</v>
      </c>
      <c r="L379" s="78">
        <v>379</v>
      </c>
      <c r="M379" s="78"/>
      <c r="N379" s="73"/>
      <c r="O379" s="80" t="s">
        <v>335</v>
      </c>
      <c r="P379" s="82">
        <v>43530.005208333336</v>
      </c>
      <c r="Q379" s="80" t="s">
        <v>626</v>
      </c>
      <c r="R379" s="80"/>
      <c r="S379" s="80"/>
      <c r="T379" s="80" t="s">
        <v>925</v>
      </c>
      <c r="U379" s="80"/>
      <c r="V379" s="83" t="s">
        <v>1111</v>
      </c>
      <c r="W379" s="82">
        <v>43530.005208333336</v>
      </c>
      <c r="X379" s="83" t="s">
        <v>1486</v>
      </c>
      <c r="Y379" s="80"/>
      <c r="Z379" s="80"/>
      <c r="AA379" s="86" t="s">
        <v>2126</v>
      </c>
      <c r="AB379" s="86" t="s">
        <v>2120</v>
      </c>
      <c r="AC379" s="80" t="b">
        <v>0</v>
      </c>
      <c r="AD379" s="80">
        <v>2</v>
      </c>
      <c r="AE379" s="86" t="s">
        <v>2479</v>
      </c>
      <c r="AF379" s="80" t="b">
        <v>0</v>
      </c>
      <c r="AG379" s="80" t="s">
        <v>2489</v>
      </c>
      <c r="AH379" s="80"/>
      <c r="AI379" s="86" t="s">
        <v>2449</v>
      </c>
      <c r="AJ379" s="80" t="b">
        <v>0</v>
      </c>
      <c r="AK379" s="80">
        <v>0</v>
      </c>
      <c r="AL379" s="86" t="s">
        <v>2449</v>
      </c>
      <c r="AM379" s="80" t="s">
        <v>2506</v>
      </c>
      <c r="AN379" s="80" t="b">
        <v>0</v>
      </c>
      <c r="AO379" s="86" t="s">
        <v>2120</v>
      </c>
      <c r="AP379" s="80" t="s">
        <v>178</v>
      </c>
      <c r="AQ379" s="80">
        <v>0</v>
      </c>
      <c r="AR379" s="80">
        <v>0</v>
      </c>
      <c r="AS379" s="80"/>
      <c r="AT379" s="80"/>
      <c r="AU379" s="80"/>
      <c r="AV379" s="80"/>
      <c r="AW379" s="80"/>
      <c r="AX379" s="80"/>
      <c r="AY379" s="80"/>
      <c r="AZ379" s="80"/>
      <c r="BA379" s="79" t="str">
        <f>REPLACE(INDEX(GroupVertices[Group],MATCH(Edges[[#This Row],[Vertex 1]],GroupVertices[Vertex],0)),1,1,"")</f>
        <v>1</v>
      </c>
      <c r="BB379" s="79" t="str">
        <f>REPLACE(INDEX(GroupVertices[Group],MATCH(Edges[[#This Row],[Vertex 2]],GroupVertices[Vertex],0)),1,1,"")</f>
        <v>6</v>
      </c>
    </row>
    <row r="380" spans="1:54" ht="15">
      <c r="A380" s="65" t="s">
        <v>293</v>
      </c>
      <c r="B380" s="65" t="s">
        <v>279</v>
      </c>
      <c r="C380" s="66"/>
      <c r="D380" s="67"/>
      <c r="E380" s="68"/>
      <c r="F380" s="69"/>
      <c r="G380" s="66"/>
      <c r="H380" s="70"/>
      <c r="I380" s="71"/>
      <c r="J380" s="71"/>
      <c r="K380" s="34" t="s">
        <v>65</v>
      </c>
      <c r="L380" s="78">
        <v>380</v>
      </c>
      <c r="M380" s="78"/>
      <c r="N380" s="73"/>
      <c r="O380" s="80" t="s">
        <v>335</v>
      </c>
      <c r="P380" s="82">
        <v>43530.00543981481</v>
      </c>
      <c r="Q380" s="80" t="s">
        <v>649</v>
      </c>
      <c r="R380" s="80"/>
      <c r="S380" s="80"/>
      <c r="T380" s="80" t="s">
        <v>925</v>
      </c>
      <c r="U380" s="80"/>
      <c r="V380" s="83" t="s">
        <v>1135</v>
      </c>
      <c r="W380" s="82">
        <v>43530.00543981481</v>
      </c>
      <c r="X380" s="83" t="s">
        <v>1511</v>
      </c>
      <c r="Y380" s="80"/>
      <c r="Z380" s="80"/>
      <c r="AA380" s="86" t="s">
        <v>2151</v>
      </c>
      <c r="AB380" s="86" t="s">
        <v>2120</v>
      </c>
      <c r="AC380" s="80" t="b">
        <v>0</v>
      </c>
      <c r="AD380" s="80">
        <v>2</v>
      </c>
      <c r="AE380" s="86" t="s">
        <v>2479</v>
      </c>
      <c r="AF380" s="80" t="b">
        <v>0</v>
      </c>
      <c r="AG380" s="80" t="s">
        <v>2489</v>
      </c>
      <c r="AH380" s="80"/>
      <c r="AI380" s="86" t="s">
        <v>2449</v>
      </c>
      <c r="AJ380" s="80" t="b">
        <v>0</v>
      </c>
      <c r="AK380" s="80">
        <v>0</v>
      </c>
      <c r="AL380" s="86" t="s">
        <v>2449</v>
      </c>
      <c r="AM380" s="80" t="s">
        <v>2502</v>
      </c>
      <c r="AN380" s="80" t="b">
        <v>0</v>
      </c>
      <c r="AO380" s="86" t="s">
        <v>2120</v>
      </c>
      <c r="AP380" s="80" t="s">
        <v>178</v>
      </c>
      <c r="AQ380" s="80">
        <v>0</v>
      </c>
      <c r="AR380" s="80">
        <v>0</v>
      </c>
      <c r="AS380" s="80"/>
      <c r="AT380" s="80"/>
      <c r="AU380" s="80"/>
      <c r="AV380" s="80"/>
      <c r="AW380" s="80"/>
      <c r="AX380" s="80"/>
      <c r="AY380" s="80"/>
      <c r="AZ380" s="80"/>
      <c r="BA380" s="79" t="str">
        <f>REPLACE(INDEX(GroupVertices[Group],MATCH(Edges[[#This Row],[Vertex 1]],GroupVertices[Vertex],0)),1,1,"")</f>
        <v>2</v>
      </c>
      <c r="BB380" s="79" t="str">
        <f>REPLACE(INDEX(GroupVertices[Group],MATCH(Edges[[#This Row],[Vertex 2]],GroupVertices[Vertex],0)),1,1,"")</f>
        <v>6</v>
      </c>
    </row>
    <row r="381" spans="1:54" ht="15">
      <c r="A381" s="65" t="s">
        <v>270</v>
      </c>
      <c r="B381" s="65" t="s">
        <v>279</v>
      </c>
      <c r="C381" s="66"/>
      <c r="D381" s="67"/>
      <c r="E381" s="68"/>
      <c r="F381" s="69"/>
      <c r="G381" s="66"/>
      <c r="H381" s="70"/>
      <c r="I381" s="71"/>
      <c r="J381" s="71"/>
      <c r="K381" s="34" t="s">
        <v>66</v>
      </c>
      <c r="L381" s="78">
        <v>381</v>
      </c>
      <c r="M381" s="78"/>
      <c r="N381" s="73"/>
      <c r="O381" s="80" t="s">
        <v>335</v>
      </c>
      <c r="P381" s="82">
        <v>43530.00928240741</v>
      </c>
      <c r="Q381" s="80" t="s">
        <v>629</v>
      </c>
      <c r="R381" s="80"/>
      <c r="S381" s="80"/>
      <c r="T381" s="80" t="s">
        <v>925</v>
      </c>
      <c r="U381" s="80"/>
      <c r="V381" s="83" t="s">
        <v>1111</v>
      </c>
      <c r="W381" s="82">
        <v>43530.00928240741</v>
      </c>
      <c r="X381" s="83" t="s">
        <v>1489</v>
      </c>
      <c r="Y381" s="80"/>
      <c r="Z381" s="80"/>
      <c r="AA381" s="86" t="s">
        <v>2129</v>
      </c>
      <c r="AB381" s="86" t="s">
        <v>2121</v>
      </c>
      <c r="AC381" s="80" t="b">
        <v>0</v>
      </c>
      <c r="AD381" s="80">
        <v>3</v>
      </c>
      <c r="AE381" s="86" t="s">
        <v>2479</v>
      </c>
      <c r="AF381" s="80" t="b">
        <v>0</v>
      </c>
      <c r="AG381" s="80" t="s">
        <v>2484</v>
      </c>
      <c r="AH381" s="80"/>
      <c r="AI381" s="86" t="s">
        <v>2449</v>
      </c>
      <c r="AJ381" s="80" t="b">
        <v>0</v>
      </c>
      <c r="AK381" s="80">
        <v>0</v>
      </c>
      <c r="AL381" s="86" t="s">
        <v>2449</v>
      </c>
      <c r="AM381" s="80" t="s">
        <v>2506</v>
      </c>
      <c r="AN381" s="80" t="b">
        <v>0</v>
      </c>
      <c r="AO381" s="86" t="s">
        <v>2121</v>
      </c>
      <c r="AP381" s="80" t="s">
        <v>178</v>
      </c>
      <c r="AQ381" s="80">
        <v>0</v>
      </c>
      <c r="AR381" s="80">
        <v>0</v>
      </c>
      <c r="AS381" s="80"/>
      <c r="AT381" s="80"/>
      <c r="AU381" s="80"/>
      <c r="AV381" s="80"/>
      <c r="AW381" s="80"/>
      <c r="AX381" s="80"/>
      <c r="AY381" s="80"/>
      <c r="AZ381" s="80"/>
      <c r="BA381" s="79" t="str">
        <f>REPLACE(INDEX(GroupVertices[Group],MATCH(Edges[[#This Row],[Vertex 1]],GroupVertices[Vertex],0)),1,1,"")</f>
        <v>1</v>
      </c>
      <c r="BB381" s="79" t="str">
        <f>REPLACE(INDEX(GroupVertices[Group],MATCH(Edges[[#This Row],[Vertex 2]],GroupVertices[Vertex],0)),1,1,"")</f>
        <v>6</v>
      </c>
    </row>
    <row r="382" spans="1:54" ht="15">
      <c r="A382" s="65" t="s">
        <v>270</v>
      </c>
      <c r="B382" s="65" t="s">
        <v>279</v>
      </c>
      <c r="C382" s="66"/>
      <c r="D382" s="67"/>
      <c r="E382" s="68"/>
      <c r="F382" s="69"/>
      <c r="G382" s="66"/>
      <c r="H382" s="70"/>
      <c r="I382" s="71"/>
      <c r="J382" s="71"/>
      <c r="K382" s="34" t="s">
        <v>66</v>
      </c>
      <c r="L382" s="78">
        <v>382</v>
      </c>
      <c r="M382" s="78"/>
      <c r="N382" s="73"/>
      <c r="O382" s="80" t="s">
        <v>335</v>
      </c>
      <c r="P382" s="82">
        <v>43530.015439814815</v>
      </c>
      <c r="Q382" s="80" t="s">
        <v>674</v>
      </c>
      <c r="R382" s="80"/>
      <c r="S382" s="80"/>
      <c r="T382" s="80" t="s">
        <v>925</v>
      </c>
      <c r="U382" s="80"/>
      <c r="V382" s="83" t="s">
        <v>1111</v>
      </c>
      <c r="W382" s="82">
        <v>43530.015439814815</v>
      </c>
      <c r="X382" s="83" t="s">
        <v>1537</v>
      </c>
      <c r="Y382" s="80"/>
      <c r="Z382" s="80"/>
      <c r="AA382" s="86" t="s">
        <v>2178</v>
      </c>
      <c r="AB382" s="86" t="s">
        <v>2169</v>
      </c>
      <c r="AC382" s="80" t="b">
        <v>0</v>
      </c>
      <c r="AD382" s="80">
        <v>0</v>
      </c>
      <c r="AE382" s="86" t="s">
        <v>2479</v>
      </c>
      <c r="AF382" s="80" t="b">
        <v>0</v>
      </c>
      <c r="AG382" s="80" t="s">
        <v>2484</v>
      </c>
      <c r="AH382" s="80"/>
      <c r="AI382" s="86" t="s">
        <v>2449</v>
      </c>
      <c r="AJ382" s="80" t="b">
        <v>0</v>
      </c>
      <c r="AK382" s="80">
        <v>0</v>
      </c>
      <c r="AL382" s="86" t="s">
        <v>2449</v>
      </c>
      <c r="AM382" s="80" t="s">
        <v>2506</v>
      </c>
      <c r="AN382" s="80" t="b">
        <v>0</v>
      </c>
      <c r="AO382" s="86" t="s">
        <v>2169</v>
      </c>
      <c r="AP382" s="80" t="s">
        <v>178</v>
      </c>
      <c r="AQ382" s="80">
        <v>0</v>
      </c>
      <c r="AR382" s="80">
        <v>0</v>
      </c>
      <c r="AS382" s="80"/>
      <c r="AT382" s="80"/>
      <c r="AU382" s="80"/>
      <c r="AV382" s="80"/>
      <c r="AW382" s="80"/>
      <c r="AX382" s="80"/>
      <c r="AY382" s="80"/>
      <c r="AZ382" s="80"/>
      <c r="BA382" s="79" t="str">
        <f>REPLACE(INDEX(GroupVertices[Group],MATCH(Edges[[#This Row],[Vertex 1]],GroupVertices[Vertex],0)),1,1,"")</f>
        <v>1</v>
      </c>
      <c r="BB382" s="79" t="str">
        <f>REPLACE(INDEX(GroupVertices[Group],MATCH(Edges[[#This Row],[Vertex 2]],GroupVertices[Vertex],0)),1,1,"")</f>
        <v>6</v>
      </c>
    </row>
    <row r="383" spans="1:54" ht="15">
      <c r="A383" s="65" t="s">
        <v>270</v>
      </c>
      <c r="B383" s="65" t="s">
        <v>279</v>
      </c>
      <c r="C383" s="66"/>
      <c r="D383" s="67"/>
      <c r="E383" s="68"/>
      <c r="F383" s="69"/>
      <c r="G383" s="66"/>
      <c r="H383" s="70"/>
      <c r="I383" s="71"/>
      <c r="J383" s="71"/>
      <c r="K383" s="34" t="s">
        <v>66</v>
      </c>
      <c r="L383" s="78">
        <v>383</v>
      </c>
      <c r="M383" s="78"/>
      <c r="N383" s="73"/>
      <c r="O383" s="80" t="s">
        <v>335</v>
      </c>
      <c r="P383" s="82">
        <v>43523.008877314816</v>
      </c>
      <c r="Q383" s="80" t="s">
        <v>671</v>
      </c>
      <c r="R383" s="80"/>
      <c r="S383" s="80"/>
      <c r="T383" s="80" t="s">
        <v>925</v>
      </c>
      <c r="U383" s="80"/>
      <c r="V383" s="83" t="s">
        <v>1111</v>
      </c>
      <c r="W383" s="82">
        <v>43523.008877314816</v>
      </c>
      <c r="X383" s="83" t="s">
        <v>1534</v>
      </c>
      <c r="Y383" s="80"/>
      <c r="Z383" s="80"/>
      <c r="AA383" s="86" t="s">
        <v>2175</v>
      </c>
      <c r="AB383" s="86" t="s">
        <v>2156</v>
      </c>
      <c r="AC383" s="80" t="b">
        <v>0</v>
      </c>
      <c r="AD383" s="80">
        <v>3</v>
      </c>
      <c r="AE383" s="86" t="s">
        <v>2479</v>
      </c>
      <c r="AF383" s="80" t="b">
        <v>0</v>
      </c>
      <c r="AG383" s="80" t="s">
        <v>2484</v>
      </c>
      <c r="AH383" s="80"/>
      <c r="AI383" s="86" t="s">
        <v>2449</v>
      </c>
      <c r="AJ383" s="80" t="b">
        <v>0</v>
      </c>
      <c r="AK383" s="80">
        <v>0</v>
      </c>
      <c r="AL383" s="86" t="s">
        <v>2449</v>
      </c>
      <c r="AM383" s="80" t="s">
        <v>2506</v>
      </c>
      <c r="AN383" s="80" t="b">
        <v>0</v>
      </c>
      <c r="AO383" s="86" t="s">
        <v>2156</v>
      </c>
      <c r="AP383" s="80" t="s">
        <v>178</v>
      </c>
      <c r="AQ383" s="80">
        <v>0</v>
      </c>
      <c r="AR383" s="80">
        <v>0</v>
      </c>
      <c r="AS383" s="80"/>
      <c r="AT383" s="80"/>
      <c r="AU383" s="80"/>
      <c r="AV383" s="80"/>
      <c r="AW383" s="80"/>
      <c r="AX383" s="80"/>
      <c r="AY383" s="80"/>
      <c r="AZ383" s="80"/>
      <c r="BA383" s="79" t="str">
        <f>REPLACE(INDEX(GroupVertices[Group],MATCH(Edges[[#This Row],[Vertex 1]],GroupVertices[Vertex],0)),1,1,"")</f>
        <v>1</v>
      </c>
      <c r="BB383" s="79" t="str">
        <f>REPLACE(INDEX(GroupVertices[Group],MATCH(Edges[[#This Row],[Vertex 2]],GroupVertices[Vertex],0)),1,1,"")</f>
        <v>6</v>
      </c>
    </row>
    <row r="384" spans="1:54" ht="15">
      <c r="A384" s="65" t="s">
        <v>270</v>
      </c>
      <c r="B384" s="65" t="s">
        <v>279</v>
      </c>
      <c r="C384" s="66"/>
      <c r="D384" s="67"/>
      <c r="E384" s="68"/>
      <c r="F384" s="69"/>
      <c r="G384" s="66"/>
      <c r="H384" s="70"/>
      <c r="I384" s="71"/>
      <c r="J384" s="71"/>
      <c r="K384" s="34" t="s">
        <v>66</v>
      </c>
      <c r="L384" s="78">
        <v>384</v>
      </c>
      <c r="M384" s="78"/>
      <c r="N384" s="73"/>
      <c r="O384" s="80" t="s">
        <v>335</v>
      </c>
      <c r="P384" s="82">
        <v>43523.01467592592</v>
      </c>
      <c r="Q384" s="80" t="s">
        <v>672</v>
      </c>
      <c r="R384" s="80"/>
      <c r="S384" s="80"/>
      <c r="T384" s="80" t="s">
        <v>925</v>
      </c>
      <c r="U384" s="80"/>
      <c r="V384" s="83" t="s">
        <v>1111</v>
      </c>
      <c r="W384" s="82">
        <v>43523.01467592592</v>
      </c>
      <c r="X384" s="83" t="s">
        <v>1535</v>
      </c>
      <c r="Y384" s="80"/>
      <c r="Z384" s="80"/>
      <c r="AA384" s="86" t="s">
        <v>2176</v>
      </c>
      <c r="AB384" s="86" t="s">
        <v>2158</v>
      </c>
      <c r="AC384" s="80" t="b">
        <v>0</v>
      </c>
      <c r="AD384" s="80">
        <v>3</v>
      </c>
      <c r="AE384" s="86" t="s">
        <v>2479</v>
      </c>
      <c r="AF384" s="80" t="b">
        <v>0</v>
      </c>
      <c r="AG384" s="80" t="s">
        <v>2484</v>
      </c>
      <c r="AH384" s="80"/>
      <c r="AI384" s="86" t="s">
        <v>2449</v>
      </c>
      <c r="AJ384" s="80" t="b">
        <v>0</v>
      </c>
      <c r="AK384" s="80">
        <v>0</v>
      </c>
      <c r="AL384" s="86" t="s">
        <v>2449</v>
      </c>
      <c r="AM384" s="80" t="s">
        <v>2506</v>
      </c>
      <c r="AN384" s="80" t="b">
        <v>0</v>
      </c>
      <c r="AO384" s="86" t="s">
        <v>2158</v>
      </c>
      <c r="AP384" s="80" t="s">
        <v>178</v>
      </c>
      <c r="AQ384" s="80">
        <v>0</v>
      </c>
      <c r="AR384" s="80">
        <v>0</v>
      </c>
      <c r="AS384" s="80"/>
      <c r="AT384" s="80"/>
      <c r="AU384" s="80"/>
      <c r="AV384" s="80"/>
      <c r="AW384" s="80"/>
      <c r="AX384" s="80"/>
      <c r="AY384" s="80"/>
      <c r="AZ384" s="80"/>
      <c r="BA384" s="79" t="str">
        <f>REPLACE(INDEX(GroupVertices[Group],MATCH(Edges[[#This Row],[Vertex 1]],GroupVertices[Vertex],0)),1,1,"")</f>
        <v>1</v>
      </c>
      <c r="BB384" s="79" t="str">
        <f>REPLACE(INDEX(GroupVertices[Group],MATCH(Edges[[#This Row],[Vertex 2]],GroupVertices[Vertex],0)),1,1,"")</f>
        <v>6</v>
      </c>
    </row>
    <row r="385" spans="1:54" ht="15">
      <c r="A385" s="65" t="s">
        <v>270</v>
      </c>
      <c r="B385" s="65" t="s">
        <v>279</v>
      </c>
      <c r="C385" s="66"/>
      <c r="D385" s="67"/>
      <c r="E385" s="68"/>
      <c r="F385" s="69"/>
      <c r="G385" s="66"/>
      <c r="H385" s="70"/>
      <c r="I385" s="71"/>
      <c r="J385" s="71"/>
      <c r="K385" s="34" t="s">
        <v>66</v>
      </c>
      <c r="L385" s="78">
        <v>385</v>
      </c>
      <c r="M385" s="78"/>
      <c r="N385" s="73"/>
      <c r="O385" s="80" t="s">
        <v>335</v>
      </c>
      <c r="P385" s="82">
        <v>43523.00537037037</v>
      </c>
      <c r="Q385" s="80" t="s">
        <v>670</v>
      </c>
      <c r="R385" s="80"/>
      <c r="S385" s="80"/>
      <c r="T385" s="80" t="s">
        <v>925</v>
      </c>
      <c r="U385" s="80"/>
      <c r="V385" s="83" t="s">
        <v>1111</v>
      </c>
      <c r="W385" s="82">
        <v>43523.00537037037</v>
      </c>
      <c r="X385" s="83" t="s">
        <v>1533</v>
      </c>
      <c r="Y385" s="80"/>
      <c r="Z385" s="80"/>
      <c r="AA385" s="86" t="s">
        <v>2174</v>
      </c>
      <c r="AB385" s="86" t="s">
        <v>2155</v>
      </c>
      <c r="AC385" s="80" t="b">
        <v>0</v>
      </c>
      <c r="AD385" s="80">
        <v>1</v>
      </c>
      <c r="AE385" s="86" t="s">
        <v>2479</v>
      </c>
      <c r="AF385" s="80" t="b">
        <v>0</v>
      </c>
      <c r="AG385" s="80" t="s">
        <v>2484</v>
      </c>
      <c r="AH385" s="80"/>
      <c r="AI385" s="86" t="s">
        <v>2449</v>
      </c>
      <c r="AJ385" s="80" t="b">
        <v>0</v>
      </c>
      <c r="AK385" s="80">
        <v>0</v>
      </c>
      <c r="AL385" s="86" t="s">
        <v>2449</v>
      </c>
      <c r="AM385" s="80" t="s">
        <v>2506</v>
      </c>
      <c r="AN385" s="80" t="b">
        <v>0</v>
      </c>
      <c r="AO385" s="86" t="s">
        <v>2155</v>
      </c>
      <c r="AP385" s="80" t="s">
        <v>178</v>
      </c>
      <c r="AQ385" s="80">
        <v>0</v>
      </c>
      <c r="AR385" s="80">
        <v>0</v>
      </c>
      <c r="AS385" s="80"/>
      <c r="AT385" s="80"/>
      <c r="AU385" s="80"/>
      <c r="AV385" s="80"/>
      <c r="AW385" s="80"/>
      <c r="AX385" s="80"/>
      <c r="AY385" s="80"/>
      <c r="AZ385" s="80"/>
      <c r="BA385" s="79" t="str">
        <f>REPLACE(INDEX(GroupVertices[Group],MATCH(Edges[[#This Row],[Vertex 1]],GroupVertices[Vertex],0)),1,1,"")</f>
        <v>1</v>
      </c>
      <c r="BB385" s="79" t="str">
        <f>REPLACE(INDEX(GroupVertices[Group],MATCH(Edges[[#This Row],[Vertex 2]],GroupVertices[Vertex],0)),1,1,"")</f>
        <v>6</v>
      </c>
    </row>
    <row r="386" spans="1:54" ht="15">
      <c r="A386" s="65" t="s">
        <v>270</v>
      </c>
      <c r="B386" s="65" t="s">
        <v>279</v>
      </c>
      <c r="C386" s="66"/>
      <c r="D386" s="67"/>
      <c r="E386" s="68"/>
      <c r="F386" s="69"/>
      <c r="G386" s="66"/>
      <c r="H386" s="70"/>
      <c r="I386" s="71"/>
      <c r="J386" s="71"/>
      <c r="K386" s="34" t="s">
        <v>66</v>
      </c>
      <c r="L386" s="78">
        <v>386</v>
      </c>
      <c r="M386" s="78"/>
      <c r="N386" s="73"/>
      <c r="O386" s="80" t="s">
        <v>335</v>
      </c>
      <c r="P386" s="82">
        <v>43523.02244212963</v>
      </c>
      <c r="Q386" s="80" t="s">
        <v>673</v>
      </c>
      <c r="R386" s="80"/>
      <c r="S386" s="80"/>
      <c r="T386" s="80" t="s">
        <v>925</v>
      </c>
      <c r="U386" s="80"/>
      <c r="V386" s="83" t="s">
        <v>1111</v>
      </c>
      <c r="W386" s="82">
        <v>43523.02244212963</v>
      </c>
      <c r="X386" s="83" t="s">
        <v>1536</v>
      </c>
      <c r="Y386" s="80"/>
      <c r="Z386" s="80"/>
      <c r="AA386" s="86" t="s">
        <v>2177</v>
      </c>
      <c r="AB386" s="86" t="s">
        <v>2160</v>
      </c>
      <c r="AC386" s="80" t="b">
        <v>0</v>
      </c>
      <c r="AD386" s="80">
        <v>2</v>
      </c>
      <c r="AE386" s="86" t="s">
        <v>2479</v>
      </c>
      <c r="AF386" s="80" t="b">
        <v>0</v>
      </c>
      <c r="AG386" s="80" t="s">
        <v>2484</v>
      </c>
      <c r="AH386" s="80"/>
      <c r="AI386" s="86" t="s">
        <v>2449</v>
      </c>
      <c r="AJ386" s="80" t="b">
        <v>0</v>
      </c>
      <c r="AK386" s="80">
        <v>0</v>
      </c>
      <c r="AL386" s="86" t="s">
        <v>2449</v>
      </c>
      <c r="AM386" s="80" t="s">
        <v>2506</v>
      </c>
      <c r="AN386" s="80" t="b">
        <v>0</v>
      </c>
      <c r="AO386" s="86" t="s">
        <v>2160</v>
      </c>
      <c r="AP386" s="80" t="s">
        <v>178</v>
      </c>
      <c r="AQ386" s="80">
        <v>0</v>
      </c>
      <c r="AR386" s="80">
        <v>0</v>
      </c>
      <c r="AS386" s="80"/>
      <c r="AT386" s="80"/>
      <c r="AU386" s="80"/>
      <c r="AV386" s="80"/>
      <c r="AW386" s="80"/>
      <c r="AX386" s="80"/>
      <c r="AY386" s="80"/>
      <c r="AZ386" s="80"/>
      <c r="BA386" s="79" t="str">
        <f>REPLACE(INDEX(GroupVertices[Group],MATCH(Edges[[#This Row],[Vertex 1]],GroupVertices[Vertex],0)),1,1,"")</f>
        <v>1</v>
      </c>
      <c r="BB386" s="79" t="str">
        <f>REPLACE(INDEX(GroupVertices[Group],MATCH(Edges[[#This Row],[Vertex 2]],GroupVertices[Vertex],0)),1,1,"")</f>
        <v>6</v>
      </c>
    </row>
    <row r="387" spans="1:54" ht="15">
      <c r="A387" s="65" t="s">
        <v>265</v>
      </c>
      <c r="B387" s="65" t="s">
        <v>318</v>
      </c>
      <c r="C387" s="66"/>
      <c r="D387" s="67"/>
      <c r="E387" s="68"/>
      <c r="F387" s="69"/>
      <c r="G387" s="66"/>
      <c r="H387" s="70"/>
      <c r="I387" s="71"/>
      <c r="J387" s="71"/>
      <c r="K387" s="34" t="s">
        <v>65</v>
      </c>
      <c r="L387" s="78">
        <v>387</v>
      </c>
      <c r="M387" s="78"/>
      <c r="N387" s="73"/>
      <c r="O387" s="80" t="s">
        <v>335</v>
      </c>
      <c r="P387" s="82">
        <v>43523.00386574074</v>
      </c>
      <c r="Q387" s="80" t="s">
        <v>367</v>
      </c>
      <c r="R387" s="80"/>
      <c r="S387" s="80"/>
      <c r="T387" s="80" t="s">
        <v>925</v>
      </c>
      <c r="U387" s="80"/>
      <c r="V387" s="83" t="s">
        <v>1106</v>
      </c>
      <c r="W387" s="82">
        <v>43523.00386574074</v>
      </c>
      <c r="X387" s="83" t="s">
        <v>1208</v>
      </c>
      <c r="Y387" s="80"/>
      <c r="Z387" s="80"/>
      <c r="AA387" s="86" t="s">
        <v>1848</v>
      </c>
      <c r="AB387" s="80"/>
      <c r="AC387" s="80" t="b">
        <v>0</v>
      </c>
      <c r="AD387" s="80">
        <v>1</v>
      </c>
      <c r="AE387" s="86" t="s">
        <v>2452</v>
      </c>
      <c r="AF387" s="80" t="b">
        <v>0</v>
      </c>
      <c r="AG387" s="80" t="s">
        <v>2484</v>
      </c>
      <c r="AH387" s="80"/>
      <c r="AI387" s="86" t="s">
        <v>2449</v>
      </c>
      <c r="AJ387" s="80" t="b">
        <v>0</v>
      </c>
      <c r="AK387" s="80">
        <v>0</v>
      </c>
      <c r="AL387" s="86" t="s">
        <v>2449</v>
      </c>
      <c r="AM387" s="80" t="s">
        <v>2501</v>
      </c>
      <c r="AN387" s="80" t="b">
        <v>0</v>
      </c>
      <c r="AO387" s="86" t="s">
        <v>1848</v>
      </c>
      <c r="AP387" s="80" t="s">
        <v>178</v>
      </c>
      <c r="AQ387" s="80">
        <v>0</v>
      </c>
      <c r="AR387" s="80">
        <v>0</v>
      </c>
      <c r="AS387" s="80"/>
      <c r="AT387" s="80"/>
      <c r="AU387" s="80"/>
      <c r="AV387" s="80"/>
      <c r="AW387" s="80"/>
      <c r="AX387" s="80"/>
      <c r="AY387" s="80"/>
      <c r="AZ387" s="80"/>
      <c r="BA387" s="79" t="str">
        <f>REPLACE(INDEX(GroupVertices[Group],MATCH(Edges[[#This Row],[Vertex 1]],GroupVertices[Vertex],0)),1,1,"")</f>
        <v>2</v>
      </c>
      <c r="BB387" s="79" t="str">
        <f>REPLACE(INDEX(GroupVertices[Group],MATCH(Edges[[#This Row],[Vertex 2]],GroupVertices[Vertex],0)),1,1,"")</f>
        <v>2</v>
      </c>
    </row>
    <row r="388" spans="1:54" ht="15">
      <c r="A388" s="65" t="s">
        <v>248</v>
      </c>
      <c r="B388" s="65" t="s">
        <v>268</v>
      </c>
      <c r="C388" s="66"/>
      <c r="D388" s="67"/>
      <c r="E388" s="68"/>
      <c r="F388" s="69"/>
      <c r="G388" s="66"/>
      <c r="H388" s="70"/>
      <c r="I388" s="71"/>
      <c r="J388" s="71"/>
      <c r="K388" s="34" t="s">
        <v>65</v>
      </c>
      <c r="L388" s="78">
        <v>388</v>
      </c>
      <c r="M388" s="78"/>
      <c r="N388" s="73"/>
      <c r="O388" s="80" t="s">
        <v>335</v>
      </c>
      <c r="P388" s="82">
        <v>43523.028449074074</v>
      </c>
      <c r="Q388" s="80" t="s">
        <v>451</v>
      </c>
      <c r="R388" s="80"/>
      <c r="S388" s="80"/>
      <c r="T388" s="80" t="s">
        <v>925</v>
      </c>
      <c r="U388" s="80"/>
      <c r="V388" s="83" t="s">
        <v>1114</v>
      </c>
      <c r="W388" s="82">
        <v>43523.028449074074</v>
      </c>
      <c r="X388" s="83" t="s">
        <v>1300</v>
      </c>
      <c r="Y388" s="80"/>
      <c r="Z388" s="80"/>
      <c r="AA388" s="86" t="s">
        <v>1940</v>
      </c>
      <c r="AB388" s="86" t="s">
        <v>2267</v>
      </c>
      <c r="AC388" s="80" t="b">
        <v>0</v>
      </c>
      <c r="AD388" s="80">
        <v>3</v>
      </c>
      <c r="AE388" s="86" t="s">
        <v>2454</v>
      </c>
      <c r="AF388" s="80" t="b">
        <v>0</v>
      </c>
      <c r="AG388" s="80" t="s">
        <v>2484</v>
      </c>
      <c r="AH388" s="80"/>
      <c r="AI388" s="86" t="s">
        <v>2449</v>
      </c>
      <c r="AJ388" s="80" t="b">
        <v>0</v>
      </c>
      <c r="AK388" s="80">
        <v>0</v>
      </c>
      <c r="AL388" s="86" t="s">
        <v>2449</v>
      </c>
      <c r="AM388" s="80" t="s">
        <v>2506</v>
      </c>
      <c r="AN388" s="80" t="b">
        <v>0</v>
      </c>
      <c r="AO388" s="86" t="s">
        <v>2267</v>
      </c>
      <c r="AP388" s="80" t="s">
        <v>178</v>
      </c>
      <c r="AQ388" s="80">
        <v>0</v>
      </c>
      <c r="AR388" s="80">
        <v>0</v>
      </c>
      <c r="AS388" s="80"/>
      <c r="AT388" s="80"/>
      <c r="AU388" s="80"/>
      <c r="AV388" s="80"/>
      <c r="AW388" s="80"/>
      <c r="AX388" s="80"/>
      <c r="AY388" s="80"/>
      <c r="AZ388" s="80"/>
      <c r="BA388" s="79" t="str">
        <f>REPLACE(INDEX(GroupVertices[Group],MATCH(Edges[[#This Row],[Vertex 1]],GroupVertices[Vertex],0)),1,1,"")</f>
        <v>4</v>
      </c>
      <c r="BB388" s="79" t="str">
        <f>REPLACE(INDEX(GroupVertices[Group],MATCH(Edges[[#This Row],[Vertex 2]],GroupVertices[Vertex],0)),1,1,"")</f>
        <v>2</v>
      </c>
    </row>
    <row r="389" spans="1:54" ht="15">
      <c r="A389" s="65" t="s">
        <v>283</v>
      </c>
      <c r="B389" s="65" t="s">
        <v>268</v>
      </c>
      <c r="C389" s="66"/>
      <c r="D389" s="67"/>
      <c r="E389" s="68"/>
      <c r="F389" s="69"/>
      <c r="G389" s="66"/>
      <c r="H389" s="70"/>
      <c r="I389" s="71"/>
      <c r="J389" s="71"/>
      <c r="K389" s="34" t="s">
        <v>65</v>
      </c>
      <c r="L389" s="78">
        <v>389</v>
      </c>
      <c r="M389" s="78"/>
      <c r="N389" s="73"/>
      <c r="O389" s="80" t="s">
        <v>335</v>
      </c>
      <c r="P389" s="82">
        <v>43523.0233912037</v>
      </c>
      <c r="Q389" s="80" t="s">
        <v>741</v>
      </c>
      <c r="R389" s="80"/>
      <c r="S389" s="80"/>
      <c r="T389" s="80" t="s">
        <v>925</v>
      </c>
      <c r="U389" s="83" t="s">
        <v>1008</v>
      </c>
      <c r="V389" s="83" t="s">
        <v>1008</v>
      </c>
      <c r="W389" s="82">
        <v>43523.0233912037</v>
      </c>
      <c r="X389" s="83" t="s">
        <v>1608</v>
      </c>
      <c r="Y389" s="80"/>
      <c r="Z389" s="80"/>
      <c r="AA389" s="86" t="s">
        <v>2249</v>
      </c>
      <c r="AB389" s="86" t="s">
        <v>2267</v>
      </c>
      <c r="AC389" s="80" t="b">
        <v>0</v>
      </c>
      <c r="AD389" s="80">
        <v>4</v>
      </c>
      <c r="AE389" s="86" t="s">
        <v>2454</v>
      </c>
      <c r="AF389" s="80" t="b">
        <v>0</v>
      </c>
      <c r="AG389" s="80" t="s">
        <v>2484</v>
      </c>
      <c r="AH389" s="80"/>
      <c r="AI389" s="86" t="s">
        <v>2449</v>
      </c>
      <c r="AJ389" s="80" t="b">
        <v>0</v>
      </c>
      <c r="AK389" s="80">
        <v>0</v>
      </c>
      <c r="AL389" s="86" t="s">
        <v>2449</v>
      </c>
      <c r="AM389" s="80" t="s">
        <v>2502</v>
      </c>
      <c r="AN389" s="80" t="b">
        <v>0</v>
      </c>
      <c r="AO389" s="86" t="s">
        <v>2267</v>
      </c>
      <c r="AP389" s="80" t="s">
        <v>178</v>
      </c>
      <c r="AQ389" s="80">
        <v>0</v>
      </c>
      <c r="AR389" s="80">
        <v>0</v>
      </c>
      <c r="AS389" s="80"/>
      <c r="AT389" s="80"/>
      <c r="AU389" s="80"/>
      <c r="AV389" s="80"/>
      <c r="AW389" s="80"/>
      <c r="AX389" s="80"/>
      <c r="AY389" s="80"/>
      <c r="AZ389" s="80"/>
      <c r="BA389" s="79" t="str">
        <f>REPLACE(INDEX(GroupVertices[Group],MATCH(Edges[[#This Row],[Vertex 1]],GroupVertices[Vertex],0)),1,1,"")</f>
        <v>2</v>
      </c>
      <c r="BB389" s="79" t="str">
        <f>REPLACE(INDEX(GroupVertices[Group],MATCH(Edges[[#This Row],[Vertex 2]],GroupVertices[Vertex],0)),1,1,"")</f>
        <v>2</v>
      </c>
    </row>
    <row r="390" spans="1:54" ht="15">
      <c r="A390" s="65" t="s">
        <v>266</v>
      </c>
      <c r="B390" s="65" t="s">
        <v>268</v>
      </c>
      <c r="C390" s="66"/>
      <c r="D390" s="67"/>
      <c r="E390" s="68"/>
      <c r="F390" s="69"/>
      <c r="G390" s="66"/>
      <c r="H390" s="70"/>
      <c r="I390" s="71"/>
      <c r="J390" s="71"/>
      <c r="K390" s="34" t="s">
        <v>66</v>
      </c>
      <c r="L390" s="78">
        <v>390</v>
      </c>
      <c r="M390" s="78"/>
      <c r="N390" s="73"/>
      <c r="O390" s="80" t="s">
        <v>335</v>
      </c>
      <c r="P390" s="82">
        <v>43523.07388888889</v>
      </c>
      <c r="Q390" s="80" t="s">
        <v>369</v>
      </c>
      <c r="R390" s="80"/>
      <c r="S390" s="80"/>
      <c r="T390" s="80" t="s">
        <v>925</v>
      </c>
      <c r="U390" s="80"/>
      <c r="V390" s="83" t="s">
        <v>1107</v>
      </c>
      <c r="W390" s="82">
        <v>43523.07388888889</v>
      </c>
      <c r="X390" s="83" t="s">
        <v>1210</v>
      </c>
      <c r="Y390" s="80"/>
      <c r="Z390" s="80"/>
      <c r="AA390" s="86" t="s">
        <v>1850</v>
      </c>
      <c r="AB390" s="86" t="s">
        <v>2267</v>
      </c>
      <c r="AC390" s="80" t="b">
        <v>0</v>
      </c>
      <c r="AD390" s="80">
        <v>4</v>
      </c>
      <c r="AE390" s="86" t="s">
        <v>2454</v>
      </c>
      <c r="AF390" s="80" t="b">
        <v>0</v>
      </c>
      <c r="AG390" s="80" t="s">
        <v>2484</v>
      </c>
      <c r="AH390" s="80"/>
      <c r="AI390" s="86" t="s">
        <v>2449</v>
      </c>
      <c r="AJ390" s="80" t="b">
        <v>0</v>
      </c>
      <c r="AK390" s="80">
        <v>2</v>
      </c>
      <c r="AL390" s="86" t="s">
        <v>2449</v>
      </c>
      <c r="AM390" s="80" t="s">
        <v>2504</v>
      </c>
      <c r="AN390" s="80" t="b">
        <v>0</v>
      </c>
      <c r="AO390" s="86" t="s">
        <v>2267</v>
      </c>
      <c r="AP390" s="80" t="s">
        <v>178</v>
      </c>
      <c r="AQ390" s="80">
        <v>0</v>
      </c>
      <c r="AR390" s="80">
        <v>0</v>
      </c>
      <c r="AS390" s="80"/>
      <c r="AT390" s="80"/>
      <c r="AU390" s="80"/>
      <c r="AV390" s="80"/>
      <c r="AW390" s="80"/>
      <c r="AX390" s="80"/>
      <c r="AY390" s="80"/>
      <c r="AZ390" s="80"/>
      <c r="BA390" s="79" t="str">
        <f>REPLACE(INDEX(GroupVertices[Group],MATCH(Edges[[#This Row],[Vertex 1]],GroupVertices[Vertex],0)),1,1,"")</f>
        <v>2</v>
      </c>
      <c r="BB390" s="79" t="str">
        <f>REPLACE(INDEX(GroupVertices[Group],MATCH(Edges[[#This Row],[Vertex 2]],GroupVertices[Vertex],0)),1,1,"")</f>
        <v>2</v>
      </c>
    </row>
    <row r="391" spans="1:54" ht="15">
      <c r="A391" s="65" t="s">
        <v>267</v>
      </c>
      <c r="B391" s="65" t="s">
        <v>268</v>
      </c>
      <c r="C391" s="66"/>
      <c r="D391" s="67"/>
      <c r="E391" s="68"/>
      <c r="F391" s="69"/>
      <c r="G391" s="66"/>
      <c r="H391" s="70"/>
      <c r="I391" s="71"/>
      <c r="J391" s="71"/>
      <c r="K391" s="34" t="s">
        <v>66</v>
      </c>
      <c r="L391" s="78">
        <v>391</v>
      </c>
      <c r="M391" s="78"/>
      <c r="N391" s="73"/>
      <c r="O391" s="80" t="s">
        <v>335</v>
      </c>
      <c r="P391" s="82">
        <v>43523.74337962963</v>
      </c>
      <c r="Q391" s="80" t="s">
        <v>369</v>
      </c>
      <c r="R391" s="80"/>
      <c r="S391" s="80"/>
      <c r="T391" s="80"/>
      <c r="U391" s="80"/>
      <c r="V391" s="83" t="s">
        <v>1108</v>
      </c>
      <c r="W391" s="82">
        <v>43523.74337962963</v>
      </c>
      <c r="X391" s="83" t="s">
        <v>1211</v>
      </c>
      <c r="Y391" s="80"/>
      <c r="Z391" s="80"/>
      <c r="AA391" s="86" t="s">
        <v>1851</v>
      </c>
      <c r="AB391" s="80"/>
      <c r="AC391" s="80" t="b">
        <v>0</v>
      </c>
      <c r="AD391" s="80">
        <v>0</v>
      </c>
      <c r="AE391" s="86" t="s">
        <v>2449</v>
      </c>
      <c r="AF391" s="80" t="b">
        <v>0</v>
      </c>
      <c r="AG391" s="80" t="s">
        <v>2484</v>
      </c>
      <c r="AH391" s="80"/>
      <c r="AI391" s="86" t="s">
        <v>2449</v>
      </c>
      <c r="AJ391" s="80" t="b">
        <v>0</v>
      </c>
      <c r="AK391" s="80">
        <v>2</v>
      </c>
      <c r="AL391" s="86" t="s">
        <v>1850</v>
      </c>
      <c r="AM391" s="80" t="s">
        <v>2506</v>
      </c>
      <c r="AN391" s="80" t="b">
        <v>0</v>
      </c>
      <c r="AO391" s="86" t="s">
        <v>1850</v>
      </c>
      <c r="AP391" s="80" t="s">
        <v>178</v>
      </c>
      <c r="AQ391" s="80">
        <v>0</v>
      </c>
      <c r="AR391" s="80">
        <v>0</v>
      </c>
      <c r="AS391" s="80"/>
      <c r="AT391" s="80"/>
      <c r="AU391" s="80"/>
      <c r="AV391" s="80"/>
      <c r="AW391" s="80"/>
      <c r="AX391" s="80"/>
      <c r="AY391" s="80"/>
      <c r="AZ391" s="80"/>
      <c r="BA391" s="79" t="str">
        <f>REPLACE(INDEX(GroupVertices[Group],MATCH(Edges[[#This Row],[Vertex 1]],GroupVertices[Vertex],0)),1,1,"")</f>
        <v>2</v>
      </c>
      <c r="BB391" s="79" t="str">
        <f>REPLACE(INDEX(GroupVertices[Group],MATCH(Edges[[#This Row],[Vertex 2]],GroupVertices[Vertex],0)),1,1,"")</f>
        <v>2</v>
      </c>
    </row>
    <row r="392" spans="1:54" ht="15">
      <c r="A392" s="65" t="s">
        <v>270</v>
      </c>
      <c r="B392" s="65" t="s">
        <v>268</v>
      </c>
      <c r="C392" s="66"/>
      <c r="D392" s="67"/>
      <c r="E392" s="68"/>
      <c r="F392" s="69"/>
      <c r="G392" s="66"/>
      <c r="H392" s="70"/>
      <c r="I392" s="71"/>
      <c r="J392" s="71"/>
      <c r="K392" s="34" t="s">
        <v>66</v>
      </c>
      <c r="L392" s="78">
        <v>392</v>
      </c>
      <c r="M392" s="78"/>
      <c r="N392" s="73"/>
      <c r="O392" s="80" t="s">
        <v>335</v>
      </c>
      <c r="P392" s="82">
        <v>43530.032488425924</v>
      </c>
      <c r="Q392" s="80" t="s">
        <v>768</v>
      </c>
      <c r="R392" s="80"/>
      <c r="S392" s="80"/>
      <c r="T392" s="80" t="s">
        <v>925</v>
      </c>
      <c r="U392" s="80"/>
      <c r="V392" s="83" t="s">
        <v>1111</v>
      </c>
      <c r="W392" s="82">
        <v>43530.032488425924</v>
      </c>
      <c r="X392" s="83" t="s">
        <v>1637</v>
      </c>
      <c r="Y392" s="80"/>
      <c r="Z392" s="80"/>
      <c r="AA392" s="86" t="s">
        <v>2278</v>
      </c>
      <c r="AB392" s="86" t="s">
        <v>2272</v>
      </c>
      <c r="AC392" s="80" t="b">
        <v>0</v>
      </c>
      <c r="AD392" s="80">
        <v>2</v>
      </c>
      <c r="AE392" s="86" t="s">
        <v>2454</v>
      </c>
      <c r="AF392" s="80" t="b">
        <v>0</v>
      </c>
      <c r="AG392" s="80" t="s">
        <v>2489</v>
      </c>
      <c r="AH392" s="80"/>
      <c r="AI392" s="86" t="s">
        <v>2449</v>
      </c>
      <c r="AJ392" s="80" t="b">
        <v>0</v>
      </c>
      <c r="AK392" s="80">
        <v>0</v>
      </c>
      <c r="AL392" s="86" t="s">
        <v>2449</v>
      </c>
      <c r="AM392" s="80" t="s">
        <v>2506</v>
      </c>
      <c r="AN392" s="80" t="b">
        <v>0</v>
      </c>
      <c r="AO392" s="86" t="s">
        <v>2272</v>
      </c>
      <c r="AP392" s="80" t="s">
        <v>178</v>
      </c>
      <c r="AQ392" s="80">
        <v>0</v>
      </c>
      <c r="AR392" s="80">
        <v>0</v>
      </c>
      <c r="AS392" s="80"/>
      <c r="AT392" s="80"/>
      <c r="AU392" s="80"/>
      <c r="AV392" s="80"/>
      <c r="AW392" s="80"/>
      <c r="AX392" s="80"/>
      <c r="AY392" s="80"/>
      <c r="AZ392" s="80"/>
      <c r="BA392" s="79" t="str">
        <f>REPLACE(INDEX(GroupVertices[Group],MATCH(Edges[[#This Row],[Vertex 1]],GroupVertices[Vertex],0)),1,1,"")</f>
        <v>1</v>
      </c>
      <c r="BB392" s="79" t="str">
        <f>REPLACE(INDEX(GroupVertices[Group],MATCH(Edges[[#This Row],[Vertex 2]],GroupVertices[Vertex],0)),1,1,"")</f>
        <v>2</v>
      </c>
    </row>
    <row r="393" spans="1:54" ht="15">
      <c r="A393" s="65" t="s">
        <v>270</v>
      </c>
      <c r="B393" s="65" t="s">
        <v>268</v>
      </c>
      <c r="C393" s="66"/>
      <c r="D393" s="67"/>
      <c r="E393" s="68"/>
      <c r="F393" s="69"/>
      <c r="G393" s="66"/>
      <c r="H393" s="70"/>
      <c r="I393" s="71"/>
      <c r="J393" s="71"/>
      <c r="K393" s="34" t="s">
        <v>66</v>
      </c>
      <c r="L393" s="78">
        <v>393</v>
      </c>
      <c r="M393" s="78"/>
      <c r="N393" s="73"/>
      <c r="O393" s="80" t="s">
        <v>335</v>
      </c>
      <c r="P393" s="82">
        <v>43523.02054398148</v>
      </c>
      <c r="Q393" s="80" t="s">
        <v>765</v>
      </c>
      <c r="R393" s="80"/>
      <c r="S393" s="80"/>
      <c r="T393" s="80" t="s">
        <v>925</v>
      </c>
      <c r="U393" s="80"/>
      <c r="V393" s="83" t="s">
        <v>1111</v>
      </c>
      <c r="W393" s="82">
        <v>43523.02054398148</v>
      </c>
      <c r="X393" s="83" t="s">
        <v>1634</v>
      </c>
      <c r="Y393" s="80"/>
      <c r="Z393" s="80"/>
      <c r="AA393" s="86" t="s">
        <v>2275</v>
      </c>
      <c r="AB393" s="86" t="s">
        <v>2266</v>
      </c>
      <c r="AC393" s="80" t="b">
        <v>0</v>
      </c>
      <c r="AD393" s="80">
        <v>1</v>
      </c>
      <c r="AE393" s="86" t="s">
        <v>2454</v>
      </c>
      <c r="AF393" s="80" t="b">
        <v>0</v>
      </c>
      <c r="AG393" s="80" t="s">
        <v>2484</v>
      </c>
      <c r="AH393" s="80"/>
      <c r="AI393" s="86" t="s">
        <v>2449</v>
      </c>
      <c r="AJ393" s="80" t="b">
        <v>0</v>
      </c>
      <c r="AK393" s="80">
        <v>0</v>
      </c>
      <c r="AL393" s="86" t="s">
        <v>2449</v>
      </c>
      <c r="AM393" s="80" t="s">
        <v>2506</v>
      </c>
      <c r="AN393" s="80" t="b">
        <v>0</v>
      </c>
      <c r="AO393" s="86" t="s">
        <v>2266</v>
      </c>
      <c r="AP393" s="80" t="s">
        <v>178</v>
      </c>
      <c r="AQ393" s="80">
        <v>0</v>
      </c>
      <c r="AR393" s="80">
        <v>0</v>
      </c>
      <c r="AS393" s="80"/>
      <c r="AT393" s="80"/>
      <c r="AU393" s="80"/>
      <c r="AV393" s="80"/>
      <c r="AW393" s="80"/>
      <c r="AX393" s="80"/>
      <c r="AY393" s="80"/>
      <c r="AZ393" s="80"/>
      <c r="BA393" s="79" t="str">
        <f>REPLACE(INDEX(GroupVertices[Group],MATCH(Edges[[#This Row],[Vertex 1]],GroupVertices[Vertex],0)),1,1,"")</f>
        <v>1</v>
      </c>
      <c r="BB393" s="79" t="str">
        <f>REPLACE(INDEX(GroupVertices[Group],MATCH(Edges[[#This Row],[Vertex 2]],GroupVertices[Vertex],0)),1,1,"")</f>
        <v>2</v>
      </c>
    </row>
    <row r="394" spans="1:54" ht="15">
      <c r="A394" s="65" t="s">
        <v>270</v>
      </c>
      <c r="B394" s="65" t="s">
        <v>268</v>
      </c>
      <c r="C394" s="66"/>
      <c r="D394" s="67"/>
      <c r="E394" s="68"/>
      <c r="F394" s="69"/>
      <c r="G394" s="66"/>
      <c r="H394" s="70"/>
      <c r="I394" s="71"/>
      <c r="J394" s="71"/>
      <c r="K394" s="34" t="s">
        <v>66</v>
      </c>
      <c r="L394" s="78">
        <v>394</v>
      </c>
      <c r="M394" s="78"/>
      <c r="N394" s="73"/>
      <c r="O394" s="80" t="s">
        <v>335</v>
      </c>
      <c r="P394" s="82">
        <v>43523.021898148145</v>
      </c>
      <c r="Q394" s="80" t="s">
        <v>767</v>
      </c>
      <c r="R394" s="80"/>
      <c r="S394" s="80"/>
      <c r="T394" s="80" t="s">
        <v>925</v>
      </c>
      <c r="U394" s="80"/>
      <c r="V394" s="83" t="s">
        <v>1111</v>
      </c>
      <c r="W394" s="82">
        <v>43523.021898148145</v>
      </c>
      <c r="X394" s="83" t="s">
        <v>1636</v>
      </c>
      <c r="Y394" s="80"/>
      <c r="Z394" s="80"/>
      <c r="AA394" s="86" t="s">
        <v>2277</v>
      </c>
      <c r="AB394" s="86" t="s">
        <v>2268</v>
      </c>
      <c r="AC394" s="80" t="b">
        <v>0</v>
      </c>
      <c r="AD394" s="80">
        <v>1</v>
      </c>
      <c r="AE394" s="86" t="s">
        <v>2454</v>
      </c>
      <c r="AF394" s="80" t="b">
        <v>0</v>
      </c>
      <c r="AG394" s="80" t="s">
        <v>2484</v>
      </c>
      <c r="AH394" s="80"/>
      <c r="AI394" s="86" t="s">
        <v>2449</v>
      </c>
      <c r="AJ394" s="80" t="b">
        <v>0</v>
      </c>
      <c r="AK394" s="80">
        <v>0</v>
      </c>
      <c r="AL394" s="86" t="s">
        <v>2449</v>
      </c>
      <c r="AM394" s="80" t="s">
        <v>2506</v>
      </c>
      <c r="AN394" s="80" t="b">
        <v>0</v>
      </c>
      <c r="AO394" s="86" t="s">
        <v>2268</v>
      </c>
      <c r="AP394" s="80" t="s">
        <v>178</v>
      </c>
      <c r="AQ394" s="80">
        <v>0</v>
      </c>
      <c r="AR394" s="80">
        <v>0</v>
      </c>
      <c r="AS394" s="80"/>
      <c r="AT394" s="80"/>
      <c r="AU394" s="80"/>
      <c r="AV394" s="80"/>
      <c r="AW394" s="80"/>
      <c r="AX394" s="80"/>
      <c r="AY394" s="80"/>
      <c r="AZ394" s="80"/>
      <c r="BA394" s="79" t="str">
        <f>REPLACE(INDEX(GroupVertices[Group],MATCH(Edges[[#This Row],[Vertex 1]],GroupVertices[Vertex],0)),1,1,"")</f>
        <v>1</v>
      </c>
      <c r="BB394" s="79" t="str">
        <f>REPLACE(INDEX(GroupVertices[Group],MATCH(Edges[[#This Row],[Vertex 2]],GroupVertices[Vertex],0)),1,1,"")</f>
        <v>2</v>
      </c>
    </row>
    <row r="395" spans="1:54" ht="15">
      <c r="A395" s="65" t="s">
        <v>293</v>
      </c>
      <c r="B395" s="65" t="s">
        <v>268</v>
      </c>
      <c r="C395" s="66"/>
      <c r="D395" s="67"/>
      <c r="E395" s="68"/>
      <c r="F395" s="69"/>
      <c r="G395" s="66"/>
      <c r="H395" s="70"/>
      <c r="I395" s="71"/>
      <c r="J395" s="71"/>
      <c r="K395" s="34" t="s">
        <v>66</v>
      </c>
      <c r="L395" s="78">
        <v>395</v>
      </c>
      <c r="M395" s="78"/>
      <c r="N395" s="73"/>
      <c r="O395" s="80" t="s">
        <v>335</v>
      </c>
      <c r="P395" s="82">
        <v>43530.03380787037</v>
      </c>
      <c r="Q395" s="80" t="s">
        <v>769</v>
      </c>
      <c r="R395" s="80"/>
      <c r="S395" s="80"/>
      <c r="T395" s="80" t="s">
        <v>925</v>
      </c>
      <c r="U395" s="80"/>
      <c r="V395" s="83" t="s">
        <v>1135</v>
      </c>
      <c r="W395" s="82">
        <v>43530.03380787037</v>
      </c>
      <c r="X395" s="83" t="s">
        <v>1638</v>
      </c>
      <c r="Y395" s="80"/>
      <c r="Z395" s="80"/>
      <c r="AA395" s="86" t="s">
        <v>2279</v>
      </c>
      <c r="AB395" s="86" t="s">
        <v>2272</v>
      </c>
      <c r="AC395" s="80" t="b">
        <v>0</v>
      </c>
      <c r="AD395" s="80">
        <v>2</v>
      </c>
      <c r="AE395" s="86" t="s">
        <v>2454</v>
      </c>
      <c r="AF395" s="80" t="b">
        <v>0</v>
      </c>
      <c r="AG395" s="80" t="s">
        <v>2484</v>
      </c>
      <c r="AH395" s="80"/>
      <c r="AI395" s="86" t="s">
        <v>2449</v>
      </c>
      <c r="AJ395" s="80" t="b">
        <v>0</v>
      </c>
      <c r="AK395" s="80">
        <v>0</v>
      </c>
      <c r="AL395" s="86" t="s">
        <v>2449</v>
      </c>
      <c r="AM395" s="80" t="s">
        <v>2502</v>
      </c>
      <c r="AN395" s="80" t="b">
        <v>0</v>
      </c>
      <c r="AO395" s="86" t="s">
        <v>2272</v>
      </c>
      <c r="AP395" s="80" t="s">
        <v>178</v>
      </c>
      <c r="AQ395" s="80">
        <v>0</v>
      </c>
      <c r="AR395" s="80">
        <v>0</v>
      </c>
      <c r="AS395" s="80"/>
      <c r="AT395" s="80"/>
      <c r="AU395" s="80"/>
      <c r="AV395" s="80"/>
      <c r="AW395" s="80"/>
      <c r="AX395" s="80"/>
      <c r="AY395" s="80"/>
      <c r="AZ395" s="80"/>
      <c r="BA395" s="79" t="str">
        <f>REPLACE(INDEX(GroupVertices[Group],MATCH(Edges[[#This Row],[Vertex 1]],GroupVertices[Vertex],0)),1,1,"")</f>
        <v>2</v>
      </c>
      <c r="BB395" s="79" t="str">
        <f>REPLACE(INDEX(GroupVertices[Group],MATCH(Edges[[#This Row],[Vertex 2]],GroupVertices[Vertex],0)),1,1,"")</f>
        <v>2</v>
      </c>
    </row>
    <row r="396" spans="1:54" ht="15">
      <c r="A396" s="65" t="s">
        <v>270</v>
      </c>
      <c r="B396" s="65" t="s">
        <v>268</v>
      </c>
      <c r="C396" s="66"/>
      <c r="D396" s="67"/>
      <c r="E396" s="68"/>
      <c r="F396" s="69"/>
      <c r="G396" s="66"/>
      <c r="H396" s="70"/>
      <c r="I396" s="71"/>
      <c r="J396" s="71"/>
      <c r="K396" s="34" t="s">
        <v>66</v>
      </c>
      <c r="L396" s="78">
        <v>396</v>
      </c>
      <c r="M396" s="78"/>
      <c r="N396" s="73"/>
      <c r="O396" s="80" t="s">
        <v>335</v>
      </c>
      <c r="P396" s="82">
        <v>43523.02138888889</v>
      </c>
      <c r="Q396" s="80" t="s">
        <v>766</v>
      </c>
      <c r="R396" s="80"/>
      <c r="S396" s="80"/>
      <c r="T396" s="80" t="s">
        <v>925</v>
      </c>
      <c r="U396" s="80"/>
      <c r="V396" s="83" t="s">
        <v>1111</v>
      </c>
      <c r="W396" s="82">
        <v>43523.02138888889</v>
      </c>
      <c r="X396" s="83" t="s">
        <v>1635</v>
      </c>
      <c r="Y396" s="80"/>
      <c r="Z396" s="80"/>
      <c r="AA396" s="86" t="s">
        <v>2276</v>
      </c>
      <c r="AB396" s="86" t="s">
        <v>2267</v>
      </c>
      <c r="AC396" s="80" t="b">
        <v>0</v>
      </c>
      <c r="AD396" s="80">
        <v>4</v>
      </c>
      <c r="AE396" s="86" t="s">
        <v>2454</v>
      </c>
      <c r="AF396" s="80" t="b">
        <v>0</v>
      </c>
      <c r="AG396" s="80" t="s">
        <v>2484</v>
      </c>
      <c r="AH396" s="80"/>
      <c r="AI396" s="86" t="s">
        <v>2449</v>
      </c>
      <c r="AJ396" s="80" t="b">
        <v>0</v>
      </c>
      <c r="AK396" s="80">
        <v>0</v>
      </c>
      <c r="AL396" s="86" t="s">
        <v>2449</v>
      </c>
      <c r="AM396" s="80" t="s">
        <v>2506</v>
      </c>
      <c r="AN396" s="80" t="b">
        <v>0</v>
      </c>
      <c r="AO396" s="86" t="s">
        <v>2267</v>
      </c>
      <c r="AP396" s="80" t="s">
        <v>178</v>
      </c>
      <c r="AQ396" s="80">
        <v>0</v>
      </c>
      <c r="AR396" s="80">
        <v>0</v>
      </c>
      <c r="AS396" s="80"/>
      <c r="AT396" s="80"/>
      <c r="AU396" s="80"/>
      <c r="AV396" s="80"/>
      <c r="AW396" s="80"/>
      <c r="AX396" s="80"/>
      <c r="AY396" s="80"/>
      <c r="AZ396" s="80"/>
      <c r="BA396" s="79" t="str">
        <f>REPLACE(INDEX(GroupVertices[Group],MATCH(Edges[[#This Row],[Vertex 1]],GroupVertices[Vertex],0)),1,1,"")</f>
        <v>1</v>
      </c>
      <c r="BB396" s="79" t="str">
        <f>REPLACE(INDEX(GroupVertices[Group],MATCH(Edges[[#This Row],[Vertex 2]],GroupVertices[Vertex],0)),1,1,"")</f>
        <v>2</v>
      </c>
    </row>
    <row r="397" spans="1:54" ht="15">
      <c r="A397" s="65" t="s">
        <v>293</v>
      </c>
      <c r="B397" s="65" t="s">
        <v>297</v>
      </c>
      <c r="C397" s="66"/>
      <c r="D397" s="67"/>
      <c r="E397" s="68"/>
      <c r="F397" s="69"/>
      <c r="G397" s="66"/>
      <c r="H397" s="70"/>
      <c r="I397" s="71"/>
      <c r="J397" s="71"/>
      <c r="K397" s="34" t="s">
        <v>65</v>
      </c>
      <c r="L397" s="78">
        <v>397</v>
      </c>
      <c r="M397" s="78"/>
      <c r="N397" s="73"/>
      <c r="O397" s="80" t="s">
        <v>335</v>
      </c>
      <c r="P397" s="82">
        <v>43530.0630787037</v>
      </c>
      <c r="Q397" s="80" t="s">
        <v>838</v>
      </c>
      <c r="R397" s="80"/>
      <c r="S397" s="80"/>
      <c r="T397" s="80" t="s">
        <v>925</v>
      </c>
      <c r="U397" s="80"/>
      <c r="V397" s="83" t="s">
        <v>1135</v>
      </c>
      <c r="W397" s="82">
        <v>43530.0630787037</v>
      </c>
      <c r="X397" s="83" t="s">
        <v>1723</v>
      </c>
      <c r="Y397" s="80"/>
      <c r="Z397" s="80"/>
      <c r="AA397" s="86" t="s">
        <v>2367</v>
      </c>
      <c r="AB397" s="86" t="s">
        <v>2365</v>
      </c>
      <c r="AC397" s="80" t="b">
        <v>0</v>
      </c>
      <c r="AD397" s="80">
        <v>1</v>
      </c>
      <c r="AE397" s="86" t="s">
        <v>2481</v>
      </c>
      <c r="AF397" s="80" t="b">
        <v>0</v>
      </c>
      <c r="AG397" s="80" t="s">
        <v>2484</v>
      </c>
      <c r="AH397" s="80"/>
      <c r="AI397" s="86" t="s">
        <v>2449</v>
      </c>
      <c r="AJ397" s="80" t="b">
        <v>0</v>
      </c>
      <c r="AK397" s="80">
        <v>0</v>
      </c>
      <c r="AL397" s="86" t="s">
        <v>2449</v>
      </c>
      <c r="AM397" s="80" t="s">
        <v>2502</v>
      </c>
      <c r="AN397" s="80" t="b">
        <v>0</v>
      </c>
      <c r="AO397" s="86" t="s">
        <v>2365</v>
      </c>
      <c r="AP397" s="80" t="s">
        <v>178</v>
      </c>
      <c r="AQ397" s="80">
        <v>0</v>
      </c>
      <c r="AR397" s="80">
        <v>0</v>
      </c>
      <c r="AS397" s="80"/>
      <c r="AT397" s="80"/>
      <c r="AU397" s="80"/>
      <c r="AV397" s="80"/>
      <c r="AW397" s="80"/>
      <c r="AX397" s="80"/>
      <c r="AY397" s="80"/>
      <c r="AZ397" s="80"/>
      <c r="BA397" s="79" t="str">
        <f>REPLACE(INDEX(GroupVertices[Group],MATCH(Edges[[#This Row],[Vertex 1]],GroupVertices[Vertex],0)),1,1,"")</f>
        <v>2</v>
      </c>
      <c r="BB397" s="79" t="str">
        <f>REPLACE(INDEX(GroupVertices[Group],MATCH(Edges[[#This Row],[Vertex 2]],GroupVertices[Vertex],0)),1,1,"")</f>
        <v>2</v>
      </c>
    </row>
    <row r="398" spans="1:54" ht="15">
      <c r="A398" s="65" t="s">
        <v>293</v>
      </c>
      <c r="B398" s="65" t="s">
        <v>297</v>
      </c>
      <c r="C398" s="66"/>
      <c r="D398" s="67"/>
      <c r="E398" s="68"/>
      <c r="F398" s="69"/>
      <c r="G398" s="66"/>
      <c r="H398" s="70"/>
      <c r="I398" s="71"/>
      <c r="J398" s="71"/>
      <c r="K398" s="34" t="s">
        <v>65</v>
      </c>
      <c r="L398" s="78">
        <v>398</v>
      </c>
      <c r="M398" s="78"/>
      <c r="N398" s="73"/>
      <c r="O398" s="80" t="s">
        <v>335</v>
      </c>
      <c r="P398" s="82">
        <v>43530.0059837963</v>
      </c>
      <c r="Q398" s="80" t="s">
        <v>837</v>
      </c>
      <c r="R398" s="80"/>
      <c r="S398" s="80"/>
      <c r="T398" s="80" t="s">
        <v>925</v>
      </c>
      <c r="U398" s="80"/>
      <c r="V398" s="83" t="s">
        <v>1135</v>
      </c>
      <c r="W398" s="82">
        <v>43530.0059837963</v>
      </c>
      <c r="X398" s="83" t="s">
        <v>1722</v>
      </c>
      <c r="Y398" s="80"/>
      <c r="Z398" s="80"/>
      <c r="AA398" s="86" t="s">
        <v>2366</v>
      </c>
      <c r="AB398" s="86" t="s">
        <v>2358</v>
      </c>
      <c r="AC398" s="80" t="b">
        <v>0</v>
      </c>
      <c r="AD398" s="80">
        <v>3</v>
      </c>
      <c r="AE398" s="86" t="s">
        <v>2481</v>
      </c>
      <c r="AF398" s="80" t="b">
        <v>0</v>
      </c>
      <c r="AG398" s="80" t="s">
        <v>2494</v>
      </c>
      <c r="AH398" s="80"/>
      <c r="AI398" s="86" t="s">
        <v>2449</v>
      </c>
      <c r="AJ398" s="80" t="b">
        <v>0</v>
      </c>
      <c r="AK398" s="80">
        <v>0</v>
      </c>
      <c r="AL398" s="86" t="s">
        <v>2449</v>
      </c>
      <c r="AM398" s="80" t="s">
        <v>2502</v>
      </c>
      <c r="AN398" s="80" t="b">
        <v>0</v>
      </c>
      <c r="AO398" s="86" t="s">
        <v>2358</v>
      </c>
      <c r="AP398" s="80" t="s">
        <v>178</v>
      </c>
      <c r="AQ398" s="80">
        <v>0</v>
      </c>
      <c r="AR398" s="80">
        <v>0</v>
      </c>
      <c r="AS398" s="80"/>
      <c r="AT398" s="80"/>
      <c r="AU398" s="80"/>
      <c r="AV398" s="80"/>
      <c r="AW398" s="80"/>
      <c r="AX398" s="80"/>
      <c r="AY398" s="80"/>
      <c r="AZ398" s="80"/>
      <c r="BA398" s="79" t="str">
        <f>REPLACE(INDEX(GroupVertices[Group],MATCH(Edges[[#This Row],[Vertex 1]],GroupVertices[Vertex],0)),1,1,"")</f>
        <v>2</v>
      </c>
      <c r="BB398" s="79" t="str">
        <f>REPLACE(INDEX(GroupVertices[Group],MATCH(Edges[[#This Row],[Vertex 2]],GroupVertices[Vertex],0)),1,1,"")</f>
        <v>2</v>
      </c>
    </row>
    <row r="399" spans="1:54" ht="15">
      <c r="A399" s="65" t="s">
        <v>287</v>
      </c>
      <c r="B399" s="65" t="s">
        <v>297</v>
      </c>
      <c r="C399" s="66"/>
      <c r="D399" s="67"/>
      <c r="E399" s="68"/>
      <c r="F399" s="69"/>
      <c r="G399" s="66"/>
      <c r="H399" s="70"/>
      <c r="I399" s="71"/>
      <c r="J399" s="71"/>
      <c r="K399" s="34" t="s">
        <v>65</v>
      </c>
      <c r="L399" s="78">
        <v>399</v>
      </c>
      <c r="M399" s="78"/>
      <c r="N399" s="73"/>
      <c r="O399" s="80" t="s">
        <v>335</v>
      </c>
      <c r="P399" s="82">
        <v>43530.016805555555</v>
      </c>
      <c r="Q399" s="80" t="s">
        <v>640</v>
      </c>
      <c r="R399" s="80"/>
      <c r="S399" s="80"/>
      <c r="T399" s="80" t="s">
        <v>925</v>
      </c>
      <c r="U399" s="80"/>
      <c r="V399" s="83" t="s">
        <v>1129</v>
      </c>
      <c r="W399" s="82">
        <v>43530.016805555555</v>
      </c>
      <c r="X399" s="83" t="s">
        <v>1502</v>
      </c>
      <c r="Y399" s="80"/>
      <c r="Z399" s="80"/>
      <c r="AA399" s="86" t="s">
        <v>2142</v>
      </c>
      <c r="AB399" s="86" t="s">
        <v>2442</v>
      </c>
      <c r="AC399" s="80" t="b">
        <v>0</v>
      </c>
      <c r="AD399" s="80">
        <v>3</v>
      </c>
      <c r="AE399" s="86" t="s">
        <v>2481</v>
      </c>
      <c r="AF399" s="80" t="b">
        <v>0</v>
      </c>
      <c r="AG399" s="80" t="s">
        <v>2484</v>
      </c>
      <c r="AH399" s="80"/>
      <c r="AI399" s="86" t="s">
        <v>2449</v>
      </c>
      <c r="AJ399" s="80" t="b">
        <v>0</v>
      </c>
      <c r="AK399" s="80">
        <v>0</v>
      </c>
      <c r="AL399" s="86" t="s">
        <v>2449</v>
      </c>
      <c r="AM399" s="80" t="s">
        <v>2504</v>
      </c>
      <c r="AN399" s="80" t="b">
        <v>0</v>
      </c>
      <c r="AO399" s="86" t="s">
        <v>2442</v>
      </c>
      <c r="AP399" s="80" t="s">
        <v>178</v>
      </c>
      <c r="AQ399" s="80">
        <v>0</v>
      </c>
      <c r="AR399" s="80">
        <v>0</v>
      </c>
      <c r="AS399" s="80"/>
      <c r="AT399" s="80"/>
      <c r="AU399" s="80"/>
      <c r="AV399" s="80"/>
      <c r="AW399" s="80"/>
      <c r="AX399" s="80"/>
      <c r="AY399" s="80"/>
      <c r="AZ399" s="80"/>
      <c r="BA399" s="79" t="str">
        <f>REPLACE(INDEX(GroupVertices[Group],MATCH(Edges[[#This Row],[Vertex 1]],GroupVertices[Vertex],0)),1,1,"")</f>
        <v>2</v>
      </c>
      <c r="BB399" s="79" t="str">
        <f>REPLACE(INDEX(GroupVertices[Group],MATCH(Edges[[#This Row],[Vertex 2]],GroupVertices[Vertex],0)),1,1,"")</f>
        <v>2</v>
      </c>
    </row>
    <row r="400" spans="1:54" ht="15">
      <c r="A400" s="65" t="s">
        <v>270</v>
      </c>
      <c r="B400" s="65" t="s">
        <v>297</v>
      </c>
      <c r="C400" s="66"/>
      <c r="D400" s="67"/>
      <c r="E400" s="68"/>
      <c r="F400" s="69"/>
      <c r="G400" s="66"/>
      <c r="H400" s="70"/>
      <c r="I400" s="71"/>
      <c r="J400" s="71"/>
      <c r="K400" s="34" t="s">
        <v>65</v>
      </c>
      <c r="L400" s="78">
        <v>400</v>
      </c>
      <c r="M400" s="78"/>
      <c r="N400" s="73"/>
      <c r="O400" s="80" t="s">
        <v>335</v>
      </c>
      <c r="P400" s="82">
        <v>43530.03931712963</v>
      </c>
      <c r="Q400" s="80" t="s">
        <v>817</v>
      </c>
      <c r="R400" s="80"/>
      <c r="S400" s="80"/>
      <c r="T400" s="80" t="s">
        <v>925</v>
      </c>
      <c r="U400" s="80"/>
      <c r="V400" s="83" t="s">
        <v>1111</v>
      </c>
      <c r="W400" s="82">
        <v>43530.03931712963</v>
      </c>
      <c r="X400" s="83" t="s">
        <v>1694</v>
      </c>
      <c r="Y400" s="80"/>
      <c r="Z400" s="80"/>
      <c r="AA400" s="86" t="s">
        <v>2338</v>
      </c>
      <c r="AB400" s="86" t="s">
        <v>2364</v>
      </c>
      <c r="AC400" s="80" t="b">
        <v>0</v>
      </c>
      <c r="AD400" s="80">
        <v>2</v>
      </c>
      <c r="AE400" s="86" t="s">
        <v>2481</v>
      </c>
      <c r="AF400" s="80" t="b">
        <v>0</v>
      </c>
      <c r="AG400" s="80" t="s">
        <v>2484</v>
      </c>
      <c r="AH400" s="80"/>
      <c r="AI400" s="86" t="s">
        <v>2449</v>
      </c>
      <c r="AJ400" s="80" t="b">
        <v>0</v>
      </c>
      <c r="AK400" s="80">
        <v>0</v>
      </c>
      <c r="AL400" s="86" t="s">
        <v>2449</v>
      </c>
      <c r="AM400" s="80" t="s">
        <v>2506</v>
      </c>
      <c r="AN400" s="80" t="b">
        <v>0</v>
      </c>
      <c r="AO400" s="86" t="s">
        <v>2364</v>
      </c>
      <c r="AP400" s="80" t="s">
        <v>178</v>
      </c>
      <c r="AQ400" s="80">
        <v>0</v>
      </c>
      <c r="AR400" s="80">
        <v>0</v>
      </c>
      <c r="AS400" s="80"/>
      <c r="AT400" s="80"/>
      <c r="AU400" s="80"/>
      <c r="AV400" s="80"/>
      <c r="AW400" s="80"/>
      <c r="AX400" s="80"/>
      <c r="AY400" s="80"/>
      <c r="AZ400" s="80"/>
      <c r="BA400" s="79" t="str">
        <f>REPLACE(INDEX(GroupVertices[Group],MATCH(Edges[[#This Row],[Vertex 1]],GroupVertices[Vertex],0)),1,1,"")</f>
        <v>1</v>
      </c>
      <c r="BB400" s="79" t="str">
        <f>REPLACE(INDEX(GroupVertices[Group],MATCH(Edges[[#This Row],[Vertex 2]],GroupVertices[Vertex],0)),1,1,"")</f>
        <v>2</v>
      </c>
    </row>
    <row r="401" spans="1:54" ht="15">
      <c r="A401" s="65" t="s">
        <v>279</v>
      </c>
      <c r="B401" s="65" t="s">
        <v>297</v>
      </c>
      <c r="C401" s="66"/>
      <c r="D401" s="67"/>
      <c r="E401" s="68"/>
      <c r="F401" s="69"/>
      <c r="G401" s="66"/>
      <c r="H401" s="70"/>
      <c r="I401" s="71"/>
      <c r="J401" s="71"/>
      <c r="K401" s="34" t="s">
        <v>65</v>
      </c>
      <c r="L401" s="78">
        <v>401</v>
      </c>
      <c r="M401" s="78"/>
      <c r="N401" s="73"/>
      <c r="O401" s="80" t="s">
        <v>335</v>
      </c>
      <c r="P401" s="82">
        <v>43530.01275462963</v>
      </c>
      <c r="Q401" s="80" t="s">
        <v>665</v>
      </c>
      <c r="R401" s="80"/>
      <c r="S401" s="80"/>
      <c r="T401" s="80" t="s">
        <v>925</v>
      </c>
      <c r="U401" s="80"/>
      <c r="V401" s="83" t="s">
        <v>1121</v>
      </c>
      <c r="W401" s="82">
        <v>43530.01275462963</v>
      </c>
      <c r="X401" s="83" t="s">
        <v>1528</v>
      </c>
      <c r="Y401" s="80"/>
      <c r="Z401" s="80"/>
      <c r="AA401" s="86" t="s">
        <v>2169</v>
      </c>
      <c r="AB401" s="86" t="s">
        <v>2360</v>
      </c>
      <c r="AC401" s="80" t="b">
        <v>0</v>
      </c>
      <c r="AD401" s="80">
        <v>2</v>
      </c>
      <c r="AE401" s="86" t="s">
        <v>2481</v>
      </c>
      <c r="AF401" s="80" t="b">
        <v>0</v>
      </c>
      <c r="AG401" s="80" t="s">
        <v>2484</v>
      </c>
      <c r="AH401" s="80"/>
      <c r="AI401" s="86" t="s">
        <v>2449</v>
      </c>
      <c r="AJ401" s="80" t="b">
        <v>0</v>
      </c>
      <c r="AK401" s="80">
        <v>0</v>
      </c>
      <c r="AL401" s="86" t="s">
        <v>2449</v>
      </c>
      <c r="AM401" s="80" t="s">
        <v>2506</v>
      </c>
      <c r="AN401" s="80" t="b">
        <v>0</v>
      </c>
      <c r="AO401" s="86" t="s">
        <v>2360</v>
      </c>
      <c r="AP401" s="80" t="s">
        <v>178</v>
      </c>
      <c r="AQ401" s="80">
        <v>0</v>
      </c>
      <c r="AR401" s="80">
        <v>0</v>
      </c>
      <c r="AS401" s="80"/>
      <c r="AT401" s="80"/>
      <c r="AU401" s="80"/>
      <c r="AV401" s="80"/>
      <c r="AW401" s="80"/>
      <c r="AX401" s="80"/>
      <c r="AY401" s="80"/>
      <c r="AZ401" s="80"/>
      <c r="BA401" s="79" t="str">
        <f>REPLACE(INDEX(GroupVertices[Group],MATCH(Edges[[#This Row],[Vertex 1]],GroupVertices[Vertex],0)),1,1,"")</f>
        <v>6</v>
      </c>
      <c r="BB401" s="79" t="str">
        <f>REPLACE(INDEX(GroupVertices[Group],MATCH(Edges[[#This Row],[Vertex 2]],GroupVertices[Vertex],0)),1,1,"")</f>
        <v>2</v>
      </c>
    </row>
    <row r="402" spans="1:54" ht="15">
      <c r="A402" s="65" t="s">
        <v>270</v>
      </c>
      <c r="B402" s="65" t="s">
        <v>297</v>
      </c>
      <c r="C402" s="66"/>
      <c r="D402" s="67"/>
      <c r="E402" s="68"/>
      <c r="F402" s="69"/>
      <c r="G402" s="66"/>
      <c r="H402" s="70"/>
      <c r="I402" s="71"/>
      <c r="J402" s="71"/>
      <c r="K402" s="34" t="s">
        <v>65</v>
      </c>
      <c r="L402" s="78">
        <v>402</v>
      </c>
      <c r="M402" s="78"/>
      <c r="N402" s="73"/>
      <c r="O402" s="80" t="s">
        <v>335</v>
      </c>
      <c r="P402" s="82">
        <v>43530.01949074074</v>
      </c>
      <c r="Q402" s="80" t="s">
        <v>811</v>
      </c>
      <c r="R402" s="80"/>
      <c r="S402" s="80"/>
      <c r="T402" s="80" t="s">
        <v>925</v>
      </c>
      <c r="U402" s="80"/>
      <c r="V402" s="83" t="s">
        <v>1111</v>
      </c>
      <c r="W402" s="82">
        <v>43530.01949074074</v>
      </c>
      <c r="X402" s="83" t="s">
        <v>1688</v>
      </c>
      <c r="Y402" s="80"/>
      <c r="Z402" s="80"/>
      <c r="AA402" s="86" t="s">
        <v>2332</v>
      </c>
      <c r="AB402" s="86" t="s">
        <v>2361</v>
      </c>
      <c r="AC402" s="80" t="b">
        <v>0</v>
      </c>
      <c r="AD402" s="80">
        <v>1</v>
      </c>
      <c r="AE402" s="86" t="s">
        <v>2481</v>
      </c>
      <c r="AF402" s="80" t="b">
        <v>0</v>
      </c>
      <c r="AG402" s="80" t="s">
        <v>2484</v>
      </c>
      <c r="AH402" s="80"/>
      <c r="AI402" s="86" t="s">
        <v>2449</v>
      </c>
      <c r="AJ402" s="80" t="b">
        <v>0</v>
      </c>
      <c r="AK402" s="80">
        <v>0</v>
      </c>
      <c r="AL402" s="86" t="s">
        <v>2449</v>
      </c>
      <c r="AM402" s="80" t="s">
        <v>2506</v>
      </c>
      <c r="AN402" s="80" t="b">
        <v>0</v>
      </c>
      <c r="AO402" s="86" t="s">
        <v>2361</v>
      </c>
      <c r="AP402" s="80" t="s">
        <v>178</v>
      </c>
      <c r="AQ402" s="80">
        <v>0</v>
      </c>
      <c r="AR402" s="80">
        <v>0</v>
      </c>
      <c r="AS402" s="80"/>
      <c r="AT402" s="80"/>
      <c r="AU402" s="80"/>
      <c r="AV402" s="80"/>
      <c r="AW402" s="80"/>
      <c r="AX402" s="80"/>
      <c r="AY402" s="80"/>
      <c r="AZ402" s="80"/>
      <c r="BA402" s="79" t="str">
        <f>REPLACE(INDEX(GroupVertices[Group],MATCH(Edges[[#This Row],[Vertex 1]],GroupVertices[Vertex],0)),1,1,"")</f>
        <v>1</v>
      </c>
      <c r="BB402" s="79" t="str">
        <f>REPLACE(INDEX(GroupVertices[Group],MATCH(Edges[[#This Row],[Vertex 2]],GroupVertices[Vertex],0)),1,1,"")</f>
        <v>2</v>
      </c>
    </row>
    <row r="403" spans="1:54" ht="15">
      <c r="A403" s="65" t="s">
        <v>248</v>
      </c>
      <c r="B403" s="65" t="s">
        <v>292</v>
      </c>
      <c r="C403" s="66"/>
      <c r="D403" s="67"/>
      <c r="E403" s="68"/>
      <c r="F403" s="69"/>
      <c r="G403" s="66"/>
      <c r="H403" s="70"/>
      <c r="I403" s="71"/>
      <c r="J403" s="71"/>
      <c r="K403" s="34" t="s">
        <v>65</v>
      </c>
      <c r="L403" s="78">
        <v>403</v>
      </c>
      <c r="M403" s="78"/>
      <c r="N403" s="73"/>
      <c r="O403" s="80" t="s">
        <v>335</v>
      </c>
      <c r="P403" s="82">
        <v>43523.036886574075</v>
      </c>
      <c r="Q403" s="80" t="s">
        <v>460</v>
      </c>
      <c r="R403" s="80"/>
      <c r="S403" s="80"/>
      <c r="T403" s="80" t="s">
        <v>925</v>
      </c>
      <c r="U403" s="80"/>
      <c r="V403" s="83" t="s">
        <v>1114</v>
      </c>
      <c r="W403" s="82">
        <v>43523.036886574075</v>
      </c>
      <c r="X403" s="83" t="s">
        <v>1309</v>
      </c>
      <c r="Y403" s="80"/>
      <c r="Z403" s="80"/>
      <c r="AA403" s="86" t="s">
        <v>1949</v>
      </c>
      <c r="AB403" s="86" t="s">
        <v>2101</v>
      </c>
      <c r="AC403" s="80" t="b">
        <v>0</v>
      </c>
      <c r="AD403" s="80">
        <v>5</v>
      </c>
      <c r="AE403" s="86" t="s">
        <v>2472</v>
      </c>
      <c r="AF403" s="80" t="b">
        <v>0</v>
      </c>
      <c r="AG403" s="80" t="s">
        <v>2484</v>
      </c>
      <c r="AH403" s="80"/>
      <c r="AI403" s="86" t="s">
        <v>2449</v>
      </c>
      <c r="AJ403" s="80" t="b">
        <v>0</v>
      </c>
      <c r="AK403" s="80">
        <v>0</v>
      </c>
      <c r="AL403" s="86" t="s">
        <v>2449</v>
      </c>
      <c r="AM403" s="80" t="s">
        <v>2506</v>
      </c>
      <c r="AN403" s="80" t="b">
        <v>0</v>
      </c>
      <c r="AO403" s="86" t="s">
        <v>2101</v>
      </c>
      <c r="AP403" s="80" t="s">
        <v>178</v>
      </c>
      <c r="AQ403" s="80">
        <v>0</v>
      </c>
      <c r="AR403" s="80">
        <v>0</v>
      </c>
      <c r="AS403" s="80"/>
      <c r="AT403" s="80"/>
      <c r="AU403" s="80"/>
      <c r="AV403" s="80"/>
      <c r="AW403" s="80"/>
      <c r="AX403" s="80"/>
      <c r="AY403" s="80"/>
      <c r="AZ403" s="80"/>
      <c r="BA403" s="79" t="str">
        <f>REPLACE(INDEX(GroupVertices[Group],MATCH(Edges[[#This Row],[Vertex 1]],GroupVertices[Vertex],0)),1,1,"")</f>
        <v>4</v>
      </c>
      <c r="BB403" s="79" t="str">
        <f>REPLACE(INDEX(GroupVertices[Group],MATCH(Edges[[#This Row],[Vertex 2]],GroupVertices[Vertex],0)),1,1,"")</f>
        <v>4</v>
      </c>
    </row>
    <row r="404" spans="1:54" ht="15">
      <c r="A404" s="65" t="s">
        <v>270</v>
      </c>
      <c r="B404" s="65" t="s">
        <v>292</v>
      </c>
      <c r="C404" s="66"/>
      <c r="D404" s="67"/>
      <c r="E404" s="68"/>
      <c r="F404" s="69"/>
      <c r="G404" s="66"/>
      <c r="H404" s="70"/>
      <c r="I404" s="71"/>
      <c r="J404" s="71"/>
      <c r="K404" s="34" t="s">
        <v>65</v>
      </c>
      <c r="L404" s="78">
        <v>404</v>
      </c>
      <c r="M404" s="78"/>
      <c r="N404" s="73"/>
      <c r="O404" s="80" t="s">
        <v>335</v>
      </c>
      <c r="P404" s="82">
        <v>43523.01275462963</v>
      </c>
      <c r="Q404" s="80" t="s">
        <v>604</v>
      </c>
      <c r="R404" s="80"/>
      <c r="S404" s="80"/>
      <c r="T404" s="80" t="s">
        <v>925</v>
      </c>
      <c r="U404" s="80"/>
      <c r="V404" s="83" t="s">
        <v>1111</v>
      </c>
      <c r="W404" s="82">
        <v>43523.01275462963</v>
      </c>
      <c r="X404" s="83" t="s">
        <v>1463</v>
      </c>
      <c r="Y404" s="80"/>
      <c r="Z404" s="80"/>
      <c r="AA404" s="86" t="s">
        <v>2103</v>
      </c>
      <c r="AB404" s="86" t="s">
        <v>2094</v>
      </c>
      <c r="AC404" s="80" t="b">
        <v>0</v>
      </c>
      <c r="AD404" s="80">
        <v>1</v>
      </c>
      <c r="AE404" s="86" t="s">
        <v>2472</v>
      </c>
      <c r="AF404" s="80" t="b">
        <v>0</v>
      </c>
      <c r="AG404" s="80" t="s">
        <v>2484</v>
      </c>
      <c r="AH404" s="80"/>
      <c r="AI404" s="86" t="s">
        <v>2449</v>
      </c>
      <c r="AJ404" s="80" t="b">
        <v>0</v>
      </c>
      <c r="AK404" s="80">
        <v>0</v>
      </c>
      <c r="AL404" s="86" t="s">
        <v>2449</v>
      </c>
      <c r="AM404" s="80" t="s">
        <v>2506</v>
      </c>
      <c r="AN404" s="80" t="b">
        <v>0</v>
      </c>
      <c r="AO404" s="86" t="s">
        <v>2094</v>
      </c>
      <c r="AP404" s="80" t="s">
        <v>178</v>
      </c>
      <c r="AQ404" s="80">
        <v>0</v>
      </c>
      <c r="AR404" s="80">
        <v>0</v>
      </c>
      <c r="AS404" s="80"/>
      <c r="AT404" s="80"/>
      <c r="AU404" s="80"/>
      <c r="AV404" s="80"/>
      <c r="AW404" s="80"/>
      <c r="AX404" s="80"/>
      <c r="AY404" s="80"/>
      <c r="AZ404" s="80"/>
      <c r="BA404" s="79" t="str">
        <f>REPLACE(INDEX(GroupVertices[Group],MATCH(Edges[[#This Row],[Vertex 1]],GroupVertices[Vertex],0)),1,1,"")</f>
        <v>1</v>
      </c>
      <c r="BB404" s="79" t="str">
        <f>REPLACE(INDEX(GroupVertices[Group],MATCH(Edges[[#This Row],[Vertex 2]],GroupVertices[Vertex],0)),1,1,"")</f>
        <v>4</v>
      </c>
    </row>
    <row r="405" spans="1:54" ht="15">
      <c r="A405" s="65" t="s">
        <v>293</v>
      </c>
      <c r="B405" s="65" t="s">
        <v>292</v>
      </c>
      <c r="C405" s="66"/>
      <c r="D405" s="67"/>
      <c r="E405" s="68"/>
      <c r="F405" s="69"/>
      <c r="G405" s="66"/>
      <c r="H405" s="70"/>
      <c r="I405" s="71"/>
      <c r="J405" s="71"/>
      <c r="K405" s="34" t="s">
        <v>65</v>
      </c>
      <c r="L405" s="78">
        <v>405</v>
      </c>
      <c r="M405" s="78"/>
      <c r="N405" s="73"/>
      <c r="O405" s="80" t="s">
        <v>335</v>
      </c>
      <c r="P405" s="82">
        <v>43523.01935185185</v>
      </c>
      <c r="Q405" s="80" t="s">
        <v>607</v>
      </c>
      <c r="R405" s="80"/>
      <c r="S405" s="80"/>
      <c r="T405" s="80" t="s">
        <v>925</v>
      </c>
      <c r="U405" s="80"/>
      <c r="V405" s="83" t="s">
        <v>1135</v>
      </c>
      <c r="W405" s="82">
        <v>43523.01935185185</v>
      </c>
      <c r="X405" s="83" t="s">
        <v>1466</v>
      </c>
      <c r="Y405" s="80"/>
      <c r="Z405" s="80"/>
      <c r="AA405" s="86" t="s">
        <v>2106</v>
      </c>
      <c r="AB405" s="86" t="s">
        <v>2096</v>
      </c>
      <c r="AC405" s="80" t="b">
        <v>0</v>
      </c>
      <c r="AD405" s="80">
        <v>1</v>
      </c>
      <c r="AE405" s="86" t="s">
        <v>2472</v>
      </c>
      <c r="AF405" s="80" t="b">
        <v>0</v>
      </c>
      <c r="AG405" s="80" t="s">
        <v>2484</v>
      </c>
      <c r="AH405" s="80"/>
      <c r="AI405" s="86" t="s">
        <v>2449</v>
      </c>
      <c r="AJ405" s="80" t="b">
        <v>0</v>
      </c>
      <c r="AK405" s="80">
        <v>0</v>
      </c>
      <c r="AL405" s="86" t="s">
        <v>2449</v>
      </c>
      <c r="AM405" s="80" t="s">
        <v>2502</v>
      </c>
      <c r="AN405" s="80" t="b">
        <v>0</v>
      </c>
      <c r="AO405" s="86" t="s">
        <v>2096</v>
      </c>
      <c r="AP405" s="80" t="s">
        <v>178</v>
      </c>
      <c r="AQ405" s="80">
        <v>0</v>
      </c>
      <c r="AR405" s="80">
        <v>0</v>
      </c>
      <c r="AS405" s="80"/>
      <c r="AT405" s="80"/>
      <c r="AU405" s="80"/>
      <c r="AV405" s="80"/>
      <c r="AW405" s="80"/>
      <c r="AX405" s="80"/>
      <c r="AY405" s="80"/>
      <c r="AZ405" s="80"/>
      <c r="BA405" s="79" t="str">
        <f>REPLACE(INDEX(GroupVertices[Group],MATCH(Edges[[#This Row],[Vertex 1]],GroupVertices[Vertex],0)),1,1,"")</f>
        <v>2</v>
      </c>
      <c r="BB405" s="79" t="str">
        <f>REPLACE(INDEX(GroupVertices[Group],MATCH(Edges[[#This Row],[Vertex 2]],GroupVertices[Vertex],0)),1,1,"")</f>
        <v>4</v>
      </c>
    </row>
    <row r="406" spans="1:54" ht="15">
      <c r="A406" s="65" t="s">
        <v>270</v>
      </c>
      <c r="B406" s="65" t="s">
        <v>292</v>
      </c>
      <c r="C406" s="66"/>
      <c r="D406" s="67"/>
      <c r="E406" s="68"/>
      <c r="F406" s="69"/>
      <c r="G406" s="66"/>
      <c r="H406" s="70"/>
      <c r="I406" s="71"/>
      <c r="J406" s="71"/>
      <c r="K406" s="34" t="s">
        <v>65</v>
      </c>
      <c r="L406" s="78">
        <v>406</v>
      </c>
      <c r="M406" s="78"/>
      <c r="N406" s="73"/>
      <c r="O406" s="80" t="s">
        <v>335</v>
      </c>
      <c r="P406" s="82">
        <v>43523.01850694444</v>
      </c>
      <c r="Q406" s="80" t="s">
        <v>605</v>
      </c>
      <c r="R406" s="80"/>
      <c r="S406" s="80"/>
      <c r="T406" s="80" t="s">
        <v>925</v>
      </c>
      <c r="U406" s="80"/>
      <c r="V406" s="83" t="s">
        <v>1111</v>
      </c>
      <c r="W406" s="82">
        <v>43523.01850694444</v>
      </c>
      <c r="X406" s="83" t="s">
        <v>1464</v>
      </c>
      <c r="Y406" s="80"/>
      <c r="Z406" s="80"/>
      <c r="AA406" s="86" t="s">
        <v>2104</v>
      </c>
      <c r="AB406" s="86" t="s">
        <v>2096</v>
      </c>
      <c r="AC406" s="80" t="b">
        <v>0</v>
      </c>
      <c r="AD406" s="80">
        <v>1</v>
      </c>
      <c r="AE406" s="86" t="s">
        <v>2472</v>
      </c>
      <c r="AF406" s="80" t="b">
        <v>0</v>
      </c>
      <c r="AG406" s="80" t="s">
        <v>2484</v>
      </c>
      <c r="AH406" s="80"/>
      <c r="AI406" s="86" t="s">
        <v>2449</v>
      </c>
      <c r="AJ406" s="80" t="b">
        <v>0</v>
      </c>
      <c r="AK406" s="80">
        <v>0</v>
      </c>
      <c r="AL406" s="86" t="s">
        <v>2449</v>
      </c>
      <c r="AM406" s="80" t="s">
        <v>2506</v>
      </c>
      <c r="AN406" s="80" t="b">
        <v>0</v>
      </c>
      <c r="AO406" s="86" t="s">
        <v>2096</v>
      </c>
      <c r="AP406" s="80" t="s">
        <v>178</v>
      </c>
      <c r="AQ406" s="80">
        <v>0</v>
      </c>
      <c r="AR406" s="80">
        <v>0</v>
      </c>
      <c r="AS406" s="80"/>
      <c r="AT406" s="80"/>
      <c r="AU406" s="80"/>
      <c r="AV406" s="80"/>
      <c r="AW406" s="80"/>
      <c r="AX406" s="80"/>
      <c r="AY406" s="80"/>
      <c r="AZ406" s="80"/>
      <c r="BA406" s="79" t="str">
        <f>REPLACE(INDEX(GroupVertices[Group],MATCH(Edges[[#This Row],[Vertex 1]],GroupVertices[Vertex],0)),1,1,"")</f>
        <v>1</v>
      </c>
      <c r="BB406" s="79" t="str">
        <f>REPLACE(INDEX(GroupVertices[Group],MATCH(Edges[[#This Row],[Vertex 2]],GroupVertices[Vertex],0)),1,1,"")</f>
        <v>4</v>
      </c>
    </row>
    <row r="407" spans="1:54" ht="15">
      <c r="A407" s="65" t="s">
        <v>270</v>
      </c>
      <c r="B407" s="65" t="s">
        <v>292</v>
      </c>
      <c r="C407" s="66"/>
      <c r="D407" s="67"/>
      <c r="E407" s="68"/>
      <c r="F407" s="69"/>
      <c r="G407" s="66"/>
      <c r="H407" s="70"/>
      <c r="I407" s="71"/>
      <c r="J407" s="71"/>
      <c r="K407" s="34" t="s">
        <v>65</v>
      </c>
      <c r="L407" s="78">
        <v>407</v>
      </c>
      <c r="M407" s="78"/>
      <c r="N407" s="73"/>
      <c r="O407" s="80" t="s">
        <v>335</v>
      </c>
      <c r="P407" s="82">
        <v>43523.03565972222</v>
      </c>
      <c r="Q407" s="80" t="s">
        <v>606</v>
      </c>
      <c r="R407" s="80"/>
      <c r="S407" s="80"/>
      <c r="T407" s="80" t="s">
        <v>925</v>
      </c>
      <c r="U407" s="80"/>
      <c r="V407" s="83" t="s">
        <v>1111</v>
      </c>
      <c r="W407" s="82">
        <v>43523.03565972222</v>
      </c>
      <c r="X407" s="83" t="s">
        <v>1465</v>
      </c>
      <c r="Y407" s="80"/>
      <c r="Z407" s="80"/>
      <c r="AA407" s="86" t="s">
        <v>2105</v>
      </c>
      <c r="AB407" s="86" t="s">
        <v>2100</v>
      </c>
      <c r="AC407" s="80" t="b">
        <v>0</v>
      </c>
      <c r="AD407" s="80">
        <v>0</v>
      </c>
      <c r="AE407" s="86" t="s">
        <v>2472</v>
      </c>
      <c r="AF407" s="80" t="b">
        <v>0</v>
      </c>
      <c r="AG407" s="80" t="s">
        <v>2486</v>
      </c>
      <c r="AH407" s="80"/>
      <c r="AI407" s="86" t="s">
        <v>2449</v>
      </c>
      <c r="AJ407" s="80" t="b">
        <v>0</v>
      </c>
      <c r="AK407" s="80">
        <v>0</v>
      </c>
      <c r="AL407" s="86" t="s">
        <v>2449</v>
      </c>
      <c r="AM407" s="80" t="s">
        <v>2506</v>
      </c>
      <c r="AN407" s="80" t="b">
        <v>0</v>
      </c>
      <c r="AO407" s="86" t="s">
        <v>2100</v>
      </c>
      <c r="AP407" s="80" t="s">
        <v>178</v>
      </c>
      <c r="AQ407" s="80">
        <v>0</v>
      </c>
      <c r="AR407" s="80">
        <v>0</v>
      </c>
      <c r="AS407" s="80"/>
      <c r="AT407" s="80"/>
      <c r="AU407" s="80"/>
      <c r="AV407" s="80"/>
      <c r="AW407" s="80"/>
      <c r="AX407" s="80"/>
      <c r="AY407" s="80"/>
      <c r="AZ407" s="80"/>
      <c r="BA407" s="79" t="str">
        <f>REPLACE(INDEX(GroupVertices[Group],MATCH(Edges[[#This Row],[Vertex 1]],GroupVertices[Vertex],0)),1,1,"")</f>
        <v>1</v>
      </c>
      <c r="BB407" s="79" t="str">
        <f>REPLACE(INDEX(GroupVertices[Group],MATCH(Edges[[#This Row],[Vertex 2]],GroupVertices[Vertex],0)),1,1,"")</f>
        <v>4</v>
      </c>
    </row>
    <row r="408" spans="1:54" ht="15">
      <c r="A408" s="65" t="s">
        <v>270</v>
      </c>
      <c r="B408" s="65" t="s">
        <v>225</v>
      </c>
      <c r="C408" s="66"/>
      <c r="D408" s="67"/>
      <c r="E408" s="68"/>
      <c r="F408" s="69"/>
      <c r="G408" s="66"/>
      <c r="H408" s="70"/>
      <c r="I408" s="71"/>
      <c r="J408" s="71"/>
      <c r="K408" s="34" t="s">
        <v>66</v>
      </c>
      <c r="L408" s="78">
        <v>408</v>
      </c>
      <c r="M408" s="78"/>
      <c r="N408" s="73"/>
      <c r="O408" s="80" t="s">
        <v>335</v>
      </c>
      <c r="P408" s="82">
        <v>43523.02177083334</v>
      </c>
      <c r="Q408" s="80" t="s">
        <v>382</v>
      </c>
      <c r="R408" s="80"/>
      <c r="S408" s="80"/>
      <c r="T408" s="80" t="s">
        <v>925</v>
      </c>
      <c r="U408" s="80"/>
      <c r="V408" s="83" t="s">
        <v>1111</v>
      </c>
      <c r="W408" s="82">
        <v>43523.02177083334</v>
      </c>
      <c r="X408" s="83" t="s">
        <v>1226</v>
      </c>
      <c r="Y408" s="80"/>
      <c r="Z408" s="80"/>
      <c r="AA408" s="86" t="s">
        <v>1866</v>
      </c>
      <c r="AB408" s="86" t="s">
        <v>1864</v>
      </c>
      <c r="AC408" s="80" t="b">
        <v>0</v>
      </c>
      <c r="AD408" s="80">
        <v>1</v>
      </c>
      <c r="AE408" s="86" t="s">
        <v>2458</v>
      </c>
      <c r="AF408" s="80" t="b">
        <v>0</v>
      </c>
      <c r="AG408" s="80" t="s">
        <v>2484</v>
      </c>
      <c r="AH408" s="80"/>
      <c r="AI408" s="86" t="s">
        <v>2449</v>
      </c>
      <c r="AJ408" s="80" t="b">
        <v>0</v>
      </c>
      <c r="AK408" s="80">
        <v>0</v>
      </c>
      <c r="AL408" s="86" t="s">
        <v>2449</v>
      </c>
      <c r="AM408" s="80" t="s">
        <v>2506</v>
      </c>
      <c r="AN408" s="80" t="b">
        <v>0</v>
      </c>
      <c r="AO408" s="86" t="s">
        <v>1864</v>
      </c>
      <c r="AP408" s="80" t="s">
        <v>178</v>
      </c>
      <c r="AQ408" s="80">
        <v>0</v>
      </c>
      <c r="AR408" s="80">
        <v>0</v>
      </c>
      <c r="AS408" s="80"/>
      <c r="AT408" s="80"/>
      <c r="AU408" s="80"/>
      <c r="AV408" s="80"/>
      <c r="AW408" s="80"/>
      <c r="AX408" s="80"/>
      <c r="AY408" s="80"/>
      <c r="AZ408" s="80"/>
      <c r="BA408" s="79" t="str">
        <f>REPLACE(INDEX(GroupVertices[Group],MATCH(Edges[[#This Row],[Vertex 1]],GroupVertices[Vertex],0)),1,1,"")</f>
        <v>1</v>
      </c>
      <c r="BB408" s="79" t="str">
        <f>REPLACE(INDEX(GroupVertices[Group],MATCH(Edges[[#This Row],[Vertex 2]],GroupVertices[Vertex],0)),1,1,"")</f>
        <v>1</v>
      </c>
    </row>
    <row r="409" spans="1:54" ht="15">
      <c r="A409" s="65" t="s">
        <v>270</v>
      </c>
      <c r="B409" s="65" t="s">
        <v>225</v>
      </c>
      <c r="C409" s="66"/>
      <c r="D409" s="67"/>
      <c r="E409" s="68"/>
      <c r="F409" s="69"/>
      <c r="G409" s="66"/>
      <c r="H409" s="70"/>
      <c r="I409" s="71"/>
      <c r="J409" s="71"/>
      <c r="K409" s="34" t="s">
        <v>66</v>
      </c>
      <c r="L409" s="78">
        <v>409</v>
      </c>
      <c r="M409" s="78"/>
      <c r="N409" s="73"/>
      <c r="O409" s="80" t="s">
        <v>335</v>
      </c>
      <c r="P409" s="82">
        <v>43523.020324074074</v>
      </c>
      <c r="Q409" s="80" t="s">
        <v>381</v>
      </c>
      <c r="R409" s="80"/>
      <c r="S409" s="80"/>
      <c r="T409" s="80" t="s">
        <v>925</v>
      </c>
      <c r="U409" s="80"/>
      <c r="V409" s="83" t="s">
        <v>1111</v>
      </c>
      <c r="W409" s="82">
        <v>43523.020324074074</v>
      </c>
      <c r="X409" s="83" t="s">
        <v>1225</v>
      </c>
      <c r="Y409" s="80"/>
      <c r="Z409" s="80"/>
      <c r="AA409" s="86" t="s">
        <v>1865</v>
      </c>
      <c r="AB409" s="86" t="s">
        <v>1863</v>
      </c>
      <c r="AC409" s="80" t="b">
        <v>0</v>
      </c>
      <c r="AD409" s="80">
        <v>1</v>
      </c>
      <c r="AE409" s="86" t="s">
        <v>2458</v>
      </c>
      <c r="AF409" s="80" t="b">
        <v>0</v>
      </c>
      <c r="AG409" s="80" t="s">
        <v>2484</v>
      </c>
      <c r="AH409" s="80"/>
      <c r="AI409" s="86" t="s">
        <v>2449</v>
      </c>
      <c r="AJ409" s="80" t="b">
        <v>0</v>
      </c>
      <c r="AK409" s="80">
        <v>0</v>
      </c>
      <c r="AL409" s="86" t="s">
        <v>2449</v>
      </c>
      <c r="AM409" s="80" t="s">
        <v>2506</v>
      </c>
      <c r="AN409" s="80" t="b">
        <v>0</v>
      </c>
      <c r="AO409" s="86" t="s">
        <v>1863</v>
      </c>
      <c r="AP409" s="80" t="s">
        <v>178</v>
      </c>
      <c r="AQ409" s="80">
        <v>0</v>
      </c>
      <c r="AR409" s="80">
        <v>0</v>
      </c>
      <c r="AS409" s="80"/>
      <c r="AT409" s="80"/>
      <c r="AU409" s="80"/>
      <c r="AV409" s="80"/>
      <c r="AW409" s="80"/>
      <c r="AX409" s="80"/>
      <c r="AY409" s="80"/>
      <c r="AZ409" s="80"/>
      <c r="BA409" s="79" t="str">
        <f>REPLACE(INDEX(GroupVertices[Group],MATCH(Edges[[#This Row],[Vertex 1]],GroupVertices[Vertex],0)),1,1,"")</f>
        <v>1</v>
      </c>
      <c r="BB409" s="79" t="str">
        <f>REPLACE(INDEX(GroupVertices[Group],MATCH(Edges[[#This Row],[Vertex 2]],GroupVertices[Vertex],0)),1,1,"")</f>
        <v>1</v>
      </c>
    </row>
    <row r="410" spans="1:54" ht="15">
      <c r="A410" s="65" t="s">
        <v>270</v>
      </c>
      <c r="B410" s="65" t="s">
        <v>281</v>
      </c>
      <c r="C410" s="66"/>
      <c r="D410" s="67"/>
      <c r="E410" s="68"/>
      <c r="F410" s="69"/>
      <c r="G410" s="66"/>
      <c r="H410" s="70"/>
      <c r="I410" s="71"/>
      <c r="J410" s="71"/>
      <c r="K410" s="34" t="s">
        <v>65</v>
      </c>
      <c r="L410" s="78">
        <v>410</v>
      </c>
      <c r="M410" s="78"/>
      <c r="N410" s="73"/>
      <c r="O410" s="80" t="s">
        <v>335</v>
      </c>
      <c r="P410" s="82">
        <v>43530.03979166667</v>
      </c>
      <c r="Q410" s="80" t="s">
        <v>435</v>
      </c>
      <c r="R410" s="80"/>
      <c r="S410" s="80"/>
      <c r="T410" s="80" t="s">
        <v>925</v>
      </c>
      <c r="U410" s="80"/>
      <c r="V410" s="83" t="s">
        <v>1111</v>
      </c>
      <c r="W410" s="82">
        <v>43530.03979166667</v>
      </c>
      <c r="X410" s="83" t="s">
        <v>1283</v>
      </c>
      <c r="Y410" s="80"/>
      <c r="Z410" s="80"/>
      <c r="AA410" s="86" t="s">
        <v>1923</v>
      </c>
      <c r="AB410" s="86" t="s">
        <v>1922</v>
      </c>
      <c r="AC410" s="80" t="b">
        <v>0</v>
      </c>
      <c r="AD410" s="80">
        <v>2</v>
      </c>
      <c r="AE410" s="86" t="s">
        <v>2468</v>
      </c>
      <c r="AF410" s="80" t="b">
        <v>0</v>
      </c>
      <c r="AG410" s="80" t="s">
        <v>2484</v>
      </c>
      <c r="AH410" s="80"/>
      <c r="AI410" s="86" t="s">
        <v>2449</v>
      </c>
      <c r="AJ410" s="80" t="b">
        <v>0</v>
      </c>
      <c r="AK410" s="80">
        <v>0</v>
      </c>
      <c r="AL410" s="86" t="s">
        <v>2449</v>
      </c>
      <c r="AM410" s="80" t="s">
        <v>2506</v>
      </c>
      <c r="AN410" s="80" t="b">
        <v>0</v>
      </c>
      <c r="AO410" s="86" t="s">
        <v>1922</v>
      </c>
      <c r="AP410" s="80" t="s">
        <v>178</v>
      </c>
      <c r="AQ410" s="80">
        <v>0</v>
      </c>
      <c r="AR410" s="80">
        <v>0</v>
      </c>
      <c r="AS410" s="80"/>
      <c r="AT410" s="80"/>
      <c r="AU410" s="80"/>
      <c r="AV410" s="80"/>
      <c r="AW410" s="80"/>
      <c r="AX410" s="80"/>
      <c r="AY410" s="80"/>
      <c r="AZ410" s="80"/>
      <c r="BA410" s="79" t="str">
        <f>REPLACE(INDEX(GroupVertices[Group],MATCH(Edges[[#This Row],[Vertex 1]],GroupVertices[Vertex],0)),1,1,"")</f>
        <v>1</v>
      </c>
      <c r="BB410" s="79" t="str">
        <f>REPLACE(INDEX(GroupVertices[Group],MATCH(Edges[[#This Row],[Vertex 2]],GroupVertices[Vertex],0)),1,1,"")</f>
        <v>1</v>
      </c>
    </row>
    <row r="411" spans="1:54" ht="15">
      <c r="A411" s="65" t="s">
        <v>270</v>
      </c>
      <c r="B411" s="65" t="s">
        <v>289</v>
      </c>
      <c r="C411" s="66"/>
      <c r="D411" s="67"/>
      <c r="E411" s="68"/>
      <c r="F411" s="69"/>
      <c r="G411" s="66"/>
      <c r="H411" s="70"/>
      <c r="I411" s="71"/>
      <c r="J411" s="71"/>
      <c r="K411" s="34" t="s">
        <v>66</v>
      </c>
      <c r="L411" s="78">
        <v>411</v>
      </c>
      <c r="M411" s="78"/>
      <c r="N411" s="73"/>
      <c r="O411" s="80" t="s">
        <v>335</v>
      </c>
      <c r="P411" s="82">
        <v>43523.01369212963</v>
      </c>
      <c r="Q411" s="80" t="s">
        <v>546</v>
      </c>
      <c r="R411" s="80"/>
      <c r="S411" s="80"/>
      <c r="T411" s="80" t="s">
        <v>925</v>
      </c>
      <c r="U411" s="80"/>
      <c r="V411" s="83" t="s">
        <v>1111</v>
      </c>
      <c r="W411" s="82">
        <v>43523.01369212963</v>
      </c>
      <c r="X411" s="83" t="s">
        <v>1399</v>
      </c>
      <c r="Y411" s="80"/>
      <c r="Z411" s="80"/>
      <c r="AA411" s="86" t="s">
        <v>2039</v>
      </c>
      <c r="AB411" s="86" t="s">
        <v>2030</v>
      </c>
      <c r="AC411" s="80" t="b">
        <v>0</v>
      </c>
      <c r="AD411" s="80">
        <v>1</v>
      </c>
      <c r="AE411" s="86" t="s">
        <v>2476</v>
      </c>
      <c r="AF411" s="80" t="b">
        <v>0</v>
      </c>
      <c r="AG411" s="80" t="s">
        <v>2484</v>
      </c>
      <c r="AH411" s="80"/>
      <c r="AI411" s="86" t="s">
        <v>2449</v>
      </c>
      <c r="AJ411" s="80" t="b">
        <v>0</v>
      </c>
      <c r="AK411" s="80">
        <v>0</v>
      </c>
      <c r="AL411" s="86" t="s">
        <v>2449</v>
      </c>
      <c r="AM411" s="80" t="s">
        <v>2506</v>
      </c>
      <c r="AN411" s="80" t="b">
        <v>0</v>
      </c>
      <c r="AO411" s="86" t="s">
        <v>2030</v>
      </c>
      <c r="AP411" s="80" t="s">
        <v>178</v>
      </c>
      <c r="AQ411" s="80">
        <v>0</v>
      </c>
      <c r="AR411" s="80">
        <v>0</v>
      </c>
      <c r="AS411" s="80"/>
      <c r="AT411" s="80"/>
      <c r="AU411" s="80"/>
      <c r="AV411" s="80"/>
      <c r="AW411" s="80"/>
      <c r="AX411" s="80"/>
      <c r="AY411" s="80"/>
      <c r="AZ411" s="80"/>
      <c r="BA411" s="79" t="str">
        <f>REPLACE(INDEX(GroupVertices[Group],MATCH(Edges[[#This Row],[Vertex 1]],GroupVertices[Vertex],0)),1,1,"")</f>
        <v>1</v>
      </c>
      <c r="BB411" s="79" t="str">
        <f>REPLACE(INDEX(GroupVertices[Group],MATCH(Edges[[#This Row],[Vertex 2]],GroupVertices[Vertex],0)),1,1,"")</f>
        <v>5</v>
      </c>
    </row>
    <row r="412" spans="1:54" ht="15">
      <c r="A412" s="65" t="s">
        <v>270</v>
      </c>
      <c r="B412" s="65" t="s">
        <v>289</v>
      </c>
      <c r="C412" s="66"/>
      <c r="D412" s="67"/>
      <c r="E412" s="68"/>
      <c r="F412" s="69"/>
      <c r="G412" s="66"/>
      <c r="H412" s="70"/>
      <c r="I412" s="71"/>
      <c r="J412" s="71"/>
      <c r="K412" s="34" t="s">
        <v>66</v>
      </c>
      <c r="L412" s="78">
        <v>412</v>
      </c>
      <c r="M412" s="78"/>
      <c r="N412" s="73"/>
      <c r="O412" s="80" t="s">
        <v>335</v>
      </c>
      <c r="P412" s="82">
        <v>43523.02633101852</v>
      </c>
      <c r="Q412" s="80" t="s">
        <v>547</v>
      </c>
      <c r="R412" s="80"/>
      <c r="S412" s="80"/>
      <c r="T412" s="80" t="s">
        <v>925</v>
      </c>
      <c r="U412" s="80"/>
      <c r="V412" s="83" t="s">
        <v>1111</v>
      </c>
      <c r="W412" s="82">
        <v>43523.02633101852</v>
      </c>
      <c r="X412" s="83" t="s">
        <v>1400</v>
      </c>
      <c r="Y412" s="80"/>
      <c r="Z412" s="80"/>
      <c r="AA412" s="86" t="s">
        <v>2040</v>
      </c>
      <c r="AB412" s="86" t="s">
        <v>2035</v>
      </c>
      <c r="AC412" s="80" t="b">
        <v>0</v>
      </c>
      <c r="AD412" s="80">
        <v>1</v>
      </c>
      <c r="AE412" s="86" t="s">
        <v>2476</v>
      </c>
      <c r="AF412" s="80" t="b">
        <v>0</v>
      </c>
      <c r="AG412" s="80" t="s">
        <v>2484</v>
      </c>
      <c r="AH412" s="80"/>
      <c r="AI412" s="86" t="s">
        <v>2449</v>
      </c>
      <c r="AJ412" s="80" t="b">
        <v>0</v>
      </c>
      <c r="AK412" s="80">
        <v>0</v>
      </c>
      <c r="AL412" s="86" t="s">
        <v>2449</v>
      </c>
      <c r="AM412" s="80" t="s">
        <v>2506</v>
      </c>
      <c r="AN412" s="80" t="b">
        <v>0</v>
      </c>
      <c r="AO412" s="86" t="s">
        <v>2035</v>
      </c>
      <c r="AP412" s="80" t="s">
        <v>178</v>
      </c>
      <c r="AQ412" s="80">
        <v>0</v>
      </c>
      <c r="AR412" s="80">
        <v>0</v>
      </c>
      <c r="AS412" s="80"/>
      <c r="AT412" s="80"/>
      <c r="AU412" s="80"/>
      <c r="AV412" s="80"/>
      <c r="AW412" s="80"/>
      <c r="AX412" s="80"/>
      <c r="AY412" s="80"/>
      <c r="AZ412" s="80"/>
      <c r="BA412" s="79" t="str">
        <f>REPLACE(INDEX(GroupVertices[Group],MATCH(Edges[[#This Row],[Vertex 1]],GroupVertices[Vertex],0)),1,1,"")</f>
        <v>1</v>
      </c>
      <c r="BB412" s="79" t="str">
        <f>REPLACE(INDEX(GroupVertices[Group],MATCH(Edges[[#This Row],[Vertex 2]],GroupVertices[Vertex],0)),1,1,"")</f>
        <v>5</v>
      </c>
    </row>
    <row r="413" spans="1:54" ht="15">
      <c r="A413" s="65" t="s">
        <v>270</v>
      </c>
      <c r="B413" s="65" t="s">
        <v>285</v>
      </c>
      <c r="C413" s="66"/>
      <c r="D413" s="67"/>
      <c r="E413" s="68"/>
      <c r="F413" s="69"/>
      <c r="G413" s="66"/>
      <c r="H413" s="70"/>
      <c r="I413" s="71"/>
      <c r="J413" s="71"/>
      <c r="K413" s="34" t="s">
        <v>66</v>
      </c>
      <c r="L413" s="78">
        <v>413</v>
      </c>
      <c r="M413" s="78"/>
      <c r="N413" s="73"/>
      <c r="O413" s="80" t="s">
        <v>335</v>
      </c>
      <c r="P413" s="82">
        <v>43530.04079861111</v>
      </c>
      <c r="Q413" s="80" t="s">
        <v>819</v>
      </c>
      <c r="R413" s="80"/>
      <c r="S413" s="80"/>
      <c r="T413" s="80" t="s">
        <v>925</v>
      </c>
      <c r="U413" s="80"/>
      <c r="V413" s="83" t="s">
        <v>1111</v>
      </c>
      <c r="W413" s="82">
        <v>43530.04079861111</v>
      </c>
      <c r="X413" s="83" t="s">
        <v>1696</v>
      </c>
      <c r="Y413" s="80"/>
      <c r="Z413" s="80"/>
      <c r="AA413" s="86" t="s">
        <v>2340</v>
      </c>
      <c r="AB413" s="86" t="s">
        <v>2398</v>
      </c>
      <c r="AC413" s="80" t="b">
        <v>0</v>
      </c>
      <c r="AD413" s="80">
        <v>2</v>
      </c>
      <c r="AE413" s="86" t="s">
        <v>2483</v>
      </c>
      <c r="AF413" s="80" t="b">
        <v>0</v>
      </c>
      <c r="AG413" s="80" t="s">
        <v>2484</v>
      </c>
      <c r="AH413" s="80"/>
      <c r="AI413" s="86" t="s">
        <v>2449</v>
      </c>
      <c r="AJ413" s="80" t="b">
        <v>0</v>
      </c>
      <c r="AK413" s="80">
        <v>0</v>
      </c>
      <c r="AL413" s="86" t="s">
        <v>2449</v>
      </c>
      <c r="AM413" s="80" t="s">
        <v>2506</v>
      </c>
      <c r="AN413" s="80" t="b">
        <v>0</v>
      </c>
      <c r="AO413" s="86" t="s">
        <v>2398</v>
      </c>
      <c r="AP413" s="80" t="s">
        <v>178</v>
      </c>
      <c r="AQ413" s="80">
        <v>0</v>
      </c>
      <c r="AR413" s="80">
        <v>0</v>
      </c>
      <c r="AS413" s="80"/>
      <c r="AT413" s="80"/>
      <c r="AU413" s="80"/>
      <c r="AV413" s="80"/>
      <c r="AW413" s="80"/>
      <c r="AX413" s="80"/>
      <c r="AY413" s="80"/>
      <c r="AZ413" s="80"/>
      <c r="BA413" s="79" t="str">
        <f>REPLACE(INDEX(GroupVertices[Group],MATCH(Edges[[#This Row],[Vertex 1]],GroupVertices[Vertex],0)),1,1,"")</f>
        <v>1</v>
      </c>
      <c r="BB413" s="79" t="str">
        <f>REPLACE(INDEX(GroupVertices[Group],MATCH(Edges[[#This Row],[Vertex 2]],GroupVertices[Vertex],0)),1,1,"")</f>
        <v>3</v>
      </c>
    </row>
    <row r="414" spans="1:54" ht="15">
      <c r="A414" s="65" t="s">
        <v>303</v>
      </c>
      <c r="B414" s="65" t="s">
        <v>285</v>
      </c>
      <c r="C414" s="66"/>
      <c r="D414" s="67"/>
      <c r="E414" s="68"/>
      <c r="F414" s="69"/>
      <c r="G414" s="66"/>
      <c r="H414" s="70"/>
      <c r="I414" s="71"/>
      <c r="J414" s="71"/>
      <c r="K414" s="34" t="s">
        <v>65</v>
      </c>
      <c r="L414" s="78">
        <v>414</v>
      </c>
      <c r="M414" s="78"/>
      <c r="N414" s="73"/>
      <c r="O414" s="80" t="s">
        <v>333</v>
      </c>
      <c r="P414" s="82">
        <v>43530.0856712963</v>
      </c>
      <c r="Q414" s="80" t="s">
        <v>858</v>
      </c>
      <c r="R414" s="80"/>
      <c r="S414" s="80"/>
      <c r="T414" s="80" t="s">
        <v>966</v>
      </c>
      <c r="U414" s="83" t="s">
        <v>1054</v>
      </c>
      <c r="V414" s="83" t="s">
        <v>1054</v>
      </c>
      <c r="W414" s="82">
        <v>43530.0856712963</v>
      </c>
      <c r="X414" s="83" t="s">
        <v>1757</v>
      </c>
      <c r="Y414" s="80"/>
      <c r="Z414" s="80"/>
      <c r="AA414" s="86" t="s">
        <v>2401</v>
      </c>
      <c r="AB414" s="80"/>
      <c r="AC414" s="80" t="b">
        <v>0</v>
      </c>
      <c r="AD414" s="80">
        <v>0</v>
      </c>
      <c r="AE414" s="86" t="s">
        <v>2449</v>
      </c>
      <c r="AF414" s="80" t="b">
        <v>0</v>
      </c>
      <c r="AG414" s="80" t="s">
        <v>2484</v>
      </c>
      <c r="AH414" s="80"/>
      <c r="AI414" s="86" t="s">
        <v>2449</v>
      </c>
      <c r="AJ414" s="80" t="b">
        <v>0</v>
      </c>
      <c r="AK414" s="80">
        <v>1</v>
      </c>
      <c r="AL414" s="86" t="s">
        <v>2397</v>
      </c>
      <c r="AM414" s="80" t="s">
        <v>2506</v>
      </c>
      <c r="AN414" s="80" t="b">
        <v>0</v>
      </c>
      <c r="AO414" s="86" t="s">
        <v>2397</v>
      </c>
      <c r="AP414" s="80" t="s">
        <v>178</v>
      </c>
      <c r="AQ414" s="80">
        <v>0</v>
      </c>
      <c r="AR414" s="80">
        <v>0</v>
      </c>
      <c r="AS414" s="80"/>
      <c r="AT414" s="80"/>
      <c r="AU414" s="80"/>
      <c r="AV414" s="80"/>
      <c r="AW414" s="80"/>
      <c r="AX414" s="80"/>
      <c r="AY414" s="80"/>
      <c r="AZ414" s="80"/>
      <c r="BA414" s="79" t="str">
        <f>REPLACE(INDEX(GroupVertices[Group],MATCH(Edges[[#This Row],[Vertex 1]],GroupVertices[Vertex],0)),1,1,"")</f>
        <v>3</v>
      </c>
      <c r="BB414" s="79" t="str">
        <f>REPLACE(INDEX(GroupVertices[Group],MATCH(Edges[[#This Row],[Vertex 2]],GroupVertices[Vertex],0)),1,1,"")</f>
        <v>3</v>
      </c>
    </row>
    <row r="415" spans="1:54" ht="15">
      <c r="A415" s="65" t="s">
        <v>282</v>
      </c>
      <c r="B415" s="65" t="s">
        <v>285</v>
      </c>
      <c r="C415" s="66"/>
      <c r="D415" s="67"/>
      <c r="E415" s="68"/>
      <c r="F415" s="69"/>
      <c r="G415" s="66"/>
      <c r="H415" s="70"/>
      <c r="I415" s="71"/>
      <c r="J415" s="71"/>
      <c r="K415" s="34" t="s">
        <v>65</v>
      </c>
      <c r="L415" s="78">
        <v>415</v>
      </c>
      <c r="M415" s="78"/>
      <c r="N415" s="73"/>
      <c r="O415" s="80" t="s">
        <v>333</v>
      </c>
      <c r="P415" s="82">
        <v>43530.04138888889</v>
      </c>
      <c r="Q415" s="80" t="s">
        <v>436</v>
      </c>
      <c r="R415" s="80"/>
      <c r="S415" s="80"/>
      <c r="T415" s="80" t="s">
        <v>939</v>
      </c>
      <c r="U415" s="80"/>
      <c r="V415" s="83" t="s">
        <v>1124</v>
      </c>
      <c r="W415" s="82">
        <v>43530.04138888889</v>
      </c>
      <c r="X415" s="83" t="s">
        <v>1284</v>
      </c>
      <c r="Y415" s="80"/>
      <c r="Z415" s="80"/>
      <c r="AA415" s="86" t="s">
        <v>1924</v>
      </c>
      <c r="AB415" s="80"/>
      <c r="AC415" s="80" t="b">
        <v>0</v>
      </c>
      <c r="AD415" s="80">
        <v>0</v>
      </c>
      <c r="AE415" s="86" t="s">
        <v>2449</v>
      </c>
      <c r="AF415" s="80" t="b">
        <v>0</v>
      </c>
      <c r="AG415" s="80" t="s">
        <v>2484</v>
      </c>
      <c r="AH415" s="80"/>
      <c r="AI415" s="86" t="s">
        <v>2449</v>
      </c>
      <c r="AJ415" s="80" t="b">
        <v>0</v>
      </c>
      <c r="AK415" s="80">
        <v>1</v>
      </c>
      <c r="AL415" s="86" t="s">
        <v>2398</v>
      </c>
      <c r="AM415" s="80" t="s">
        <v>2508</v>
      </c>
      <c r="AN415" s="80" t="b">
        <v>0</v>
      </c>
      <c r="AO415" s="86" t="s">
        <v>2398</v>
      </c>
      <c r="AP415" s="80" t="s">
        <v>178</v>
      </c>
      <c r="AQ415" s="80">
        <v>0</v>
      </c>
      <c r="AR415" s="80">
        <v>0</v>
      </c>
      <c r="AS415" s="80"/>
      <c r="AT415" s="80"/>
      <c r="AU415" s="80"/>
      <c r="AV415" s="80"/>
      <c r="AW415" s="80"/>
      <c r="AX415" s="80"/>
      <c r="AY415" s="80"/>
      <c r="AZ415" s="80"/>
      <c r="BA415" s="79" t="str">
        <f>REPLACE(INDEX(GroupVertices[Group],MATCH(Edges[[#This Row],[Vertex 1]],GroupVertices[Vertex],0)),1,1,"")</f>
        <v>3</v>
      </c>
      <c r="BB415" s="79" t="str">
        <f>REPLACE(INDEX(GroupVertices[Group],MATCH(Edges[[#This Row],[Vertex 2]],GroupVertices[Vertex],0)),1,1,"")</f>
        <v>3</v>
      </c>
    </row>
    <row r="416" spans="1:54" ht="15">
      <c r="A416" s="65" t="s">
        <v>245</v>
      </c>
      <c r="B416" s="65" t="s">
        <v>248</v>
      </c>
      <c r="C416" s="66"/>
      <c r="D416" s="67"/>
      <c r="E416" s="68"/>
      <c r="F416" s="69"/>
      <c r="G416" s="66"/>
      <c r="H416" s="70"/>
      <c r="I416" s="71"/>
      <c r="J416" s="71"/>
      <c r="K416" s="34" t="s">
        <v>65</v>
      </c>
      <c r="L416" s="78">
        <v>416</v>
      </c>
      <c r="M416" s="78"/>
      <c r="N416" s="73"/>
      <c r="O416" s="80" t="s">
        <v>333</v>
      </c>
      <c r="P416" s="82">
        <v>43528.00078703704</v>
      </c>
      <c r="Q416" s="80" t="s">
        <v>354</v>
      </c>
      <c r="R416" s="80"/>
      <c r="S416" s="80"/>
      <c r="T416" s="80" t="s">
        <v>932</v>
      </c>
      <c r="U416" s="80"/>
      <c r="V416" s="83" t="s">
        <v>1094</v>
      </c>
      <c r="W416" s="82">
        <v>43528.00078703704</v>
      </c>
      <c r="X416" s="83" t="s">
        <v>1180</v>
      </c>
      <c r="Y416" s="80"/>
      <c r="Z416" s="80"/>
      <c r="AA416" s="86" t="s">
        <v>1820</v>
      </c>
      <c r="AB416" s="80"/>
      <c r="AC416" s="80" t="b">
        <v>0</v>
      </c>
      <c r="AD416" s="80">
        <v>0</v>
      </c>
      <c r="AE416" s="86" t="s">
        <v>2449</v>
      </c>
      <c r="AF416" s="80" t="b">
        <v>0</v>
      </c>
      <c r="AG416" s="80" t="s">
        <v>2484</v>
      </c>
      <c r="AH416" s="80"/>
      <c r="AI416" s="86" t="s">
        <v>2449</v>
      </c>
      <c r="AJ416" s="80" t="b">
        <v>0</v>
      </c>
      <c r="AK416" s="80">
        <v>3</v>
      </c>
      <c r="AL416" s="86" t="s">
        <v>1823</v>
      </c>
      <c r="AM416" s="80" t="s">
        <v>2502</v>
      </c>
      <c r="AN416" s="80" t="b">
        <v>0</v>
      </c>
      <c r="AO416" s="86" t="s">
        <v>1823</v>
      </c>
      <c r="AP416" s="80" t="s">
        <v>178</v>
      </c>
      <c r="AQ416" s="80">
        <v>0</v>
      </c>
      <c r="AR416" s="80">
        <v>0</v>
      </c>
      <c r="AS416" s="80"/>
      <c r="AT416" s="80"/>
      <c r="AU416" s="80"/>
      <c r="AV416" s="80"/>
      <c r="AW416" s="80"/>
      <c r="AX416" s="80"/>
      <c r="AY416" s="80"/>
      <c r="AZ416" s="80"/>
      <c r="BA416" s="79" t="str">
        <f>REPLACE(INDEX(GroupVertices[Group],MATCH(Edges[[#This Row],[Vertex 1]],GroupVertices[Vertex],0)),1,1,"")</f>
        <v>4</v>
      </c>
      <c r="BB416" s="79" t="str">
        <f>REPLACE(INDEX(GroupVertices[Group],MATCH(Edges[[#This Row],[Vertex 2]],GroupVertices[Vertex],0)),1,1,"")</f>
        <v>4</v>
      </c>
    </row>
    <row r="417" spans="1:54" ht="15">
      <c r="A417" s="65" t="s">
        <v>247</v>
      </c>
      <c r="B417" s="65" t="s">
        <v>248</v>
      </c>
      <c r="C417" s="66"/>
      <c r="D417" s="67"/>
      <c r="E417" s="68"/>
      <c r="F417" s="69"/>
      <c r="G417" s="66"/>
      <c r="H417" s="70"/>
      <c r="I417" s="71"/>
      <c r="J417" s="71"/>
      <c r="K417" s="34" t="s">
        <v>65</v>
      </c>
      <c r="L417" s="78">
        <v>417</v>
      </c>
      <c r="M417" s="78"/>
      <c r="N417" s="73"/>
      <c r="O417" s="80" t="s">
        <v>333</v>
      </c>
      <c r="P417" s="82">
        <v>43528.04864583333</v>
      </c>
      <c r="Q417" s="80" t="s">
        <v>354</v>
      </c>
      <c r="R417" s="80"/>
      <c r="S417" s="80"/>
      <c r="T417" s="80" t="s">
        <v>932</v>
      </c>
      <c r="U417" s="80"/>
      <c r="V417" s="83" t="s">
        <v>1096</v>
      </c>
      <c r="W417" s="82">
        <v>43528.04864583333</v>
      </c>
      <c r="X417" s="83" t="s">
        <v>1182</v>
      </c>
      <c r="Y417" s="80"/>
      <c r="Z417" s="80"/>
      <c r="AA417" s="86" t="s">
        <v>1822</v>
      </c>
      <c r="AB417" s="80"/>
      <c r="AC417" s="80" t="b">
        <v>0</v>
      </c>
      <c r="AD417" s="80">
        <v>0</v>
      </c>
      <c r="AE417" s="86" t="s">
        <v>2449</v>
      </c>
      <c r="AF417" s="80" t="b">
        <v>0</v>
      </c>
      <c r="AG417" s="80" t="s">
        <v>2484</v>
      </c>
      <c r="AH417" s="80"/>
      <c r="AI417" s="86" t="s">
        <v>2449</v>
      </c>
      <c r="AJ417" s="80" t="b">
        <v>0</v>
      </c>
      <c r="AK417" s="80">
        <v>3</v>
      </c>
      <c r="AL417" s="86" t="s">
        <v>1823</v>
      </c>
      <c r="AM417" s="80" t="s">
        <v>2504</v>
      </c>
      <c r="AN417" s="80" t="b">
        <v>0</v>
      </c>
      <c r="AO417" s="86" t="s">
        <v>1823</v>
      </c>
      <c r="AP417" s="80" t="s">
        <v>178</v>
      </c>
      <c r="AQ417" s="80">
        <v>0</v>
      </c>
      <c r="AR417" s="80">
        <v>0</v>
      </c>
      <c r="AS417" s="80"/>
      <c r="AT417" s="80"/>
      <c r="AU417" s="80"/>
      <c r="AV417" s="80"/>
      <c r="AW417" s="80"/>
      <c r="AX417" s="80"/>
      <c r="AY417" s="80"/>
      <c r="AZ417" s="80"/>
      <c r="BA417" s="79" t="str">
        <f>REPLACE(INDEX(GroupVertices[Group],MATCH(Edges[[#This Row],[Vertex 1]],GroupVertices[Vertex],0)),1,1,"")</f>
        <v>4</v>
      </c>
      <c r="BB417" s="79" t="str">
        <f>REPLACE(INDEX(GroupVertices[Group],MATCH(Edges[[#This Row],[Vertex 2]],GroupVertices[Vertex],0)),1,1,"")</f>
        <v>4</v>
      </c>
    </row>
    <row r="418" spans="1:54" ht="15">
      <c r="A418" s="65" t="s">
        <v>249</v>
      </c>
      <c r="B418" s="65" t="s">
        <v>248</v>
      </c>
      <c r="C418" s="66"/>
      <c r="D418" s="67"/>
      <c r="E418" s="68"/>
      <c r="F418" s="69"/>
      <c r="G418" s="66"/>
      <c r="H418" s="70"/>
      <c r="I418" s="71"/>
      <c r="J418" s="71"/>
      <c r="K418" s="34" t="s">
        <v>66</v>
      </c>
      <c r="L418" s="78">
        <v>418</v>
      </c>
      <c r="M418" s="78"/>
      <c r="N418" s="73"/>
      <c r="O418" s="80" t="s">
        <v>333</v>
      </c>
      <c r="P418" s="82">
        <v>43528.06730324074</v>
      </c>
      <c r="Q418" s="80" t="s">
        <v>354</v>
      </c>
      <c r="R418" s="80"/>
      <c r="S418" s="80"/>
      <c r="T418" s="80" t="s">
        <v>932</v>
      </c>
      <c r="U418" s="80"/>
      <c r="V418" s="83" t="s">
        <v>1097</v>
      </c>
      <c r="W418" s="82">
        <v>43528.06730324074</v>
      </c>
      <c r="X418" s="83" t="s">
        <v>1184</v>
      </c>
      <c r="Y418" s="80"/>
      <c r="Z418" s="80"/>
      <c r="AA418" s="86" t="s">
        <v>1824</v>
      </c>
      <c r="AB418" s="80"/>
      <c r="AC418" s="80" t="b">
        <v>0</v>
      </c>
      <c r="AD418" s="80">
        <v>0</v>
      </c>
      <c r="AE418" s="86" t="s">
        <v>2449</v>
      </c>
      <c r="AF418" s="80" t="b">
        <v>0</v>
      </c>
      <c r="AG418" s="80" t="s">
        <v>2484</v>
      </c>
      <c r="AH418" s="80"/>
      <c r="AI418" s="86" t="s">
        <v>2449</v>
      </c>
      <c r="AJ418" s="80" t="b">
        <v>0</v>
      </c>
      <c r="AK418" s="80">
        <v>3</v>
      </c>
      <c r="AL418" s="86" t="s">
        <v>1823</v>
      </c>
      <c r="AM418" s="80" t="s">
        <v>2504</v>
      </c>
      <c r="AN418" s="80" t="b">
        <v>0</v>
      </c>
      <c r="AO418" s="86" t="s">
        <v>1823</v>
      </c>
      <c r="AP418" s="80" t="s">
        <v>178</v>
      </c>
      <c r="AQ418" s="80">
        <v>0</v>
      </c>
      <c r="AR418" s="80">
        <v>0</v>
      </c>
      <c r="AS418" s="80"/>
      <c r="AT418" s="80"/>
      <c r="AU418" s="80"/>
      <c r="AV418" s="80"/>
      <c r="AW418" s="80"/>
      <c r="AX418" s="80"/>
      <c r="AY418" s="80"/>
      <c r="AZ418" s="80"/>
      <c r="BA418" s="79" t="str">
        <f>REPLACE(INDEX(GroupVertices[Group],MATCH(Edges[[#This Row],[Vertex 1]],GroupVertices[Vertex],0)),1,1,"")</f>
        <v>4</v>
      </c>
      <c r="BB418" s="79" t="str">
        <f>REPLACE(INDEX(GroupVertices[Group],MATCH(Edges[[#This Row],[Vertex 2]],GroupVertices[Vertex],0)),1,1,"")</f>
        <v>4</v>
      </c>
    </row>
    <row r="419" spans="1:54" ht="15">
      <c r="A419" s="65" t="s">
        <v>305</v>
      </c>
      <c r="B419" s="65" t="s">
        <v>307</v>
      </c>
      <c r="C419" s="66"/>
      <c r="D419" s="67"/>
      <c r="E419" s="68"/>
      <c r="F419" s="69"/>
      <c r="G419" s="66"/>
      <c r="H419" s="70"/>
      <c r="I419" s="71"/>
      <c r="J419" s="71"/>
      <c r="K419" s="34" t="s">
        <v>65</v>
      </c>
      <c r="L419" s="78">
        <v>419</v>
      </c>
      <c r="M419" s="78"/>
      <c r="N419" s="73"/>
      <c r="O419" s="80" t="s">
        <v>333</v>
      </c>
      <c r="P419" s="82">
        <v>43530.51872685185</v>
      </c>
      <c r="Q419" s="80" t="s">
        <v>864</v>
      </c>
      <c r="R419" s="80"/>
      <c r="S419" s="80"/>
      <c r="T419" s="80" t="s">
        <v>973</v>
      </c>
      <c r="U419" s="80"/>
      <c r="V419" s="83" t="s">
        <v>1144</v>
      </c>
      <c r="W419" s="82">
        <v>43530.51872685185</v>
      </c>
      <c r="X419" s="83" t="s">
        <v>1768</v>
      </c>
      <c r="Y419" s="80"/>
      <c r="Z419" s="80"/>
      <c r="AA419" s="86" t="s">
        <v>2412</v>
      </c>
      <c r="AB419" s="80"/>
      <c r="AC419" s="80" t="b">
        <v>0</v>
      </c>
      <c r="AD419" s="80">
        <v>0</v>
      </c>
      <c r="AE419" s="86" t="s">
        <v>2449</v>
      </c>
      <c r="AF419" s="80" t="b">
        <v>0</v>
      </c>
      <c r="AG419" s="80" t="s">
        <v>2484</v>
      </c>
      <c r="AH419" s="80"/>
      <c r="AI419" s="86" t="s">
        <v>2449</v>
      </c>
      <c r="AJ419" s="80" t="b">
        <v>0</v>
      </c>
      <c r="AK419" s="80">
        <v>1</v>
      </c>
      <c r="AL419" s="86" t="s">
        <v>2411</v>
      </c>
      <c r="AM419" s="80" t="s">
        <v>2506</v>
      </c>
      <c r="AN419" s="80" t="b">
        <v>0</v>
      </c>
      <c r="AO419" s="86" t="s">
        <v>2411</v>
      </c>
      <c r="AP419" s="80" t="s">
        <v>178</v>
      </c>
      <c r="AQ419" s="80">
        <v>0</v>
      </c>
      <c r="AR419" s="80">
        <v>0</v>
      </c>
      <c r="AS419" s="80"/>
      <c r="AT419" s="80"/>
      <c r="AU419" s="80"/>
      <c r="AV419" s="80"/>
      <c r="AW419" s="80"/>
      <c r="AX419" s="80"/>
      <c r="AY419" s="80"/>
      <c r="AZ419" s="80"/>
      <c r="BA419" s="79" t="str">
        <f>REPLACE(INDEX(GroupVertices[Group],MATCH(Edges[[#This Row],[Vertex 1]],GroupVertices[Vertex],0)),1,1,"")</f>
        <v>5</v>
      </c>
      <c r="BB419" s="79" t="str">
        <f>REPLACE(INDEX(GroupVertices[Group],MATCH(Edges[[#This Row],[Vertex 2]],GroupVertices[Vertex],0)),1,1,"")</f>
        <v>5</v>
      </c>
    </row>
    <row r="420" spans="1:54" ht="15">
      <c r="A420" s="65" t="s">
        <v>270</v>
      </c>
      <c r="B420" s="65" t="s">
        <v>279</v>
      </c>
      <c r="C420" s="66"/>
      <c r="D420" s="67"/>
      <c r="E420" s="68"/>
      <c r="F420" s="69"/>
      <c r="G420" s="66"/>
      <c r="H420" s="70"/>
      <c r="I420" s="71"/>
      <c r="J420" s="71"/>
      <c r="K420" s="34" t="s">
        <v>66</v>
      </c>
      <c r="L420" s="78">
        <v>420</v>
      </c>
      <c r="M420" s="78"/>
      <c r="N420" s="73"/>
      <c r="O420" s="80" t="s">
        <v>333</v>
      </c>
      <c r="P420" s="82">
        <v>43523.01495370371</v>
      </c>
      <c r="Q420" s="80" t="s">
        <v>445</v>
      </c>
      <c r="R420" s="80"/>
      <c r="S420" s="80"/>
      <c r="T420" s="80"/>
      <c r="U420" s="80"/>
      <c r="V420" s="83" t="s">
        <v>1111</v>
      </c>
      <c r="W420" s="82">
        <v>43523.01495370371</v>
      </c>
      <c r="X420" s="83" t="s">
        <v>1295</v>
      </c>
      <c r="Y420" s="80"/>
      <c r="Z420" s="80"/>
      <c r="AA420" s="86" t="s">
        <v>1935</v>
      </c>
      <c r="AB420" s="80"/>
      <c r="AC420" s="80" t="b">
        <v>0</v>
      </c>
      <c r="AD420" s="80">
        <v>0</v>
      </c>
      <c r="AE420" s="86" t="s">
        <v>2449</v>
      </c>
      <c r="AF420" s="80" t="b">
        <v>0</v>
      </c>
      <c r="AG420" s="80" t="s">
        <v>2484</v>
      </c>
      <c r="AH420" s="80"/>
      <c r="AI420" s="86" t="s">
        <v>2449</v>
      </c>
      <c r="AJ420" s="80" t="b">
        <v>0</v>
      </c>
      <c r="AK420" s="80">
        <v>1</v>
      </c>
      <c r="AL420" s="86" t="s">
        <v>1933</v>
      </c>
      <c r="AM420" s="80" t="s">
        <v>2506</v>
      </c>
      <c r="AN420" s="80" t="b">
        <v>0</v>
      </c>
      <c r="AO420" s="86" t="s">
        <v>1933</v>
      </c>
      <c r="AP420" s="80" t="s">
        <v>178</v>
      </c>
      <c r="AQ420" s="80">
        <v>0</v>
      </c>
      <c r="AR420" s="80">
        <v>0</v>
      </c>
      <c r="AS420" s="80"/>
      <c r="AT420" s="80"/>
      <c r="AU420" s="80"/>
      <c r="AV420" s="80"/>
      <c r="AW420" s="80"/>
      <c r="AX420" s="80"/>
      <c r="AY420" s="80"/>
      <c r="AZ420" s="80"/>
      <c r="BA420" s="79" t="str">
        <f>REPLACE(INDEX(GroupVertices[Group],MATCH(Edges[[#This Row],[Vertex 1]],GroupVertices[Vertex],0)),1,1,"")</f>
        <v>1</v>
      </c>
      <c r="BB420" s="79" t="str">
        <f>REPLACE(INDEX(GroupVertices[Group],MATCH(Edges[[#This Row],[Vertex 2]],GroupVertices[Vertex],0)),1,1,"")</f>
        <v>6</v>
      </c>
    </row>
    <row r="421" spans="1:54" ht="15">
      <c r="A421" s="65" t="s">
        <v>277</v>
      </c>
      <c r="B421" s="65" t="s">
        <v>273</v>
      </c>
      <c r="C421" s="66"/>
      <c r="D421" s="67"/>
      <c r="E421" s="68"/>
      <c r="F421" s="69"/>
      <c r="G421" s="66"/>
      <c r="H421" s="70"/>
      <c r="I421" s="71"/>
      <c r="J421" s="71"/>
      <c r="K421" s="34" t="s">
        <v>66</v>
      </c>
      <c r="L421" s="78">
        <v>421</v>
      </c>
      <c r="M421" s="78"/>
      <c r="N421" s="73"/>
      <c r="O421" s="80" t="s">
        <v>333</v>
      </c>
      <c r="P421" s="82">
        <v>43523.01075231482</v>
      </c>
      <c r="Q421" s="80" t="s">
        <v>406</v>
      </c>
      <c r="R421" s="80"/>
      <c r="S421" s="80"/>
      <c r="T421" s="80"/>
      <c r="U421" s="80"/>
      <c r="V421" s="83" t="s">
        <v>1119</v>
      </c>
      <c r="W421" s="82">
        <v>43523.01075231482</v>
      </c>
      <c r="X421" s="83" t="s">
        <v>1260</v>
      </c>
      <c r="Y421" s="80"/>
      <c r="Z421" s="80"/>
      <c r="AA421" s="86" t="s">
        <v>1900</v>
      </c>
      <c r="AB421" s="80"/>
      <c r="AC421" s="80" t="b">
        <v>0</v>
      </c>
      <c r="AD421" s="80">
        <v>0</v>
      </c>
      <c r="AE421" s="86" t="s">
        <v>2449</v>
      </c>
      <c r="AF421" s="80" t="b">
        <v>0</v>
      </c>
      <c r="AG421" s="80" t="s">
        <v>2484</v>
      </c>
      <c r="AH421" s="80"/>
      <c r="AI421" s="86" t="s">
        <v>2449</v>
      </c>
      <c r="AJ421" s="80" t="b">
        <v>0</v>
      </c>
      <c r="AK421" s="80">
        <v>1</v>
      </c>
      <c r="AL421" s="86" t="s">
        <v>1892</v>
      </c>
      <c r="AM421" s="80" t="s">
        <v>2502</v>
      </c>
      <c r="AN421" s="80" t="b">
        <v>0</v>
      </c>
      <c r="AO421" s="86" t="s">
        <v>1892</v>
      </c>
      <c r="AP421" s="80" t="s">
        <v>178</v>
      </c>
      <c r="AQ421" s="80">
        <v>0</v>
      </c>
      <c r="AR421" s="80">
        <v>0</v>
      </c>
      <c r="AS421" s="80"/>
      <c r="AT421" s="80"/>
      <c r="AU421" s="80"/>
      <c r="AV421" s="80"/>
      <c r="AW421" s="80"/>
      <c r="AX421" s="80"/>
      <c r="AY421" s="80"/>
      <c r="AZ421" s="80"/>
      <c r="BA421" s="79" t="str">
        <f>REPLACE(INDEX(GroupVertices[Group],MATCH(Edges[[#This Row],[Vertex 1]],GroupVertices[Vertex],0)),1,1,"")</f>
        <v>4</v>
      </c>
      <c r="BB421" s="79" t="str">
        <f>REPLACE(INDEX(GroupVertices[Group],MATCH(Edges[[#This Row],[Vertex 2]],GroupVertices[Vertex],0)),1,1,"")</f>
        <v>4</v>
      </c>
    </row>
    <row r="422" spans="1:54" ht="15">
      <c r="A422" s="65" t="s">
        <v>270</v>
      </c>
      <c r="B422" s="65" t="s">
        <v>276</v>
      </c>
      <c r="C422" s="66"/>
      <c r="D422" s="67"/>
      <c r="E422" s="68"/>
      <c r="F422" s="69"/>
      <c r="G422" s="66"/>
      <c r="H422" s="70"/>
      <c r="I422" s="71"/>
      <c r="J422" s="71"/>
      <c r="K422" s="34" t="s">
        <v>66</v>
      </c>
      <c r="L422" s="78">
        <v>422</v>
      </c>
      <c r="M422" s="78"/>
      <c r="N422" s="73"/>
      <c r="O422" s="80" t="s">
        <v>333</v>
      </c>
      <c r="P422" s="82">
        <v>43523.008055555554</v>
      </c>
      <c r="Q422" s="80" t="s">
        <v>409</v>
      </c>
      <c r="R422" s="80"/>
      <c r="S422" s="80"/>
      <c r="T422" s="80"/>
      <c r="U422" s="80"/>
      <c r="V422" s="83" t="s">
        <v>1111</v>
      </c>
      <c r="W422" s="82">
        <v>43523.008055555554</v>
      </c>
      <c r="X422" s="83" t="s">
        <v>1261</v>
      </c>
      <c r="Y422" s="80"/>
      <c r="Z422" s="80"/>
      <c r="AA422" s="86" t="s">
        <v>1901</v>
      </c>
      <c r="AB422" s="80"/>
      <c r="AC422" s="80" t="b">
        <v>0</v>
      </c>
      <c r="AD422" s="80">
        <v>0</v>
      </c>
      <c r="AE422" s="86" t="s">
        <v>2449</v>
      </c>
      <c r="AF422" s="80" t="b">
        <v>0</v>
      </c>
      <c r="AG422" s="80" t="s">
        <v>2484</v>
      </c>
      <c r="AH422" s="80"/>
      <c r="AI422" s="86" t="s">
        <v>2449</v>
      </c>
      <c r="AJ422" s="80" t="b">
        <v>0</v>
      </c>
      <c r="AK422" s="80">
        <v>1</v>
      </c>
      <c r="AL422" s="86" t="s">
        <v>1895</v>
      </c>
      <c r="AM422" s="80" t="s">
        <v>2506</v>
      </c>
      <c r="AN422" s="80" t="b">
        <v>0</v>
      </c>
      <c r="AO422" s="86" t="s">
        <v>1895</v>
      </c>
      <c r="AP422" s="80" t="s">
        <v>178</v>
      </c>
      <c r="AQ422" s="80">
        <v>0</v>
      </c>
      <c r="AR422" s="80">
        <v>0</v>
      </c>
      <c r="AS422" s="80"/>
      <c r="AT422" s="80"/>
      <c r="AU422" s="80"/>
      <c r="AV422" s="80"/>
      <c r="AW422" s="80"/>
      <c r="AX422" s="80"/>
      <c r="AY422" s="80"/>
      <c r="AZ422" s="80"/>
      <c r="BA422" s="79" t="str">
        <f>REPLACE(INDEX(GroupVertices[Group],MATCH(Edges[[#This Row],[Vertex 1]],GroupVertices[Vertex],0)),1,1,"")</f>
        <v>1</v>
      </c>
      <c r="BB422" s="79" t="str">
        <f>REPLACE(INDEX(GroupVertices[Group],MATCH(Edges[[#This Row],[Vertex 2]],GroupVertices[Vertex],0)),1,1,"")</f>
        <v>4</v>
      </c>
    </row>
    <row r="423" spans="1:54" ht="15">
      <c r="A423" s="65" t="s">
        <v>239</v>
      </c>
      <c r="B423" s="65" t="s">
        <v>291</v>
      </c>
      <c r="C423" s="66"/>
      <c r="D423" s="67"/>
      <c r="E423" s="68"/>
      <c r="F423" s="69"/>
      <c r="G423" s="66"/>
      <c r="H423" s="70"/>
      <c r="I423" s="71"/>
      <c r="J423" s="71"/>
      <c r="K423" s="34" t="s">
        <v>65</v>
      </c>
      <c r="L423" s="78">
        <v>423</v>
      </c>
      <c r="M423" s="78"/>
      <c r="N423" s="73"/>
      <c r="O423" s="80" t="s">
        <v>333</v>
      </c>
      <c r="P423" s="82">
        <v>43525.64215277778</v>
      </c>
      <c r="Q423" s="80" t="s">
        <v>349</v>
      </c>
      <c r="R423" s="80"/>
      <c r="S423" s="80"/>
      <c r="T423" s="80"/>
      <c r="U423" s="80"/>
      <c r="V423" s="83" t="s">
        <v>1089</v>
      </c>
      <c r="W423" s="82">
        <v>43525.64215277778</v>
      </c>
      <c r="X423" s="83" t="s">
        <v>1172</v>
      </c>
      <c r="Y423" s="80"/>
      <c r="Z423" s="80"/>
      <c r="AA423" s="86" t="s">
        <v>1812</v>
      </c>
      <c r="AB423" s="80"/>
      <c r="AC423" s="80" t="b">
        <v>0</v>
      </c>
      <c r="AD423" s="80">
        <v>0</v>
      </c>
      <c r="AE423" s="86" t="s">
        <v>2449</v>
      </c>
      <c r="AF423" s="80" t="b">
        <v>0</v>
      </c>
      <c r="AG423" s="80" t="s">
        <v>2484</v>
      </c>
      <c r="AH423" s="80"/>
      <c r="AI423" s="86" t="s">
        <v>2449</v>
      </c>
      <c r="AJ423" s="80" t="b">
        <v>0</v>
      </c>
      <c r="AK423" s="80">
        <v>3</v>
      </c>
      <c r="AL423" s="86" t="s">
        <v>2045</v>
      </c>
      <c r="AM423" s="80" t="s">
        <v>2502</v>
      </c>
      <c r="AN423" s="80" t="b">
        <v>0</v>
      </c>
      <c r="AO423" s="86" t="s">
        <v>2045</v>
      </c>
      <c r="AP423" s="80" t="s">
        <v>178</v>
      </c>
      <c r="AQ423" s="80">
        <v>0</v>
      </c>
      <c r="AR423" s="80">
        <v>0</v>
      </c>
      <c r="AS423" s="80"/>
      <c r="AT423" s="80"/>
      <c r="AU423" s="80"/>
      <c r="AV423" s="80"/>
      <c r="AW423" s="80"/>
      <c r="AX423" s="80"/>
      <c r="AY423" s="80"/>
      <c r="AZ423" s="80"/>
      <c r="BA423" s="79" t="str">
        <f>REPLACE(INDEX(GroupVertices[Group],MATCH(Edges[[#This Row],[Vertex 1]],GroupVertices[Vertex],0)),1,1,"")</f>
        <v>1</v>
      </c>
      <c r="BB423" s="79" t="str">
        <f>REPLACE(INDEX(GroupVertices[Group],MATCH(Edges[[#This Row],[Vertex 2]],GroupVertices[Vertex],0)),1,1,"")</f>
        <v>1</v>
      </c>
    </row>
    <row r="424" spans="1:54" ht="15">
      <c r="A424" s="65" t="s">
        <v>240</v>
      </c>
      <c r="B424" s="65" t="s">
        <v>291</v>
      </c>
      <c r="C424" s="66"/>
      <c r="D424" s="67"/>
      <c r="E424" s="68"/>
      <c r="F424" s="69"/>
      <c r="G424" s="66"/>
      <c r="H424" s="70"/>
      <c r="I424" s="71"/>
      <c r="J424" s="71"/>
      <c r="K424" s="34" t="s">
        <v>65</v>
      </c>
      <c r="L424" s="78">
        <v>424</v>
      </c>
      <c r="M424" s="78"/>
      <c r="N424" s="73"/>
      <c r="O424" s="80" t="s">
        <v>333</v>
      </c>
      <c r="P424" s="82">
        <v>43525.79311342593</v>
      </c>
      <c r="Q424" s="80" t="s">
        <v>349</v>
      </c>
      <c r="R424" s="80"/>
      <c r="S424" s="80"/>
      <c r="T424" s="80"/>
      <c r="U424" s="80"/>
      <c r="V424" s="83" t="s">
        <v>1090</v>
      </c>
      <c r="W424" s="82">
        <v>43525.79311342593</v>
      </c>
      <c r="X424" s="83" t="s">
        <v>1174</v>
      </c>
      <c r="Y424" s="80"/>
      <c r="Z424" s="80"/>
      <c r="AA424" s="86" t="s">
        <v>1814</v>
      </c>
      <c r="AB424" s="80"/>
      <c r="AC424" s="80" t="b">
        <v>0</v>
      </c>
      <c r="AD424" s="80">
        <v>0</v>
      </c>
      <c r="AE424" s="86" t="s">
        <v>2449</v>
      </c>
      <c r="AF424" s="80" t="b">
        <v>0</v>
      </c>
      <c r="AG424" s="80" t="s">
        <v>2484</v>
      </c>
      <c r="AH424" s="80"/>
      <c r="AI424" s="86" t="s">
        <v>2449</v>
      </c>
      <c r="AJ424" s="80" t="b">
        <v>0</v>
      </c>
      <c r="AK424" s="80">
        <v>3</v>
      </c>
      <c r="AL424" s="86" t="s">
        <v>2045</v>
      </c>
      <c r="AM424" s="80" t="s">
        <v>2504</v>
      </c>
      <c r="AN424" s="80" t="b">
        <v>0</v>
      </c>
      <c r="AO424" s="86" t="s">
        <v>2045</v>
      </c>
      <c r="AP424" s="80" t="s">
        <v>178</v>
      </c>
      <c r="AQ424" s="80">
        <v>0</v>
      </c>
      <c r="AR424" s="80">
        <v>0</v>
      </c>
      <c r="AS424" s="80"/>
      <c r="AT424" s="80"/>
      <c r="AU424" s="80"/>
      <c r="AV424" s="80"/>
      <c r="AW424" s="80"/>
      <c r="AX424" s="80"/>
      <c r="AY424" s="80"/>
      <c r="AZ424" s="80"/>
      <c r="BA424" s="79" t="str">
        <f>REPLACE(INDEX(GroupVertices[Group],MATCH(Edges[[#This Row],[Vertex 1]],GroupVertices[Vertex],0)),1,1,"")</f>
        <v>1</v>
      </c>
      <c r="BB424" s="79" t="str">
        <f>REPLACE(INDEX(GroupVertices[Group],MATCH(Edges[[#This Row],[Vertex 2]],GroupVertices[Vertex],0)),1,1,"")</f>
        <v>1</v>
      </c>
    </row>
    <row r="425" spans="1:54" ht="15">
      <c r="A425" s="65" t="s">
        <v>290</v>
      </c>
      <c r="B425" s="65" t="s">
        <v>291</v>
      </c>
      <c r="C425" s="66"/>
      <c r="D425" s="67"/>
      <c r="E425" s="68"/>
      <c r="F425" s="69"/>
      <c r="G425" s="66"/>
      <c r="H425" s="70"/>
      <c r="I425" s="71"/>
      <c r="J425" s="71"/>
      <c r="K425" s="34" t="s">
        <v>65</v>
      </c>
      <c r="L425" s="78">
        <v>425</v>
      </c>
      <c r="M425" s="78"/>
      <c r="N425" s="73"/>
      <c r="O425" s="80" t="s">
        <v>333</v>
      </c>
      <c r="P425" s="82">
        <v>43523.09645833333</v>
      </c>
      <c r="Q425" s="80" t="s">
        <v>349</v>
      </c>
      <c r="R425" s="80"/>
      <c r="S425" s="80"/>
      <c r="T425" s="80"/>
      <c r="U425" s="80"/>
      <c r="V425" s="83" t="s">
        <v>1132</v>
      </c>
      <c r="W425" s="82">
        <v>43523.09645833333</v>
      </c>
      <c r="X425" s="83" t="s">
        <v>1411</v>
      </c>
      <c r="Y425" s="80"/>
      <c r="Z425" s="80"/>
      <c r="AA425" s="86" t="s">
        <v>2051</v>
      </c>
      <c r="AB425" s="80"/>
      <c r="AC425" s="80" t="b">
        <v>0</v>
      </c>
      <c r="AD425" s="80">
        <v>0</v>
      </c>
      <c r="AE425" s="86" t="s">
        <v>2449</v>
      </c>
      <c r="AF425" s="80" t="b">
        <v>0</v>
      </c>
      <c r="AG425" s="80" t="s">
        <v>2484</v>
      </c>
      <c r="AH425" s="80"/>
      <c r="AI425" s="86" t="s">
        <v>2449</v>
      </c>
      <c r="AJ425" s="80" t="b">
        <v>0</v>
      </c>
      <c r="AK425" s="80">
        <v>3</v>
      </c>
      <c r="AL425" s="86" t="s">
        <v>2045</v>
      </c>
      <c r="AM425" s="80" t="s">
        <v>2502</v>
      </c>
      <c r="AN425" s="80" t="b">
        <v>0</v>
      </c>
      <c r="AO425" s="86" t="s">
        <v>2045</v>
      </c>
      <c r="AP425" s="80" t="s">
        <v>178</v>
      </c>
      <c r="AQ425" s="80">
        <v>0</v>
      </c>
      <c r="AR425" s="80">
        <v>0</v>
      </c>
      <c r="AS425" s="80"/>
      <c r="AT425" s="80"/>
      <c r="AU425" s="80"/>
      <c r="AV425" s="80"/>
      <c r="AW425" s="80"/>
      <c r="AX425" s="80"/>
      <c r="AY425" s="80"/>
      <c r="AZ425" s="80"/>
      <c r="BA425" s="79" t="str">
        <f>REPLACE(INDEX(GroupVertices[Group],MATCH(Edges[[#This Row],[Vertex 1]],GroupVertices[Vertex],0)),1,1,"")</f>
        <v>3</v>
      </c>
      <c r="BB425" s="79" t="str">
        <f>REPLACE(INDEX(GroupVertices[Group],MATCH(Edges[[#This Row],[Vertex 2]],GroupVertices[Vertex],0)),1,1,"")</f>
        <v>1</v>
      </c>
    </row>
    <row r="426" spans="1:54" ht="15">
      <c r="A426" s="65" t="s">
        <v>290</v>
      </c>
      <c r="B426" s="65" t="s">
        <v>273</v>
      </c>
      <c r="C426" s="66"/>
      <c r="D426" s="67"/>
      <c r="E426" s="68"/>
      <c r="F426" s="69"/>
      <c r="G426" s="66"/>
      <c r="H426" s="70"/>
      <c r="I426" s="71"/>
      <c r="J426" s="71"/>
      <c r="K426" s="34" t="s">
        <v>65</v>
      </c>
      <c r="L426" s="78">
        <v>426</v>
      </c>
      <c r="M426" s="78"/>
      <c r="N426" s="73"/>
      <c r="O426" s="80" t="s">
        <v>333</v>
      </c>
      <c r="P426" s="82">
        <v>43523.100810185184</v>
      </c>
      <c r="Q426" s="80" t="s">
        <v>564</v>
      </c>
      <c r="R426" s="83" t="s">
        <v>895</v>
      </c>
      <c r="S426" s="80" t="s">
        <v>922</v>
      </c>
      <c r="T426" s="80" t="s">
        <v>925</v>
      </c>
      <c r="U426" s="80"/>
      <c r="V426" s="83" t="s">
        <v>1132</v>
      </c>
      <c r="W426" s="82">
        <v>43523.100810185184</v>
      </c>
      <c r="X426" s="83" t="s">
        <v>1453</v>
      </c>
      <c r="Y426" s="80"/>
      <c r="Z426" s="80"/>
      <c r="AA426" s="86" t="s">
        <v>2093</v>
      </c>
      <c r="AB426" s="80"/>
      <c r="AC426" s="80" t="b">
        <v>0</v>
      </c>
      <c r="AD426" s="80">
        <v>0</v>
      </c>
      <c r="AE426" s="86" t="s">
        <v>2449</v>
      </c>
      <c r="AF426" s="80" t="b">
        <v>0</v>
      </c>
      <c r="AG426" s="80" t="s">
        <v>2484</v>
      </c>
      <c r="AH426" s="80"/>
      <c r="AI426" s="86" t="s">
        <v>2449</v>
      </c>
      <c r="AJ426" s="80" t="b">
        <v>0</v>
      </c>
      <c r="AK426" s="80">
        <v>1</v>
      </c>
      <c r="AL426" s="86" t="s">
        <v>2060</v>
      </c>
      <c r="AM426" s="80" t="s">
        <v>2502</v>
      </c>
      <c r="AN426" s="80" t="b">
        <v>0</v>
      </c>
      <c r="AO426" s="86" t="s">
        <v>2060</v>
      </c>
      <c r="AP426" s="80" t="s">
        <v>178</v>
      </c>
      <c r="AQ426" s="80">
        <v>0</v>
      </c>
      <c r="AR426" s="80">
        <v>0</v>
      </c>
      <c r="AS426" s="80"/>
      <c r="AT426" s="80"/>
      <c r="AU426" s="80"/>
      <c r="AV426" s="80"/>
      <c r="AW426" s="80"/>
      <c r="AX426" s="80"/>
      <c r="AY426" s="80"/>
      <c r="AZ426" s="80"/>
      <c r="BA426" s="79" t="str">
        <f>REPLACE(INDEX(GroupVertices[Group],MATCH(Edges[[#This Row],[Vertex 1]],GroupVertices[Vertex],0)),1,1,"")</f>
        <v>3</v>
      </c>
      <c r="BB426" s="79" t="str">
        <f>REPLACE(INDEX(GroupVertices[Group],MATCH(Edges[[#This Row],[Vertex 2]],GroupVertices[Vertex],0)),1,1,"")</f>
        <v>4</v>
      </c>
    </row>
    <row r="427" spans="1:54" ht="15">
      <c r="A427" s="65" t="s">
        <v>267</v>
      </c>
      <c r="B427" s="65" t="s">
        <v>266</v>
      </c>
      <c r="C427" s="66"/>
      <c r="D427" s="67"/>
      <c r="E427" s="68"/>
      <c r="F427" s="69"/>
      <c r="G427" s="66"/>
      <c r="H427" s="70"/>
      <c r="I427" s="71"/>
      <c r="J427" s="71"/>
      <c r="K427" s="34" t="s">
        <v>66</v>
      </c>
      <c r="L427" s="78">
        <v>427</v>
      </c>
      <c r="M427" s="78"/>
      <c r="N427" s="73"/>
      <c r="O427" s="80" t="s">
        <v>333</v>
      </c>
      <c r="P427" s="82">
        <v>43523.74337962963</v>
      </c>
      <c r="Q427" s="80" t="s">
        <v>369</v>
      </c>
      <c r="R427" s="80"/>
      <c r="S427" s="80"/>
      <c r="T427" s="80"/>
      <c r="U427" s="80"/>
      <c r="V427" s="83" t="s">
        <v>1108</v>
      </c>
      <c r="W427" s="82">
        <v>43523.74337962963</v>
      </c>
      <c r="X427" s="83" t="s">
        <v>1211</v>
      </c>
      <c r="Y427" s="80"/>
      <c r="Z427" s="80"/>
      <c r="AA427" s="86" t="s">
        <v>1851</v>
      </c>
      <c r="AB427" s="80"/>
      <c r="AC427" s="80" t="b">
        <v>0</v>
      </c>
      <c r="AD427" s="80">
        <v>0</v>
      </c>
      <c r="AE427" s="86" t="s">
        <v>2449</v>
      </c>
      <c r="AF427" s="80" t="b">
        <v>0</v>
      </c>
      <c r="AG427" s="80" t="s">
        <v>2484</v>
      </c>
      <c r="AH427" s="80"/>
      <c r="AI427" s="86" t="s">
        <v>2449</v>
      </c>
      <c r="AJ427" s="80" t="b">
        <v>0</v>
      </c>
      <c r="AK427" s="80">
        <v>2</v>
      </c>
      <c r="AL427" s="86" t="s">
        <v>1850</v>
      </c>
      <c r="AM427" s="80" t="s">
        <v>2506</v>
      </c>
      <c r="AN427" s="80" t="b">
        <v>0</v>
      </c>
      <c r="AO427" s="86" t="s">
        <v>1850</v>
      </c>
      <c r="AP427" s="80" t="s">
        <v>178</v>
      </c>
      <c r="AQ427" s="80">
        <v>0</v>
      </c>
      <c r="AR427" s="80">
        <v>0</v>
      </c>
      <c r="AS427" s="80"/>
      <c r="AT427" s="80"/>
      <c r="AU427" s="80"/>
      <c r="AV427" s="80"/>
      <c r="AW427" s="80"/>
      <c r="AX427" s="80"/>
      <c r="AY427" s="80"/>
      <c r="AZ427" s="80"/>
      <c r="BA427" s="79" t="str">
        <f>REPLACE(INDEX(GroupVertices[Group],MATCH(Edges[[#This Row],[Vertex 1]],GroupVertices[Vertex],0)),1,1,"")</f>
        <v>2</v>
      </c>
      <c r="BB427" s="79" t="str">
        <f>REPLACE(INDEX(GroupVertices[Group],MATCH(Edges[[#This Row],[Vertex 2]],GroupVertices[Vertex],0)),1,1,"")</f>
        <v>2</v>
      </c>
    </row>
    <row r="428" spans="1:54" ht="15">
      <c r="A428" s="65" t="s">
        <v>268</v>
      </c>
      <c r="B428" s="65" t="s">
        <v>266</v>
      </c>
      <c r="C428" s="66"/>
      <c r="D428" s="67"/>
      <c r="E428" s="68"/>
      <c r="F428" s="69"/>
      <c r="G428" s="66"/>
      <c r="H428" s="70"/>
      <c r="I428" s="71"/>
      <c r="J428" s="71"/>
      <c r="K428" s="34" t="s">
        <v>66</v>
      </c>
      <c r="L428" s="78">
        <v>428</v>
      </c>
      <c r="M428" s="78"/>
      <c r="N428" s="73"/>
      <c r="O428" s="80" t="s">
        <v>333</v>
      </c>
      <c r="P428" s="82">
        <v>43523.080358796295</v>
      </c>
      <c r="Q428" s="80" t="s">
        <v>369</v>
      </c>
      <c r="R428" s="80"/>
      <c r="S428" s="80"/>
      <c r="T428" s="80"/>
      <c r="U428" s="80"/>
      <c r="V428" s="83" t="s">
        <v>1109</v>
      </c>
      <c r="W428" s="82">
        <v>43523.080358796295</v>
      </c>
      <c r="X428" s="83" t="s">
        <v>1212</v>
      </c>
      <c r="Y428" s="80"/>
      <c r="Z428" s="80"/>
      <c r="AA428" s="86" t="s">
        <v>1852</v>
      </c>
      <c r="AB428" s="80"/>
      <c r="AC428" s="80" t="b">
        <v>0</v>
      </c>
      <c r="AD428" s="80">
        <v>0</v>
      </c>
      <c r="AE428" s="86" t="s">
        <v>2449</v>
      </c>
      <c r="AF428" s="80" t="b">
        <v>0</v>
      </c>
      <c r="AG428" s="80" t="s">
        <v>2484</v>
      </c>
      <c r="AH428" s="80"/>
      <c r="AI428" s="86" t="s">
        <v>2449</v>
      </c>
      <c r="AJ428" s="80" t="b">
        <v>0</v>
      </c>
      <c r="AK428" s="80">
        <v>2</v>
      </c>
      <c r="AL428" s="86" t="s">
        <v>1850</v>
      </c>
      <c r="AM428" s="80" t="s">
        <v>2504</v>
      </c>
      <c r="AN428" s="80" t="b">
        <v>0</v>
      </c>
      <c r="AO428" s="86" t="s">
        <v>1850</v>
      </c>
      <c r="AP428" s="80" t="s">
        <v>178</v>
      </c>
      <c r="AQ428" s="80">
        <v>0</v>
      </c>
      <c r="AR428" s="80">
        <v>0</v>
      </c>
      <c r="AS428" s="80"/>
      <c r="AT428" s="80"/>
      <c r="AU428" s="80"/>
      <c r="AV428" s="80"/>
      <c r="AW428" s="80"/>
      <c r="AX428" s="80"/>
      <c r="AY428" s="80"/>
      <c r="AZ428" s="80"/>
      <c r="BA428" s="79" t="str">
        <f>REPLACE(INDEX(GroupVertices[Group],MATCH(Edges[[#This Row],[Vertex 1]],GroupVertices[Vertex],0)),1,1,"")</f>
        <v>2</v>
      </c>
      <c r="BB428" s="79" t="str">
        <f>REPLACE(INDEX(GroupVertices[Group],MATCH(Edges[[#This Row],[Vertex 2]],GroupVertices[Vertex],0)),1,1,"")</f>
        <v>2</v>
      </c>
    </row>
    <row r="429" spans="1:54" ht="15">
      <c r="A429" s="65" t="s">
        <v>290</v>
      </c>
      <c r="B429" s="65" t="s">
        <v>300</v>
      </c>
      <c r="C429" s="66"/>
      <c r="D429" s="67"/>
      <c r="E429" s="68"/>
      <c r="F429" s="69"/>
      <c r="G429" s="66"/>
      <c r="H429" s="70"/>
      <c r="I429" s="71"/>
      <c r="J429" s="71"/>
      <c r="K429" s="34" t="s">
        <v>65</v>
      </c>
      <c r="L429" s="78">
        <v>429</v>
      </c>
      <c r="M429" s="78"/>
      <c r="N429" s="73"/>
      <c r="O429" s="80" t="s">
        <v>333</v>
      </c>
      <c r="P429" s="82">
        <v>43530.0465625</v>
      </c>
      <c r="Q429" s="80" t="s">
        <v>689</v>
      </c>
      <c r="R429" s="80"/>
      <c r="S429" s="80"/>
      <c r="T429" s="80" t="s">
        <v>953</v>
      </c>
      <c r="U429" s="80"/>
      <c r="V429" s="83" t="s">
        <v>1132</v>
      </c>
      <c r="W429" s="82">
        <v>43530.0465625</v>
      </c>
      <c r="X429" s="83" t="s">
        <v>1554</v>
      </c>
      <c r="Y429" s="80"/>
      <c r="Z429" s="80"/>
      <c r="AA429" s="86" t="s">
        <v>2195</v>
      </c>
      <c r="AB429" s="80"/>
      <c r="AC429" s="80" t="b">
        <v>0</v>
      </c>
      <c r="AD429" s="80">
        <v>0</v>
      </c>
      <c r="AE429" s="86" t="s">
        <v>2449</v>
      </c>
      <c r="AF429" s="80" t="b">
        <v>0</v>
      </c>
      <c r="AG429" s="80" t="s">
        <v>2484</v>
      </c>
      <c r="AH429" s="80"/>
      <c r="AI429" s="86" t="s">
        <v>2449</v>
      </c>
      <c r="AJ429" s="80" t="b">
        <v>0</v>
      </c>
      <c r="AK429" s="80">
        <v>3</v>
      </c>
      <c r="AL429" s="86" t="s">
        <v>2385</v>
      </c>
      <c r="AM429" s="80" t="s">
        <v>2502</v>
      </c>
      <c r="AN429" s="80" t="b">
        <v>0</v>
      </c>
      <c r="AO429" s="86" t="s">
        <v>2385</v>
      </c>
      <c r="AP429" s="80" t="s">
        <v>178</v>
      </c>
      <c r="AQ429" s="80">
        <v>0</v>
      </c>
      <c r="AR429" s="80">
        <v>0</v>
      </c>
      <c r="AS429" s="80"/>
      <c r="AT429" s="80"/>
      <c r="AU429" s="80"/>
      <c r="AV429" s="80"/>
      <c r="AW429" s="80"/>
      <c r="AX429" s="80"/>
      <c r="AY429" s="80"/>
      <c r="AZ429" s="80"/>
      <c r="BA429" s="79" t="str">
        <f>REPLACE(INDEX(GroupVertices[Group],MATCH(Edges[[#This Row],[Vertex 1]],GroupVertices[Vertex],0)),1,1,"")</f>
        <v>3</v>
      </c>
      <c r="BB429" s="79" t="str">
        <f>REPLACE(INDEX(GroupVertices[Group],MATCH(Edges[[#This Row],[Vertex 2]],GroupVertices[Vertex],0)),1,1,"")</f>
        <v>3</v>
      </c>
    </row>
    <row r="430" spans="1:54" ht="15">
      <c r="A430" s="65" t="s">
        <v>298</v>
      </c>
      <c r="B430" s="65" t="s">
        <v>300</v>
      </c>
      <c r="C430" s="66"/>
      <c r="D430" s="67"/>
      <c r="E430" s="68"/>
      <c r="F430" s="69"/>
      <c r="G430" s="66"/>
      <c r="H430" s="70"/>
      <c r="I430" s="71"/>
      <c r="J430" s="71"/>
      <c r="K430" s="34" t="s">
        <v>65</v>
      </c>
      <c r="L430" s="78">
        <v>430</v>
      </c>
      <c r="M430" s="78"/>
      <c r="N430" s="73"/>
      <c r="O430" s="80" t="s">
        <v>333</v>
      </c>
      <c r="P430" s="82">
        <v>43530.07208333333</v>
      </c>
      <c r="Q430" s="80" t="s">
        <v>689</v>
      </c>
      <c r="R430" s="80"/>
      <c r="S430" s="80"/>
      <c r="T430" s="80" t="s">
        <v>953</v>
      </c>
      <c r="U430" s="80"/>
      <c r="V430" s="83" t="s">
        <v>1138</v>
      </c>
      <c r="W430" s="82">
        <v>43530.07208333333</v>
      </c>
      <c r="X430" s="83" t="s">
        <v>1737</v>
      </c>
      <c r="Y430" s="80"/>
      <c r="Z430" s="80"/>
      <c r="AA430" s="86" t="s">
        <v>2381</v>
      </c>
      <c r="AB430" s="80"/>
      <c r="AC430" s="80" t="b">
        <v>0</v>
      </c>
      <c r="AD430" s="80">
        <v>0</v>
      </c>
      <c r="AE430" s="86" t="s">
        <v>2449</v>
      </c>
      <c r="AF430" s="80" t="b">
        <v>0</v>
      </c>
      <c r="AG430" s="80" t="s">
        <v>2484</v>
      </c>
      <c r="AH430" s="80"/>
      <c r="AI430" s="86" t="s">
        <v>2449</v>
      </c>
      <c r="AJ430" s="80" t="b">
        <v>0</v>
      </c>
      <c r="AK430" s="80">
        <v>3</v>
      </c>
      <c r="AL430" s="86" t="s">
        <v>2385</v>
      </c>
      <c r="AM430" s="80" t="s">
        <v>2506</v>
      </c>
      <c r="AN430" s="80" t="b">
        <v>0</v>
      </c>
      <c r="AO430" s="86" t="s">
        <v>2385</v>
      </c>
      <c r="AP430" s="80" t="s">
        <v>178</v>
      </c>
      <c r="AQ430" s="80">
        <v>0</v>
      </c>
      <c r="AR430" s="80">
        <v>0</v>
      </c>
      <c r="AS430" s="80"/>
      <c r="AT430" s="80"/>
      <c r="AU430" s="80"/>
      <c r="AV430" s="80"/>
      <c r="AW430" s="80"/>
      <c r="AX430" s="80"/>
      <c r="AY430" s="80"/>
      <c r="AZ430" s="80"/>
      <c r="BA430" s="79" t="str">
        <f>REPLACE(INDEX(GroupVertices[Group],MATCH(Edges[[#This Row],[Vertex 1]],GroupVertices[Vertex],0)),1,1,"")</f>
        <v>3</v>
      </c>
      <c r="BB430" s="79" t="str">
        <f>REPLACE(INDEX(GroupVertices[Group],MATCH(Edges[[#This Row],[Vertex 2]],GroupVertices[Vertex],0)),1,1,"")</f>
        <v>3</v>
      </c>
    </row>
    <row r="431" spans="1:54" ht="15">
      <c r="A431" s="65" t="s">
        <v>301</v>
      </c>
      <c r="B431" s="65" t="s">
        <v>300</v>
      </c>
      <c r="C431" s="66"/>
      <c r="D431" s="67"/>
      <c r="E431" s="68"/>
      <c r="F431" s="69"/>
      <c r="G431" s="66"/>
      <c r="H431" s="70"/>
      <c r="I431" s="71"/>
      <c r="J431" s="71"/>
      <c r="K431" s="34" t="s">
        <v>65</v>
      </c>
      <c r="L431" s="78">
        <v>431</v>
      </c>
      <c r="M431" s="78"/>
      <c r="N431" s="73"/>
      <c r="O431" s="80" t="s">
        <v>333</v>
      </c>
      <c r="P431" s="82">
        <v>43530.080717592595</v>
      </c>
      <c r="Q431" s="80" t="s">
        <v>689</v>
      </c>
      <c r="R431" s="80"/>
      <c r="S431" s="80"/>
      <c r="T431" s="80" t="s">
        <v>953</v>
      </c>
      <c r="U431" s="80"/>
      <c r="V431" s="83" t="s">
        <v>1141</v>
      </c>
      <c r="W431" s="82">
        <v>43530.080717592595</v>
      </c>
      <c r="X431" s="83" t="s">
        <v>1743</v>
      </c>
      <c r="Y431" s="80"/>
      <c r="Z431" s="80"/>
      <c r="AA431" s="86" t="s">
        <v>2387</v>
      </c>
      <c r="AB431" s="80"/>
      <c r="AC431" s="80" t="b">
        <v>0</v>
      </c>
      <c r="AD431" s="80">
        <v>0</v>
      </c>
      <c r="AE431" s="86" t="s">
        <v>2449</v>
      </c>
      <c r="AF431" s="80" t="b">
        <v>0</v>
      </c>
      <c r="AG431" s="80" t="s">
        <v>2484</v>
      </c>
      <c r="AH431" s="80"/>
      <c r="AI431" s="86" t="s">
        <v>2449</v>
      </c>
      <c r="AJ431" s="80" t="b">
        <v>0</v>
      </c>
      <c r="AK431" s="80">
        <v>3</v>
      </c>
      <c r="AL431" s="86" t="s">
        <v>2385</v>
      </c>
      <c r="AM431" s="80" t="s">
        <v>2502</v>
      </c>
      <c r="AN431" s="80" t="b">
        <v>0</v>
      </c>
      <c r="AO431" s="86" t="s">
        <v>2385</v>
      </c>
      <c r="AP431" s="80" t="s">
        <v>178</v>
      </c>
      <c r="AQ431" s="80">
        <v>0</v>
      </c>
      <c r="AR431" s="80">
        <v>0</v>
      </c>
      <c r="AS431" s="80"/>
      <c r="AT431" s="80"/>
      <c r="AU431" s="80"/>
      <c r="AV431" s="80"/>
      <c r="AW431" s="80"/>
      <c r="AX431" s="80"/>
      <c r="AY431" s="80"/>
      <c r="AZ431" s="80"/>
      <c r="BA431" s="79" t="str">
        <f>REPLACE(INDEX(GroupVertices[Group],MATCH(Edges[[#This Row],[Vertex 1]],GroupVertices[Vertex],0)),1,1,"")</f>
        <v>3</v>
      </c>
      <c r="BB431" s="79" t="str">
        <f>REPLACE(INDEX(GroupVertices[Group],MATCH(Edges[[#This Row],[Vertex 2]],GroupVertices[Vertex],0)),1,1,"")</f>
        <v>3</v>
      </c>
    </row>
    <row r="432" spans="1:54" ht="15">
      <c r="A432" s="65" t="s">
        <v>270</v>
      </c>
      <c r="B432" s="65" t="s">
        <v>293</v>
      </c>
      <c r="C432" s="66"/>
      <c r="D432" s="67"/>
      <c r="E432" s="68"/>
      <c r="F432" s="69"/>
      <c r="G432" s="66"/>
      <c r="H432" s="70"/>
      <c r="I432" s="71"/>
      <c r="J432" s="71"/>
      <c r="K432" s="34" t="s">
        <v>66</v>
      </c>
      <c r="L432" s="78">
        <v>432</v>
      </c>
      <c r="M432" s="78"/>
      <c r="N432" s="73"/>
      <c r="O432" s="80" t="s">
        <v>333</v>
      </c>
      <c r="P432" s="82">
        <v>43530.00938657407</v>
      </c>
      <c r="Q432" s="80" t="s">
        <v>806</v>
      </c>
      <c r="R432" s="80"/>
      <c r="S432" s="80"/>
      <c r="T432" s="80" t="s">
        <v>925</v>
      </c>
      <c r="U432" s="80"/>
      <c r="V432" s="83" t="s">
        <v>1111</v>
      </c>
      <c r="W432" s="82">
        <v>43530.00938657407</v>
      </c>
      <c r="X432" s="83" t="s">
        <v>1685</v>
      </c>
      <c r="Y432" s="80"/>
      <c r="Z432" s="80"/>
      <c r="AA432" s="86" t="s">
        <v>2327</v>
      </c>
      <c r="AB432" s="80"/>
      <c r="AC432" s="80" t="b">
        <v>0</v>
      </c>
      <c r="AD432" s="80">
        <v>0</v>
      </c>
      <c r="AE432" s="86" t="s">
        <v>2449</v>
      </c>
      <c r="AF432" s="80" t="b">
        <v>0</v>
      </c>
      <c r="AG432" s="80" t="s">
        <v>2484</v>
      </c>
      <c r="AH432" s="80"/>
      <c r="AI432" s="86" t="s">
        <v>2449</v>
      </c>
      <c r="AJ432" s="80" t="b">
        <v>0</v>
      </c>
      <c r="AK432" s="80">
        <v>1</v>
      </c>
      <c r="AL432" s="86" t="s">
        <v>2376</v>
      </c>
      <c r="AM432" s="80" t="s">
        <v>2506</v>
      </c>
      <c r="AN432" s="80" t="b">
        <v>0</v>
      </c>
      <c r="AO432" s="86" t="s">
        <v>2376</v>
      </c>
      <c r="AP432" s="80" t="s">
        <v>178</v>
      </c>
      <c r="AQ432" s="80">
        <v>0</v>
      </c>
      <c r="AR432" s="80">
        <v>0</v>
      </c>
      <c r="AS432" s="80"/>
      <c r="AT432" s="80"/>
      <c r="AU432" s="80"/>
      <c r="AV432" s="80"/>
      <c r="AW432" s="80"/>
      <c r="AX432" s="80"/>
      <c r="AY432" s="80"/>
      <c r="AZ432" s="80"/>
      <c r="BA432" s="79" t="str">
        <f>REPLACE(INDEX(GroupVertices[Group],MATCH(Edges[[#This Row],[Vertex 1]],GroupVertices[Vertex],0)),1,1,"")</f>
        <v>1</v>
      </c>
      <c r="BB432" s="79" t="str">
        <f>REPLACE(INDEX(GroupVertices[Group],MATCH(Edges[[#This Row],[Vertex 2]],GroupVertices[Vertex],0)),1,1,"")</f>
        <v>2</v>
      </c>
    </row>
    <row r="433" spans="1:54" ht="15">
      <c r="A433" s="65" t="s">
        <v>270</v>
      </c>
      <c r="B433" s="65" t="s">
        <v>293</v>
      </c>
      <c r="C433" s="66"/>
      <c r="D433" s="67"/>
      <c r="E433" s="68"/>
      <c r="F433" s="69"/>
      <c r="G433" s="66"/>
      <c r="H433" s="70"/>
      <c r="I433" s="71"/>
      <c r="J433" s="71"/>
      <c r="K433" s="34" t="s">
        <v>66</v>
      </c>
      <c r="L433" s="78">
        <v>433</v>
      </c>
      <c r="M433" s="78"/>
      <c r="N433" s="73"/>
      <c r="O433" s="80" t="s">
        <v>333</v>
      </c>
      <c r="P433" s="82">
        <v>43523.015381944446</v>
      </c>
      <c r="Q433" s="80" t="s">
        <v>780</v>
      </c>
      <c r="R433" s="80"/>
      <c r="S433" s="80"/>
      <c r="T433" s="80"/>
      <c r="U433" s="80"/>
      <c r="V433" s="83" t="s">
        <v>1111</v>
      </c>
      <c r="W433" s="82">
        <v>43523.015381944446</v>
      </c>
      <c r="X433" s="83" t="s">
        <v>1653</v>
      </c>
      <c r="Y433" s="80"/>
      <c r="Z433" s="80"/>
      <c r="AA433" s="86" t="s">
        <v>2295</v>
      </c>
      <c r="AB433" s="80"/>
      <c r="AC433" s="80" t="b">
        <v>0</v>
      </c>
      <c r="AD433" s="80">
        <v>0</v>
      </c>
      <c r="AE433" s="86" t="s">
        <v>2449</v>
      </c>
      <c r="AF433" s="80" t="b">
        <v>0</v>
      </c>
      <c r="AG433" s="80" t="s">
        <v>2484</v>
      </c>
      <c r="AH433" s="80"/>
      <c r="AI433" s="86" t="s">
        <v>2449</v>
      </c>
      <c r="AJ433" s="80" t="b">
        <v>0</v>
      </c>
      <c r="AK433" s="80">
        <v>1</v>
      </c>
      <c r="AL433" s="86" t="s">
        <v>2369</v>
      </c>
      <c r="AM433" s="80" t="s">
        <v>2506</v>
      </c>
      <c r="AN433" s="80" t="b">
        <v>0</v>
      </c>
      <c r="AO433" s="86" t="s">
        <v>2369</v>
      </c>
      <c r="AP433" s="80" t="s">
        <v>178</v>
      </c>
      <c r="AQ433" s="80">
        <v>0</v>
      </c>
      <c r="AR433" s="80">
        <v>0</v>
      </c>
      <c r="AS433" s="80"/>
      <c r="AT433" s="80"/>
      <c r="AU433" s="80"/>
      <c r="AV433" s="80"/>
      <c r="AW433" s="80"/>
      <c r="AX433" s="80"/>
      <c r="AY433" s="80"/>
      <c r="AZ433" s="80"/>
      <c r="BA433" s="79" t="str">
        <f>REPLACE(INDEX(GroupVertices[Group],MATCH(Edges[[#This Row],[Vertex 1]],GroupVertices[Vertex],0)),1,1,"")</f>
        <v>1</v>
      </c>
      <c r="BB433" s="79" t="str">
        <f>REPLACE(INDEX(GroupVertices[Group],MATCH(Edges[[#This Row],[Vertex 2]],GroupVertices[Vertex],0)),1,1,"")</f>
        <v>2</v>
      </c>
    </row>
    <row r="434" spans="1:54" ht="15">
      <c r="A434" s="65" t="s">
        <v>239</v>
      </c>
      <c r="B434" s="65" t="s">
        <v>270</v>
      </c>
      <c r="C434" s="66"/>
      <c r="D434" s="67"/>
      <c r="E434" s="68"/>
      <c r="F434" s="69"/>
      <c r="G434" s="66"/>
      <c r="H434" s="70"/>
      <c r="I434" s="71"/>
      <c r="J434" s="71"/>
      <c r="K434" s="34" t="s">
        <v>65</v>
      </c>
      <c r="L434" s="78">
        <v>434</v>
      </c>
      <c r="M434" s="78"/>
      <c r="N434" s="73"/>
      <c r="O434" s="80" t="s">
        <v>333</v>
      </c>
      <c r="P434" s="82">
        <v>43525.644537037035</v>
      </c>
      <c r="Q434" s="80" t="s">
        <v>350</v>
      </c>
      <c r="R434" s="80"/>
      <c r="S434" s="80"/>
      <c r="T434" s="80"/>
      <c r="U434" s="80"/>
      <c r="V434" s="83" t="s">
        <v>1089</v>
      </c>
      <c r="W434" s="82">
        <v>43525.644537037035</v>
      </c>
      <c r="X434" s="83" t="s">
        <v>1173</v>
      </c>
      <c r="Y434" s="80"/>
      <c r="Z434" s="80"/>
      <c r="AA434" s="86" t="s">
        <v>1813</v>
      </c>
      <c r="AB434" s="80"/>
      <c r="AC434" s="80" t="b">
        <v>0</v>
      </c>
      <c r="AD434" s="80">
        <v>0</v>
      </c>
      <c r="AE434" s="86" t="s">
        <v>2449</v>
      </c>
      <c r="AF434" s="80" t="b">
        <v>0</v>
      </c>
      <c r="AG434" s="80" t="s">
        <v>2484</v>
      </c>
      <c r="AH434" s="80"/>
      <c r="AI434" s="86" t="s">
        <v>2449</v>
      </c>
      <c r="AJ434" s="80" t="b">
        <v>0</v>
      </c>
      <c r="AK434" s="80">
        <v>4</v>
      </c>
      <c r="AL434" s="86" t="s">
        <v>2301</v>
      </c>
      <c r="AM434" s="80" t="s">
        <v>2502</v>
      </c>
      <c r="AN434" s="80" t="b">
        <v>0</v>
      </c>
      <c r="AO434" s="86" t="s">
        <v>2301</v>
      </c>
      <c r="AP434" s="80" t="s">
        <v>178</v>
      </c>
      <c r="AQ434" s="80">
        <v>0</v>
      </c>
      <c r="AR434" s="80">
        <v>0</v>
      </c>
      <c r="AS434" s="80"/>
      <c r="AT434" s="80"/>
      <c r="AU434" s="80"/>
      <c r="AV434" s="80"/>
      <c r="AW434" s="80"/>
      <c r="AX434" s="80"/>
      <c r="AY434" s="80"/>
      <c r="AZ434" s="80"/>
      <c r="BA434" s="79" t="str">
        <f>REPLACE(INDEX(GroupVertices[Group],MATCH(Edges[[#This Row],[Vertex 1]],GroupVertices[Vertex],0)),1,1,"")</f>
        <v>1</v>
      </c>
      <c r="BB434" s="79" t="str">
        <f>REPLACE(INDEX(GroupVertices[Group],MATCH(Edges[[#This Row],[Vertex 2]],GroupVertices[Vertex],0)),1,1,"")</f>
        <v>1</v>
      </c>
    </row>
    <row r="435" spans="1:54" ht="15">
      <c r="A435" s="65" t="s">
        <v>269</v>
      </c>
      <c r="B435" s="65" t="s">
        <v>270</v>
      </c>
      <c r="C435" s="66"/>
      <c r="D435" s="67"/>
      <c r="E435" s="68"/>
      <c r="F435" s="69"/>
      <c r="G435" s="66"/>
      <c r="H435" s="70"/>
      <c r="I435" s="71"/>
      <c r="J435" s="71"/>
      <c r="K435" s="34" t="s">
        <v>66</v>
      </c>
      <c r="L435" s="78">
        <v>435</v>
      </c>
      <c r="M435" s="78"/>
      <c r="N435" s="73"/>
      <c r="O435" s="80" t="s">
        <v>333</v>
      </c>
      <c r="P435" s="82">
        <v>43523.02736111111</v>
      </c>
      <c r="Q435" s="80" t="s">
        <v>350</v>
      </c>
      <c r="R435" s="80"/>
      <c r="S435" s="80"/>
      <c r="T435" s="80"/>
      <c r="U435" s="80"/>
      <c r="V435" s="83" t="s">
        <v>1110</v>
      </c>
      <c r="W435" s="82">
        <v>43523.02736111111</v>
      </c>
      <c r="X435" s="83" t="s">
        <v>1221</v>
      </c>
      <c r="Y435" s="80"/>
      <c r="Z435" s="80"/>
      <c r="AA435" s="86" t="s">
        <v>1861</v>
      </c>
      <c r="AB435" s="80"/>
      <c r="AC435" s="80" t="b">
        <v>0</v>
      </c>
      <c r="AD435" s="80">
        <v>0</v>
      </c>
      <c r="AE435" s="86" t="s">
        <v>2449</v>
      </c>
      <c r="AF435" s="80" t="b">
        <v>0</v>
      </c>
      <c r="AG435" s="80" t="s">
        <v>2484</v>
      </c>
      <c r="AH435" s="80"/>
      <c r="AI435" s="86" t="s">
        <v>2449</v>
      </c>
      <c r="AJ435" s="80" t="b">
        <v>0</v>
      </c>
      <c r="AK435" s="80">
        <v>4</v>
      </c>
      <c r="AL435" s="86" t="s">
        <v>2301</v>
      </c>
      <c r="AM435" s="80" t="s">
        <v>2506</v>
      </c>
      <c r="AN435" s="80" t="b">
        <v>0</v>
      </c>
      <c r="AO435" s="86" t="s">
        <v>2301</v>
      </c>
      <c r="AP435" s="80" t="s">
        <v>178</v>
      </c>
      <c r="AQ435" s="80">
        <v>0</v>
      </c>
      <c r="AR435" s="80">
        <v>0</v>
      </c>
      <c r="AS435" s="80"/>
      <c r="AT435" s="80"/>
      <c r="AU435" s="80"/>
      <c r="AV435" s="80"/>
      <c r="AW435" s="80"/>
      <c r="AX435" s="80"/>
      <c r="AY435" s="80"/>
      <c r="AZ435" s="80"/>
      <c r="BA435" s="79" t="str">
        <f>REPLACE(INDEX(GroupVertices[Group],MATCH(Edges[[#This Row],[Vertex 1]],GroupVertices[Vertex],0)),1,1,"")</f>
        <v>4</v>
      </c>
      <c r="BB435" s="79" t="str">
        <f>REPLACE(INDEX(GroupVertices[Group],MATCH(Edges[[#This Row],[Vertex 2]],GroupVertices[Vertex],0)),1,1,"")</f>
        <v>1</v>
      </c>
    </row>
    <row r="436" spans="1:54" ht="15">
      <c r="A436" s="65" t="s">
        <v>279</v>
      </c>
      <c r="B436" s="65" t="s">
        <v>270</v>
      </c>
      <c r="C436" s="66"/>
      <c r="D436" s="67"/>
      <c r="E436" s="68"/>
      <c r="F436" s="69"/>
      <c r="G436" s="66"/>
      <c r="H436" s="70"/>
      <c r="I436" s="71"/>
      <c r="J436" s="71"/>
      <c r="K436" s="34" t="s">
        <v>66</v>
      </c>
      <c r="L436" s="78">
        <v>436</v>
      </c>
      <c r="M436" s="78"/>
      <c r="N436" s="73"/>
      <c r="O436" s="80" t="s">
        <v>333</v>
      </c>
      <c r="P436" s="82">
        <v>43523.12907407407</v>
      </c>
      <c r="Q436" s="80" t="s">
        <v>350</v>
      </c>
      <c r="R436" s="80"/>
      <c r="S436" s="80"/>
      <c r="T436" s="80"/>
      <c r="U436" s="80"/>
      <c r="V436" s="83" t="s">
        <v>1121</v>
      </c>
      <c r="W436" s="82">
        <v>43523.12907407407</v>
      </c>
      <c r="X436" s="83" t="s">
        <v>1525</v>
      </c>
      <c r="Y436" s="80"/>
      <c r="Z436" s="80"/>
      <c r="AA436" s="86" t="s">
        <v>2165</v>
      </c>
      <c r="AB436" s="80"/>
      <c r="AC436" s="80" t="b">
        <v>0</v>
      </c>
      <c r="AD436" s="80">
        <v>0</v>
      </c>
      <c r="AE436" s="86" t="s">
        <v>2449</v>
      </c>
      <c r="AF436" s="80" t="b">
        <v>0</v>
      </c>
      <c r="AG436" s="80" t="s">
        <v>2484</v>
      </c>
      <c r="AH436" s="80"/>
      <c r="AI436" s="86" t="s">
        <v>2449</v>
      </c>
      <c r="AJ436" s="80" t="b">
        <v>0</v>
      </c>
      <c r="AK436" s="80">
        <v>4</v>
      </c>
      <c r="AL436" s="86" t="s">
        <v>2301</v>
      </c>
      <c r="AM436" s="80" t="s">
        <v>2504</v>
      </c>
      <c r="AN436" s="80" t="b">
        <v>0</v>
      </c>
      <c r="AO436" s="86" t="s">
        <v>2301</v>
      </c>
      <c r="AP436" s="80" t="s">
        <v>178</v>
      </c>
      <c r="AQ436" s="80">
        <v>0</v>
      </c>
      <c r="AR436" s="80">
        <v>0</v>
      </c>
      <c r="AS436" s="80"/>
      <c r="AT436" s="80"/>
      <c r="AU436" s="80"/>
      <c r="AV436" s="80"/>
      <c r="AW436" s="80"/>
      <c r="AX436" s="80"/>
      <c r="AY436" s="80"/>
      <c r="AZ436" s="80"/>
      <c r="BA436" s="79" t="str">
        <f>REPLACE(INDEX(GroupVertices[Group],MATCH(Edges[[#This Row],[Vertex 1]],GroupVertices[Vertex],0)),1,1,"")</f>
        <v>6</v>
      </c>
      <c r="BB436" s="79" t="str">
        <f>REPLACE(INDEX(GroupVertices[Group],MATCH(Edges[[#This Row],[Vertex 2]],GroupVertices[Vertex],0)),1,1,"")</f>
        <v>1</v>
      </c>
    </row>
    <row r="437" spans="1:54" ht="15">
      <c r="A437" s="65" t="s">
        <v>290</v>
      </c>
      <c r="B437" s="65" t="s">
        <v>270</v>
      </c>
      <c r="C437" s="66"/>
      <c r="D437" s="67"/>
      <c r="E437" s="68"/>
      <c r="F437" s="69"/>
      <c r="G437" s="66"/>
      <c r="H437" s="70"/>
      <c r="I437" s="71"/>
      <c r="J437" s="71"/>
      <c r="K437" s="34" t="s">
        <v>66</v>
      </c>
      <c r="L437" s="78">
        <v>437</v>
      </c>
      <c r="M437" s="78"/>
      <c r="N437" s="73"/>
      <c r="O437" s="80" t="s">
        <v>333</v>
      </c>
      <c r="P437" s="82">
        <v>43523.095613425925</v>
      </c>
      <c r="Q437" s="80" t="s">
        <v>350</v>
      </c>
      <c r="R437" s="80"/>
      <c r="S437" s="80"/>
      <c r="T437" s="80"/>
      <c r="U437" s="80"/>
      <c r="V437" s="83" t="s">
        <v>1132</v>
      </c>
      <c r="W437" s="82">
        <v>43523.095613425925</v>
      </c>
      <c r="X437" s="83" t="s">
        <v>1544</v>
      </c>
      <c r="Y437" s="80"/>
      <c r="Z437" s="80"/>
      <c r="AA437" s="86" t="s">
        <v>2185</v>
      </c>
      <c r="AB437" s="80"/>
      <c r="AC437" s="80" t="b">
        <v>0</v>
      </c>
      <c r="AD437" s="80">
        <v>0</v>
      </c>
      <c r="AE437" s="86" t="s">
        <v>2449</v>
      </c>
      <c r="AF437" s="80" t="b">
        <v>0</v>
      </c>
      <c r="AG437" s="80" t="s">
        <v>2484</v>
      </c>
      <c r="AH437" s="80"/>
      <c r="AI437" s="86" t="s">
        <v>2449</v>
      </c>
      <c r="AJ437" s="80" t="b">
        <v>0</v>
      </c>
      <c r="AK437" s="80">
        <v>4</v>
      </c>
      <c r="AL437" s="86" t="s">
        <v>2301</v>
      </c>
      <c r="AM437" s="80" t="s">
        <v>2502</v>
      </c>
      <c r="AN437" s="80" t="b">
        <v>0</v>
      </c>
      <c r="AO437" s="86" t="s">
        <v>2301</v>
      </c>
      <c r="AP437" s="80" t="s">
        <v>178</v>
      </c>
      <c r="AQ437" s="80">
        <v>0</v>
      </c>
      <c r="AR437" s="80">
        <v>0</v>
      </c>
      <c r="AS437" s="80"/>
      <c r="AT437" s="80"/>
      <c r="AU437" s="80"/>
      <c r="AV437" s="80"/>
      <c r="AW437" s="80"/>
      <c r="AX437" s="80"/>
      <c r="AY437" s="80"/>
      <c r="AZ437" s="80"/>
      <c r="BA437" s="79" t="str">
        <f>REPLACE(INDEX(GroupVertices[Group],MATCH(Edges[[#This Row],[Vertex 1]],GroupVertices[Vertex],0)),1,1,"")</f>
        <v>3</v>
      </c>
      <c r="BB437" s="79" t="str">
        <f>REPLACE(INDEX(GroupVertices[Group],MATCH(Edges[[#This Row],[Vertex 2]],GroupVertices[Vertex],0)),1,1,"")</f>
        <v>1</v>
      </c>
    </row>
    <row r="438" spans="1:54" ht="15">
      <c r="A438" s="65" t="s">
        <v>270</v>
      </c>
      <c r="B438" s="65" t="s">
        <v>271</v>
      </c>
      <c r="C438" s="66"/>
      <c r="D438" s="67"/>
      <c r="E438" s="68"/>
      <c r="F438" s="69"/>
      <c r="G438" s="66"/>
      <c r="H438" s="70"/>
      <c r="I438" s="71"/>
      <c r="J438" s="71"/>
      <c r="K438" s="34" t="s">
        <v>65</v>
      </c>
      <c r="L438" s="78">
        <v>438</v>
      </c>
      <c r="M438" s="78"/>
      <c r="N438" s="73"/>
      <c r="O438" s="80" t="s">
        <v>333</v>
      </c>
      <c r="P438" s="82">
        <v>43523.02521990741</v>
      </c>
      <c r="Q438" s="80" t="s">
        <v>383</v>
      </c>
      <c r="R438" s="80"/>
      <c r="S438" s="80"/>
      <c r="T438" s="80"/>
      <c r="U438" s="80"/>
      <c r="V438" s="83" t="s">
        <v>1111</v>
      </c>
      <c r="W438" s="82">
        <v>43523.02521990741</v>
      </c>
      <c r="X438" s="83" t="s">
        <v>1228</v>
      </c>
      <c r="Y438" s="80"/>
      <c r="Z438" s="80"/>
      <c r="AA438" s="86" t="s">
        <v>1868</v>
      </c>
      <c r="AB438" s="80"/>
      <c r="AC438" s="80" t="b">
        <v>0</v>
      </c>
      <c r="AD438" s="80">
        <v>0</v>
      </c>
      <c r="AE438" s="86" t="s">
        <v>2449</v>
      </c>
      <c r="AF438" s="80" t="b">
        <v>0</v>
      </c>
      <c r="AG438" s="80" t="s">
        <v>2484</v>
      </c>
      <c r="AH438" s="80"/>
      <c r="AI438" s="86" t="s">
        <v>2449</v>
      </c>
      <c r="AJ438" s="80" t="b">
        <v>0</v>
      </c>
      <c r="AK438" s="80">
        <v>1</v>
      </c>
      <c r="AL438" s="86" t="s">
        <v>1867</v>
      </c>
      <c r="AM438" s="80" t="s">
        <v>2506</v>
      </c>
      <c r="AN438" s="80" t="b">
        <v>0</v>
      </c>
      <c r="AO438" s="86" t="s">
        <v>1867</v>
      </c>
      <c r="AP438" s="80" t="s">
        <v>178</v>
      </c>
      <c r="AQ438" s="80">
        <v>0</v>
      </c>
      <c r="AR438" s="80">
        <v>0</v>
      </c>
      <c r="AS438" s="80"/>
      <c r="AT438" s="80"/>
      <c r="AU438" s="80"/>
      <c r="AV438" s="80"/>
      <c r="AW438" s="80"/>
      <c r="AX438" s="80"/>
      <c r="AY438" s="80"/>
      <c r="AZ438" s="80"/>
      <c r="BA438" s="79" t="str">
        <f>REPLACE(INDEX(GroupVertices[Group],MATCH(Edges[[#This Row],[Vertex 1]],GroupVertices[Vertex],0)),1,1,"")</f>
        <v>1</v>
      </c>
      <c r="BB438" s="79" t="str">
        <f>REPLACE(INDEX(GroupVertices[Group],MATCH(Edges[[#This Row],[Vertex 2]],GroupVertices[Vertex],0)),1,1,"")</f>
        <v>1</v>
      </c>
    </row>
    <row r="439" spans="1:54" ht="15">
      <c r="A439" s="65" t="s">
        <v>290</v>
      </c>
      <c r="B439" s="65" t="s">
        <v>289</v>
      </c>
      <c r="C439" s="66"/>
      <c r="D439" s="67"/>
      <c r="E439" s="68"/>
      <c r="F439" s="69"/>
      <c r="G439" s="66"/>
      <c r="H439" s="70"/>
      <c r="I439" s="71"/>
      <c r="J439" s="71"/>
      <c r="K439" s="34" t="s">
        <v>65</v>
      </c>
      <c r="L439" s="78">
        <v>439</v>
      </c>
      <c r="M439" s="78"/>
      <c r="N439" s="73"/>
      <c r="O439" s="80" t="s">
        <v>333</v>
      </c>
      <c r="P439" s="82">
        <v>43523.094826388886</v>
      </c>
      <c r="Q439" s="80" t="s">
        <v>543</v>
      </c>
      <c r="R439" s="80"/>
      <c r="S439" s="80"/>
      <c r="T439" s="80" t="s">
        <v>925</v>
      </c>
      <c r="U439" s="80"/>
      <c r="V439" s="83" t="s">
        <v>1132</v>
      </c>
      <c r="W439" s="82">
        <v>43523.094826388886</v>
      </c>
      <c r="X439" s="83" t="s">
        <v>1401</v>
      </c>
      <c r="Y439" s="80"/>
      <c r="Z439" s="80"/>
      <c r="AA439" s="86" t="s">
        <v>2041</v>
      </c>
      <c r="AB439" s="80"/>
      <c r="AC439" s="80" t="b">
        <v>0</v>
      </c>
      <c r="AD439" s="80">
        <v>0</v>
      </c>
      <c r="AE439" s="86" t="s">
        <v>2449</v>
      </c>
      <c r="AF439" s="80" t="b">
        <v>0</v>
      </c>
      <c r="AG439" s="80" t="s">
        <v>2484</v>
      </c>
      <c r="AH439" s="80"/>
      <c r="AI439" s="86" t="s">
        <v>2449</v>
      </c>
      <c r="AJ439" s="80" t="b">
        <v>0</v>
      </c>
      <c r="AK439" s="80">
        <v>1</v>
      </c>
      <c r="AL439" s="86" t="s">
        <v>2035</v>
      </c>
      <c r="AM439" s="80" t="s">
        <v>2502</v>
      </c>
      <c r="AN439" s="80" t="b">
        <v>0</v>
      </c>
      <c r="AO439" s="86" t="s">
        <v>2035</v>
      </c>
      <c r="AP439" s="80" t="s">
        <v>178</v>
      </c>
      <c r="AQ439" s="80">
        <v>0</v>
      </c>
      <c r="AR439" s="80">
        <v>0</v>
      </c>
      <c r="AS439" s="80"/>
      <c r="AT439" s="80"/>
      <c r="AU439" s="80"/>
      <c r="AV439" s="80"/>
      <c r="AW439" s="80"/>
      <c r="AX439" s="80"/>
      <c r="AY439" s="80"/>
      <c r="AZ439" s="80"/>
      <c r="BA439" s="79" t="str">
        <f>REPLACE(INDEX(GroupVertices[Group],MATCH(Edges[[#This Row],[Vertex 1]],GroupVertices[Vertex],0)),1,1,"")</f>
        <v>3</v>
      </c>
      <c r="BB439" s="79" t="str">
        <f>REPLACE(INDEX(GroupVertices[Group],MATCH(Edges[[#This Row],[Vertex 2]],GroupVertices[Vertex],0)),1,1,"")</f>
        <v>5</v>
      </c>
    </row>
    <row r="440" spans="1:54" ht="15">
      <c r="A440" s="65" t="s">
        <v>277</v>
      </c>
      <c r="B440" s="65" t="s">
        <v>273</v>
      </c>
      <c r="C440" s="66"/>
      <c r="D440" s="67"/>
      <c r="E440" s="68"/>
      <c r="F440" s="69"/>
      <c r="G440" s="66"/>
      <c r="H440" s="70"/>
      <c r="I440" s="71"/>
      <c r="J440" s="71"/>
      <c r="K440" s="34" t="s">
        <v>66</v>
      </c>
      <c r="L440" s="78">
        <v>440</v>
      </c>
      <c r="M440" s="78"/>
      <c r="N440" s="73"/>
      <c r="O440" s="80" t="s">
        <v>333</v>
      </c>
      <c r="P440" s="82">
        <v>43523.02211805555</v>
      </c>
      <c r="Q440" s="80" t="s">
        <v>485</v>
      </c>
      <c r="R440" s="80"/>
      <c r="S440" s="80"/>
      <c r="T440" s="80" t="s">
        <v>925</v>
      </c>
      <c r="U440" s="80"/>
      <c r="V440" s="83" t="s">
        <v>1119</v>
      </c>
      <c r="W440" s="82">
        <v>43523.02211805555</v>
      </c>
      <c r="X440" s="83" t="s">
        <v>1336</v>
      </c>
      <c r="Y440" s="80"/>
      <c r="Z440" s="80"/>
      <c r="AA440" s="86" t="s">
        <v>1976</v>
      </c>
      <c r="AB440" s="80"/>
      <c r="AC440" s="80" t="b">
        <v>0</v>
      </c>
      <c r="AD440" s="80">
        <v>0</v>
      </c>
      <c r="AE440" s="86" t="s">
        <v>2449</v>
      </c>
      <c r="AF440" s="80" t="b">
        <v>0</v>
      </c>
      <c r="AG440" s="80" t="s">
        <v>2484</v>
      </c>
      <c r="AH440" s="80"/>
      <c r="AI440" s="86" t="s">
        <v>2449</v>
      </c>
      <c r="AJ440" s="80" t="b">
        <v>0</v>
      </c>
      <c r="AK440" s="80">
        <v>1</v>
      </c>
      <c r="AL440" s="86" t="s">
        <v>2061</v>
      </c>
      <c r="AM440" s="80" t="s">
        <v>2502</v>
      </c>
      <c r="AN440" s="80" t="b">
        <v>0</v>
      </c>
      <c r="AO440" s="86" t="s">
        <v>2061</v>
      </c>
      <c r="AP440" s="80" t="s">
        <v>178</v>
      </c>
      <c r="AQ440" s="80">
        <v>0</v>
      </c>
      <c r="AR440" s="80">
        <v>0</v>
      </c>
      <c r="AS440" s="80"/>
      <c r="AT440" s="80"/>
      <c r="AU440" s="80"/>
      <c r="AV440" s="80"/>
      <c r="AW440" s="80"/>
      <c r="AX440" s="80"/>
      <c r="AY440" s="80"/>
      <c r="AZ440" s="80"/>
      <c r="BA440" s="79" t="str">
        <f>REPLACE(INDEX(GroupVertices[Group],MATCH(Edges[[#This Row],[Vertex 1]],GroupVertices[Vertex],0)),1,1,"")</f>
        <v>4</v>
      </c>
      <c r="BB440" s="79" t="str">
        <f>REPLACE(INDEX(GroupVertices[Group],MATCH(Edges[[#This Row],[Vertex 2]],GroupVertices[Vertex],0)),1,1,"")</f>
        <v>4</v>
      </c>
    </row>
    <row r="441" spans="1:54" ht="15">
      <c r="A441" s="65" t="s">
        <v>270</v>
      </c>
      <c r="B441" s="65" t="s">
        <v>293</v>
      </c>
      <c r="C441" s="66"/>
      <c r="D441" s="67"/>
      <c r="E441" s="68"/>
      <c r="F441" s="69"/>
      <c r="G441" s="66"/>
      <c r="H441" s="70"/>
      <c r="I441" s="71"/>
      <c r="J441" s="71"/>
      <c r="K441" s="34" t="s">
        <v>66</v>
      </c>
      <c r="L441" s="78">
        <v>441</v>
      </c>
      <c r="M441" s="78"/>
      <c r="N441" s="73"/>
      <c r="O441" s="80" t="s">
        <v>333</v>
      </c>
      <c r="P441" s="82">
        <v>43523.031006944446</v>
      </c>
      <c r="Q441" s="80" t="s">
        <v>792</v>
      </c>
      <c r="R441" s="80"/>
      <c r="S441" s="80"/>
      <c r="T441" s="80"/>
      <c r="U441" s="80"/>
      <c r="V441" s="83" t="s">
        <v>1111</v>
      </c>
      <c r="W441" s="82">
        <v>43523.031006944446</v>
      </c>
      <c r="X441" s="83" t="s">
        <v>1666</v>
      </c>
      <c r="Y441" s="80"/>
      <c r="Z441" s="80"/>
      <c r="AA441" s="86" t="s">
        <v>2308</v>
      </c>
      <c r="AB441" s="80"/>
      <c r="AC441" s="80" t="b">
        <v>0</v>
      </c>
      <c r="AD441" s="80">
        <v>0</v>
      </c>
      <c r="AE441" s="86" t="s">
        <v>2449</v>
      </c>
      <c r="AF441" s="80" t="b">
        <v>0</v>
      </c>
      <c r="AG441" s="80" t="s">
        <v>2484</v>
      </c>
      <c r="AH441" s="80"/>
      <c r="AI441" s="86" t="s">
        <v>2449</v>
      </c>
      <c r="AJ441" s="80" t="b">
        <v>0</v>
      </c>
      <c r="AK441" s="80">
        <v>1</v>
      </c>
      <c r="AL441" s="86" t="s">
        <v>2373</v>
      </c>
      <c r="AM441" s="80" t="s">
        <v>2503</v>
      </c>
      <c r="AN441" s="80" t="b">
        <v>0</v>
      </c>
      <c r="AO441" s="86" t="s">
        <v>2373</v>
      </c>
      <c r="AP441" s="80" t="s">
        <v>178</v>
      </c>
      <c r="AQ441" s="80">
        <v>0</v>
      </c>
      <c r="AR441" s="80">
        <v>0</v>
      </c>
      <c r="AS441" s="80"/>
      <c r="AT441" s="80"/>
      <c r="AU441" s="80"/>
      <c r="AV441" s="80"/>
      <c r="AW441" s="80"/>
      <c r="AX441" s="80"/>
      <c r="AY441" s="80"/>
      <c r="AZ441" s="80"/>
      <c r="BA441" s="79" t="str">
        <f>REPLACE(INDEX(GroupVertices[Group],MATCH(Edges[[#This Row],[Vertex 1]],GroupVertices[Vertex],0)),1,1,"")</f>
        <v>1</v>
      </c>
      <c r="BB441" s="79" t="str">
        <f>REPLACE(INDEX(GroupVertices[Group],MATCH(Edges[[#This Row],[Vertex 2]],GroupVertices[Vertex],0)),1,1,"")</f>
        <v>2</v>
      </c>
    </row>
    <row r="442" spans="1:54" ht="15">
      <c r="A442" s="65" t="s">
        <v>227</v>
      </c>
      <c r="B442" s="65" t="s">
        <v>273</v>
      </c>
      <c r="C442" s="66"/>
      <c r="D442" s="67"/>
      <c r="E442" s="68"/>
      <c r="F442" s="69"/>
      <c r="G442" s="66"/>
      <c r="H442" s="70"/>
      <c r="I442" s="71"/>
      <c r="J442" s="71"/>
      <c r="K442" s="34" t="s">
        <v>65</v>
      </c>
      <c r="L442" s="78">
        <v>442</v>
      </c>
      <c r="M442" s="78"/>
      <c r="N442" s="73"/>
      <c r="O442" s="80" t="s">
        <v>333</v>
      </c>
      <c r="P442" s="82">
        <v>43523.02753472222</v>
      </c>
      <c r="Q442" s="80" t="s">
        <v>343</v>
      </c>
      <c r="R442" s="80"/>
      <c r="S442" s="80"/>
      <c r="T442" s="80"/>
      <c r="U442" s="80"/>
      <c r="V442" s="83" t="s">
        <v>1077</v>
      </c>
      <c r="W442" s="82">
        <v>43523.02753472222</v>
      </c>
      <c r="X442" s="83" t="s">
        <v>1160</v>
      </c>
      <c r="Y442" s="80"/>
      <c r="Z442" s="80"/>
      <c r="AA442" s="86" t="s">
        <v>1800</v>
      </c>
      <c r="AB442" s="80"/>
      <c r="AC442" s="80" t="b">
        <v>0</v>
      </c>
      <c r="AD442" s="80">
        <v>0</v>
      </c>
      <c r="AE442" s="86" t="s">
        <v>2449</v>
      </c>
      <c r="AF442" s="80" t="b">
        <v>0</v>
      </c>
      <c r="AG442" s="80" t="s">
        <v>2484</v>
      </c>
      <c r="AH442" s="80"/>
      <c r="AI442" s="86" t="s">
        <v>2449</v>
      </c>
      <c r="AJ442" s="80" t="b">
        <v>0</v>
      </c>
      <c r="AK442" s="80">
        <v>1</v>
      </c>
      <c r="AL442" s="86" t="s">
        <v>2063</v>
      </c>
      <c r="AM442" s="80" t="s">
        <v>2505</v>
      </c>
      <c r="AN442" s="80" t="b">
        <v>0</v>
      </c>
      <c r="AO442" s="86" t="s">
        <v>2063</v>
      </c>
      <c r="AP442" s="80" t="s">
        <v>178</v>
      </c>
      <c r="AQ442" s="80">
        <v>0</v>
      </c>
      <c r="AR442" s="80">
        <v>0</v>
      </c>
      <c r="AS442" s="80"/>
      <c r="AT442" s="80"/>
      <c r="AU442" s="80"/>
      <c r="AV442" s="80"/>
      <c r="AW442" s="80"/>
      <c r="AX442" s="80"/>
      <c r="AY442" s="80"/>
      <c r="AZ442" s="80"/>
      <c r="BA442" s="79" t="str">
        <f>REPLACE(INDEX(GroupVertices[Group],MATCH(Edges[[#This Row],[Vertex 1]],GroupVertices[Vertex],0)),1,1,"")</f>
        <v>4</v>
      </c>
      <c r="BB442" s="79" t="str">
        <f>REPLACE(INDEX(GroupVertices[Group],MATCH(Edges[[#This Row],[Vertex 2]],GroupVertices[Vertex],0)),1,1,"")</f>
        <v>4</v>
      </c>
    </row>
    <row r="443" spans="1:54" ht="15">
      <c r="A443" s="65" t="s">
        <v>270</v>
      </c>
      <c r="B443" s="65" t="s">
        <v>248</v>
      </c>
      <c r="C443" s="66"/>
      <c r="D443" s="67"/>
      <c r="E443" s="68"/>
      <c r="F443" s="69"/>
      <c r="G443" s="66"/>
      <c r="H443" s="70"/>
      <c r="I443" s="71"/>
      <c r="J443" s="71"/>
      <c r="K443" s="34" t="s">
        <v>66</v>
      </c>
      <c r="L443" s="78">
        <v>443</v>
      </c>
      <c r="M443" s="78"/>
      <c r="N443" s="73"/>
      <c r="O443" s="80" t="s">
        <v>333</v>
      </c>
      <c r="P443" s="82">
        <v>43523.040625</v>
      </c>
      <c r="Q443" s="80" t="s">
        <v>395</v>
      </c>
      <c r="R443" s="80"/>
      <c r="S443" s="80"/>
      <c r="T443" s="80" t="s">
        <v>937</v>
      </c>
      <c r="U443" s="80"/>
      <c r="V443" s="83" t="s">
        <v>1111</v>
      </c>
      <c r="W443" s="82">
        <v>43523.040625</v>
      </c>
      <c r="X443" s="83" t="s">
        <v>1241</v>
      </c>
      <c r="Y443" s="80"/>
      <c r="Z443" s="80"/>
      <c r="AA443" s="86" t="s">
        <v>1881</v>
      </c>
      <c r="AB443" s="80"/>
      <c r="AC443" s="80" t="b">
        <v>0</v>
      </c>
      <c r="AD443" s="80">
        <v>0</v>
      </c>
      <c r="AE443" s="86" t="s">
        <v>2449</v>
      </c>
      <c r="AF443" s="80" t="b">
        <v>0</v>
      </c>
      <c r="AG443" s="80" t="s">
        <v>2484</v>
      </c>
      <c r="AH443" s="80"/>
      <c r="AI443" s="86" t="s">
        <v>2449</v>
      </c>
      <c r="AJ443" s="80" t="b">
        <v>0</v>
      </c>
      <c r="AK443" s="80">
        <v>1</v>
      </c>
      <c r="AL443" s="86" t="s">
        <v>1880</v>
      </c>
      <c r="AM443" s="80" t="s">
        <v>2506</v>
      </c>
      <c r="AN443" s="80" t="b">
        <v>0</v>
      </c>
      <c r="AO443" s="86" t="s">
        <v>1880</v>
      </c>
      <c r="AP443" s="80" t="s">
        <v>178</v>
      </c>
      <c r="AQ443" s="80">
        <v>0</v>
      </c>
      <c r="AR443" s="80">
        <v>0</v>
      </c>
      <c r="AS443" s="80"/>
      <c r="AT443" s="80"/>
      <c r="AU443" s="80"/>
      <c r="AV443" s="80"/>
      <c r="AW443" s="80"/>
      <c r="AX443" s="80"/>
      <c r="AY443" s="80"/>
      <c r="AZ443" s="80"/>
      <c r="BA443" s="79" t="str">
        <f>REPLACE(INDEX(GroupVertices[Group],MATCH(Edges[[#This Row],[Vertex 1]],GroupVertices[Vertex],0)),1,1,"")</f>
        <v>1</v>
      </c>
      <c r="BB443" s="79" t="str">
        <f>REPLACE(INDEX(GroupVertices[Group],MATCH(Edges[[#This Row],[Vertex 2]],GroupVertices[Vertex],0)),1,1,"")</f>
        <v>4</v>
      </c>
    </row>
    <row r="444" spans="1:54" ht="15">
      <c r="A444" s="65" t="s">
        <v>304</v>
      </c>
      <c r="B444" s="65" t="s">
        <v>302</v>
      </c>
      <c r="C444" s="66"/>
      <c r="D444" s="67"/>
      <c r="E444" s="68"/>
      <c r="F444" s="69"/>
      <c r="G444" s="66"/>
      <c r="H444" s="70"/>
      <c r="I444" s="71"/>
      <c r="J444" s="71"/>
      <c r="K444" s="34" t="s">
        <v>65</v>
      </c>
      <c r="L444" s="78">
        <v>444</v>
      </c>
      <c r="M444" s="78"/>
      <c r="N444" s="73"/>
      <c r="O444" s="80" t="s">
        <v>333</v>
      </c>
      <c r="P444" s="82">
        <v>43530.08981481481</v>
      </c>
      <c r="Q444" s="80" t="s">
        <v>861</v>
      </c>
      <c r="R444" s="80"/>
      <c r="S444" s="80"/>
      <c r="T444" s="80" t="s">
        <v>928</v>
      </c>
      <c r="U444" s="80"/>
      <c r="V444" s="83" t="s">
        <v>1142</v>
      </c>
      <c r="W444" s="82">
        <v>43530.08981481481</v>
      </c>
      <c r="X444" s="83" t="s">
        <v>1759</v>
      </c>
      <c r="Y444" s="80"/>
      <c r="Z444" s="80"/>
      <c r="AA444" s="86" t="s">
        <v>2403</v>
      </c>
      <c r="AB444" s="80"/>
      <c r="AC444" s="80" t="b">
        <v>0</v>
      </c>
      <c r="AD444" s="80">
        <v>0</v>
      </c>
      <c r="AE444" s="86" t="s">
        <v>2449</v>
      </c>
      <c r="AF444" s="80" t="b">
        <v>0</v>
      </c>
      <c r="AG444" s="80" t="s">
        <v>2484</v>
      </c>
      <c r="AH444" s="80"/>
      <c r="AI444" s="86" t="s">
        <v>2449</v>
      </c>
      <c r="AJ444" s="80" t="b">
        <v>0</v>
      </c>
      <c r="AK444" s="80">
        <v>1</v>
      </c>
      <c r="AL444" s="86" t="s">
        <v>2402</v>
      </c>
      <c r="AM444" s="80" t="s">
        <v>2506</v>
      </c>
      <c r="AN444" s="80" t="b">
        <v>0</v>
      </c>
      <c r="AO444" s="86" t="s">
        <v>2402</v>
      </c>
      <c r="AP444" s="80" t="s">
        <v>178</v>
      </c>
      <c r="AQ444" s="80">
        <v>0</v>
      </c>
      <c r="AR444" s="80">
        <v>0</v>
      </c>
      <c r="AS444" s="80"/>
      <c r="AT444" s="80"/>
      <c r="AU444" s="80"/>
      <c r="AV444" s="80"/>
      <c r="AW444" s="80"/>
      <c r="AX444" s="80"/>
      <c r="AY444" s="80"/>
      <c r="AZ444" s="80"/>
      <c r="BA444" s="79" t="str">
        <f>REPLACE(INDEX(GroupVertices[Group],MATCH(Edges[[#This Row],[Vertex 1]],GroupVertices[Vertex],0)),1,1,"")</f>
        <v>7</v>
      </c>
      <c r="BB444" s="79" t="str">
        <f>REPLACE(INDEX(GroupVertices[Group],MATCH(Edges[[#This Row],[Vertex 2]],GroupVertices[Vertex],0)),1,1,"")</f>
        <v>7</v>
      </c>
    </row>
    <row r="445" spans="1:54" ht="15">
      <c r="A445" s="65" t="s">
        <v>246</v>
      </c>
      <c r="B445" s="65" t="s">
        <v>258</v>
      </c>
      <c r="C445" s="66"/>
      <c r="D445" s="67"/>
      <c r="E445" s="68"/>
      <c r="F445" s="69"/>
      <c r="G445" s="66"/>
      <c r="H445" s="70"/>
      <c r="I445" s="71"/>
      <c r="J445" s="71"/>
      <c r="K445" s="34" t="s">
        <v>65</v>
      </c>
      <c r="L445" s="78">
        <v>445</v>
      </c>
      <c r="M445" s="78"/>
      <c r="N445" s="73"/>
      <c r="O445" s="80" t="s">
        <v>333</v>
      </c>
      <c r="P445" s="82">
        <v>43528.01431712963</v>
      </c>
      <c r="Q445" s="80" t="s">
        <v>355</v>
      </c>
      <c r="R445" s="80"/>
      <c r="S445" s="80"/>
      <c r="T445" s="80" t="s">
        <v>933</v>
      </c>
      <c r="U445" s="80"/>
      <c r="V445" s="83" t="s">
        <v>1095</v>
      </c>
      <c r="W445" s="82">
        <v>43528.01431712963</v>
      </c>
      <c r="X445" s="83" t="s">
        <v>1181</v>
      </c>
      <c r="Y445" s="80"/>
      <c r="Z445" s="80"/>
      <c r="AA445" s="86" t="s">
        <v>1821</v>
      </c>
      <c r="AB445" s="80"/>
      <c r="AC445" s="80" t="b">
        <v>0</v>
      </c>
      <c r="AD445" s="80">
        <v>0</v>
      </c>
      <c r="AE445" s="86" t="s">
        <v>2449</v>
      </c>
      <c r="AF445" s="80" t="b">
        <v>0</v>
      </c>
      <c r="AG445" s="80" t="s">
        <v>2484</v>
      </c>
      <c r="AH445" s="80"/>
      <c r="AI445" s="86" t="s">
        <v>2449</v>
      </c>
      <c r="AJ445" s="80" t="b">
        <v>0</v>
      </c>
      <c r="AK445" s="80">
        <v>2</v>
      </c>
      <c r="AL445" s="86" t="s">
        <v>1837</v>
      </c>
      <c r="AM445" s="80" t="s">
        <v>246</v>
      </c>
      <c r="AN445" s="80" t="b">
        <v>0</v>
      </c>
      <c r="AO445" s="86" t="s">
        <v>1837</v>
      </c>
      <c r="AP445" s="80" t="s">
        <v>178</v>
      </c>
      <c r="AQ445" s="80">
        <v>0</v>
      </c>
      <c r="AR445" s="80">
        <v>0</v>
      </c>
      <c r="AS445" s="80"/>
      <c r="AT445" s="80"/>
      <c r="AU445" s="80"/>
      <c r="AV445" s="80"/>
      <c r="AW445" s="80"/>
      <c r="AX445" s="80"/>
      <c r="AY445" s="80"/>
      <c r="AZ445" s="80"/>
      <c r="BA445" s="79" t="str">
        <f>REPLACE(INDEX(GroupVertices[Group],MATCH(Edges[[#This Row],[Vertex 1]],GroupVertices[Vertex],0)),1,1,"")</f>
        <v>8</v>
      </c>
      <c r="BB445" s="79" t="str">
        <f>REPLACE(INDEX(GroupVertices[Group],MATCH(Edges[[#This Row],[Vertex 2]],GroupVertices[Vertex],0)),1,1,"")</f>
        <v>8</v>
      </c>
    </row>
    <row r="446" spans="1:54" ht="15">
      <c r="A446" s="65" t="s">
        <v>259</v>
      </c>
      <c r="B446" s="65" t="s">
        <v>258</v>
      </c>
      <c r="C446" s="66"/>
      <c r="D446" s="67"/>
      <c r="E446" s="68"/>
      <c r="F446" s="69"/>
      <c r="G446" s="66"/>
      <c r="H446" s="70"/>
      <c r="I446" s="71"/>
      <c r="J446" s="71"/>
      <c r="K446" s="34" t="s">
        <v>65</v>
      </c>
      <c r="L446" s="78">
        <v>446</v>
      </c>
      <c r="M446" s="78"/>
      <c r="N446" s="73"/>
      <c r="O446" s="80" t="s">
        <v>333</v>
      </c>
      <c r="P446" s="82">
        <v>43529.54584490741</v>
      </c>
      <c r="Q446" s="80" t="s">
        <v>355</v>
      </c>
      <c r="R446" s="80"/>
      <c r="S446" s="80"/>
      <c r="T446" s="80" t="s">
        <v>933</v>
      </c>
      <c r="U446" s="80"/>
      <c r="V446" s="83" t="s">
        <v>1102</v>
      </c>
      <c r="W446" s="82">
        <v>43529.54584490741</v>
      </c>
      <c r="X446" s="83" t="s">
        <v>1198</v>
      </c>
      <c r="Y446" s="80"/>
      <c r="Z446" s="80"/>
      <c r="AA446" s="86" t="s">
        <v>1838</v>
      </c>
      <c r="AB446" s="80"/>
      <c r="AC446" s="80" t="b">
        <v>0</v>
      </c>
      <c r="AD446" s="80">
        <v>0</v>
      </c>
      <c r="AE446" s="86" t="s">
        <v>2449</v>
      </c>
      <c r="AF446" s="80" t="b">
        <v>0</v>
      </c>
      <c r="AG446" s="80" t="s">
        <v>2484</v>
      </c>
      <c r="AH446" s="80"/>
      <c r="AI446" s="86" t="s">
        <v>2449</v>
      </c>
      <c r="AJ446" s="80" t="b">
        <v>0</v>
      </c>
      <c r="AK446" s="80">
        <v>2</v>
      </c>
      <c r="AL446" s="86" t="s">
        <v>1837</v>
      </c>
      <c r="AM446" s="80" t="s">
        <v>2504</v>
      </c>
      <c r="AN446" s="80" t="b">
        <v>0</v>
      </c>
      <c r="AO446" s="86" t="s">
        <v>1837</v>
      </c>
      <c r="AP446" s="80" t="s">
        <v>178</v>
      </c>
      <c r="AQ446" s="80">
        <v>0</v>
      </c>
      <c r="AR446" s="80">
        <v>0</v>
      </c>
      <c r="AS446" s="80"/>
      <c r="AT446" s="80"/>
      <c r="AU446" s="80"/>
      <c r="AV446" s="80"/>
      <c r="AW446" s="80"/>
      <c r="AX446" s="80"/>
      <c r="AY446" s="80"/>
      <c r="AZ446" s="80"/>
      <c r="BA446" s="79" t="str">
        <f>REPLACE(INDEX(GroupVertices[Group],MATCH(Edges[[#This Row],[Vertex 1]],GroupVertices[Vertex],0)),1,1,"")</f>
        <v>8</v>
      </c>
      <c r="BB446" s="79" t="str">
        <f>REPLACE(INDEX(GroupVertices[Group],MATCH(Edges[[#This Row],[Vertex 2]],GroupVertices[Vertex],0)),1,1,"")</f>
        <v>8</v>
      </c>
    </row>
    <row r="447" spans="1:54" ht="15">
      <c r="A447" s="65" t="s">
        <v>253</v>
      </c>
      <c r="B447" s="65" t="s">
        <v>270</v>
      </c>
      <c r="C447" s="66"/>
      <c r="D447" s="67"/>
      <c r="E447" s="68"/>
      <c r="F447" s="69"/>
      <c r="G447" s="66"/>
      <c r="H447" s="70"/>
      <c r="I447" s="71"/>
      <c r="J447" s="71"/>
      <c r="K447" s="34" t="s">
        <v>65</v>
      </c>
      <c r="L447" s="78">
        <v>447</v>
      </c>
      <c r="M447" s="78"/>
      <c r="N447" s="73"/>
      <c r="O447" s="80" t="s">
        <v>333</v>
      </c>
      <c r="P447" s="82">
        <v>43529.462326388886</v>
      </c>
      <c r="Q447" s="80" t="s">
        <v>358</v>
      </c>
      <c r="R447" s="80"/>
      <c r="S447" s="80"/>
      <c r="T447" s="80" t="s">
        <v>925</v>
      </c>
      <c r="U447" s="83" t="s">
        <v>979</v>
      </c>
      <c r="V447" s="83" t="s">
        <v>979</v>
      </c>
      <c r="W447" s="82">
        <v>43529.462326388886</v>
      </c>
      <c r="X447" s="83" t="s">
        <v>1189</v>
      </c>
      <c r="Y447" s="80"/>
      <c r="Z447" s="80"/>
      <c r="AA447" s="86" t="s">
        <v>1829</v>
      </c>
      <c r="AB447" s="80"/>
      <c r="AC447" s="80" t="b">
        <v>0</v>
      </c>
      <c r="AD447" s="80">
        <v>0</v>
      </c>
      <c r="AE447" s="86" t="s">
        <v>2449</v>
      </c>
      <c r="AF447" s="80" t="b">
        <v>0</v>
      </c>
      <c r="AG447" s="80" t="s">
        <v>2484</v>
      </c>
      <c r="AH447" s="80"/>
      <c r="AI447" s="86" t="s">
        <v>2449</v>
      </c>
      <c r="AJ447" s="80" t="b">
        <v>0</v>
      </c>
      <c r="AK447" s="80">
        <v>3</v>
      </c>
      <c r="AL447" s="86" t="s">
        <v>2318</v>
      </c>
      <c r="AM447" s="80" t="s">
        <v>2503</v>
      </c>
      <c r="AN447" s="80" t="b">
        <v>0</v>
      </c>
      <c r="AO447" s="86" t="s">
        <v>2318</v>
      </c>
      <c r="AP447" s="80" t="s">
        <v>178</v>
      </c>
      <c r="AQ447" s="80">
        <v>0</v>
      </c>
      <c r="AR447" s="80">
        <v>0</v>
      </c>
      <c r="AS447" s="80"/>
      <c r="AT447" s="80"/>
      <c r="AU447" s="80"/>
      <c r="AV447" s="80"/>
      <c r="AW447" s="80"/>
      <c r="AX447" s="80"/>
      <c r="AY447" s="80"/>
      <c r="AZ447" s="80"/>
      <c r="BA447" s="79" t="str">
        <f>REPLACE(INDEX(GroupVertices[Group],MATCH(Edges[[#This Row],[Vertex 1]],GroupVertices[Vertex],0)),1,1,"")</f>
        <v>1</v>
      </c>
      <c r="BB447" s="79" t="str">
        <f>REPLACE(INDEX(GroupVertices[Group],MATCH(Edges[[#This Row],[Vertex 2]],GroupVertices[Vertex],0)),1,1,"")</f>
        <v>1</v>
      </c>
    </row>
    <row r="448" spans="1:54" ht="15">
      <c r="A448" s="65" t="s">
        <v>257</v>
      </c>
      <c r="B448" s="65" t="s">
        <v>270</v>
      </c>
      <c r="C448" s="66"/>
      <c r="D448" s="67"/>
      <c r="E448" s="68"/>
      <c r="F448" s="69"/>
      <c r="G448" s="66"/>
      <c r="H448" s="70"/>
      <c r="I448" s="71"/>
      <c r="J448" s="71"/>
      <c r="K448" s="34" t="s">
        <v>65</v>
      </c>
      <c r="L448" s="78">
        <v>448</v>
      </c>
      <c r="M448" s="78"/>
      <c r="N448" s="73"/>
      <c r="O448" s="80" t="s">
        <v>333</v>
      </c>
      <c r="P448" s="82">
        <v>43529.49086805555</v>
      </c>
      <c r="Q448" s="80" t="s">
        <v>358</v>
      </c>
      <c r="R448" s="80"/>
      <c r="S448" s="80"/>
      <c r="T448" s="80" t="s">
        <v>925</v>
      </c>
      <c r="U448" s="83" t="s">
        <v>979</v>
      </c>
      <c r="V448" s="83" t="s">
        <v>979</v>
      </c>
      <c r="W448" s="82">
        <v>43529.49086805555</v>
      </c>
      <c r="X448" s="83" t="s">
        <v>1196</v>
      </c>
      <c r="Y448" s="80"/>
      <c r="Z448" s="80"/>
      <c r="AA448" s="86" t="s">
        <v>1836</v>
      </c>
      <c r="AB448" s="80"/>
      <c r="AC448" s="80" t="b">
        <v>0</v>
      </c>
      <c r="AD448" s="80">
        <v>0</v>
      </c>
      <c r="AE448" s="86" t="s">
        <v>2449</v>
      </c>
      <c r="AF448" s="80" t="b">
        <v>0</v>
      </c>
      <c r="AG448" s="80" t="s">
        <v>2484</v>
      </c>
      <c r="AH448" s="80"/>
      <c r="AI448" s="86" t="s">
        <v>2449</v>
      </c>
      <c r="AJ448" s="80" t="b">
        <v>0</v>
      </c>
      <c r="AK448" s="80">
        <v>3</v>
      </c>
      <c r="AL448" s="86" t="s">
        <v>2318</v>
      </c>
      <c r="AM448" s="80" t="s">
        <v>2503</v>
      </c>
      <c r="AN448" s="80" t="b">
        <v>0</v>
      </c>
      <c r="AO448" s="86" t="s">
        <v>2318</v>
      </c>
      <c r="AP448" s="80" t="s">
        <v>178</v>
      </c>
      <c r="AQ448" s="80">
        <v>0</v>
      </c>
      <c r="AR448" s="80">
        <v>0</v>
      </c>
      <c r="AS448" s="80"/>
      <c r="AT448" s="80"/>
      <c r="AU448" s="80"/>
      <c r="AV448" s="80"/>
      <c r="AW448" s="80"/>
      <c r="AX448" s="80"/>
      <c r="AY448" s="80"/>
      <c r="AZ448" s="80"/>
      <c r="BA448" s="79" t="str">
        <f>REPLACE(INDEX(GroupVertices[Group],MATCH(Edges[[#This Row],[Vertex 1]],GroupVertices[Vertex],0)),1,1,"")</f>
        <v>1</v>
      </c>
      <c r="BB448" s="79" t="str">
        <f>REPLACE(INDEX(GroupVertices[Group],MATCH(Edges[[#This Row],[Vertex 2]],GroupVertices[Vertex],0)),1,1,"")</f>
        <v>1</v>
      </c>
    </row>
    <row r="449" spans="1:54" ht="15">
      <c r="A449" s="65" t="s">
        <v>289</v>
      </c>
      <c r="B449" s="65" t="s">
        <v>270</v>
      </c>
      <c r="C449" s="66"/>
      <c r="D449" s="67"/>
      <c r="E449" s="68"/>
      <c r="F449" s="69"/>
      <c r="G449" s="66"/>
      <c r="H449" s="70"/>
      <c r="I449" s="71"/>
      <c r="J449" s="71"/>
      <c r="K449" s="34" t="s">
        <v>66</v>
      </c>
      <c r="L449" s="78">
        <v>449</v>
      </c>
      <c r="M449" s="78"/>
      <c r="N449" s="73"/>
      <c r="O449" s="80" t="s">
        <v>333</v>
      </c>
      <c r="P449" s="82">
        <v>43529.53605324074</v>
      </c>
      <c r="Q449" s="80" t="s">
        <v>358</v>
      </c>
      <c r="R449" s="80"/>
      <c r="S449" s="80"/>
      <c r="T449" s="80" t="s">
        <v>925</v>
      </c>
      <c r="U449" s="83" t="s">
        <v>979</v>
      </c>
      <c r="V449" s="83" t="s">
        <v>979</v>
      </c>
      <c r="W449" s="82">
        <v>43529.53605324074</v>
      </c>
      <c r="X449" s="83" t="s">
        <v>1398</v>
      </c>
      <c r="Y449" s="80"/>
      <c r="Z449" s="80"/>
      <c r="AA449" s="86" t="s">
        <v>2038</v>
      </c>
      <c r="AB449" s="80"/>
      <c r="AC449" s="80" t="b">
        <v>0</v>
      </c>
      <c r="AD449" s="80">
        <v>0</v>
      </c>
      <c r="AE449" s="86" t="s">
        <v>2449</v>
      </c>
      <c r="AF449" s="80" t="b">
        <v>0</v>
      </c>
      <c r="AG449" s="80" t="s">
        <v>2484</v>
      </c>
      <c r="AH449" s="80"/>
      <c r="AI449" s="86" t="s">
        <v>2449</v>
      </c>
      <c r="AJ449" s="80" t="b">
        <v>0</v>
      </c>
      <c r="AK449" s="80">
        <v>3</v>
      </c>
      <c r="AL449" s="86" t="s">
        <v>2318</v>
      </c>
      <c r="AM449" s="80" t="s">
        <v>2504</v>
      </c>
      <c r="AN449" s="80" t="b">
        <v>0</v>
      </c>
      <c r="AO449" s="86" t="s">
        <v>2318</v>
      </c>
      <c r="AP449" s="80" t="s">
        <v>178</v>
      </c>
      <c r="AQ449" s="80">
        <v>0</v>
      </c>
      <c r="AR449" s="80">
        <v>0</v>
      </c>
      <c r="AS449" s="80"/>
      <c r="AT449" s="80"/>
      <c r="AU449" s="80"/>
      <c r="AV449" s="80"/>
      <c r="AW449" s="80"/>
      <c r="AX449" s="80"/>
      <c r="AY449" s="80"/>
      <c r="AZ449" s="80"/>
      <c r="BA449" s="79" t="str">
        <f>REPLACE(INDEX(GroupVertices[Group],MATCH(Edges[[#This Row],[Vertex 1]],GroupVertices[Vertex],0)),1,1,"")</f>
        <v>5</v>
      </c>
      <c r="BB449" s="79" t="str">
        <f>REPLACE(INDEX(GroupVertices[Group],MATCH(Edges[[#This Row],[Vertex 2]],GroupVertices[Vertex],0)),1,1,"")</f>
        <v>1</v>
      </c>
    </row>
    <row r="450" spans="1:54" ht="15">
      <c r="A450" s="65" t="s">
        <v>261</v>
      </c>
      <c r="B450" s="65" t="s">
        <v>270</v>
      </c>
      <c r="C450" s="66"/>
      <c r="D450" s="67"/>
      <c r="E450" s="68"/>
      <c r="F450" s="69"/>
      <c r="G450" s="66"/>
      <c r="H450" s="70"/>
      <c r="I450" s="71"/>
      <c r="J450" s="71"/>
      <c r="K450" s="34" t="s">
        <v>65</v>
      </c>
      <c r="L450" s="78">
        <v>450</v>
      </c>
      <c r="M450" s="78"/>
      <c r="N450" s="73"/>
      <c r="O450" s="80" t="s">
        <v>333</v>
      </c>
      <c r="P450" s="82">
        <v>43529.882106481484</v>
      </c>
      <c r="Q450" s="80" t="s">
        <v>362</v>
      </c>
      <c r="R450" s="80"/>
      <c r="S450" s="80"/>
      <c r="T450" s="80" t="s">
        <v>925</v>
      </c>
      <c r="U450" s="83" t="s">
        <v>982</v>
      </c>
      <c r="V450" s="83" t="s">
        <v>982</v>
      </c>
      <c r="W450" s="82">
        <v>43529.882106481484</v>
      </c>
      <c r="X450" s="83" t="s">
        <v>1201</v>
      </c>
      <c r="Y450" s="80"/>
      <c r="Z450" s="80"/>
      <c r="AA450" s="86" t="s">
        <v>1841</v>
      </c>
      <c r="AB450" s="80"/>
      <c r="AC450" s="80" t="b">
        <v>0</v>
      </c>
      <c r="AD450" s="80">
        <v>0</v>
      </c>
      <c r="AE450" s="86" t="s">
        <v>2449</v>
      </c>
      <c r="AF450" s="80" t="b">
        <v>0</v>
      </c>
      <c r="AG450" s="80" t="s">
        <v>2484</v>
      </c>
      <c r="AH450" s="80"/>
      <c r="AI450" s="86" t="s">
        <v>2449</v>
      </c>
      <c r="AJ450" s="80" t="b">
        <v>0</v>
      </c>
      <c r="AK450" s="80">
        <v>3</v>
      </c>
      <c r="AL450" s="86" t="s">
        <v>2317</v>
      </c>
      <c r="AM450" s="80" t="s">
        <v>2504</v>
      </c>
      <c r="AN450" s="80" t="b">
        <v>0</v>
      </c>
      <c r="AO450" s="86" t="s">
        <v>2317</v>
      </c>
      <c r="AP450" s="80" t="s">
        <v>178</v>
      </c>
      <c r="AQ450" s="80">
        <v>0</v>
      </c>
      <c r="AR450" s="80">
        <v>0</v>
      </c>
      <c r="AS450" s="80"/>
      <c r="AT450" s="80"/>
      <c r="AU450" s="80"/>
      <c r="AV450" s="80"/>
      <c r="AW450" s="80"/>
      <c r="AX450" s="80"/>
      <c r="AY450" s="80"/>
      <c r="AZ450" s="80"/>
      <c r="BA450" s="79" t="str">
        <f>REPLACE(INDEX(GroupVertices[Group],MATCH(Edges[[#This Row],[Vertex 1]],GroupVertices[Vertex],0)),1,1,"")</f>
        <v>1</v>
      </c>
      <c r="BB450" s="79" t="str">
        <f>REPLACE(INDEX(GroupVertices[Group],MATCH(Edges[[#This Row],[Vertex 2]],GroupVertices[Vertex],0)),1,1,"")</f>
        <v>1</v>
      </c>
    </row>
    <row r="451" spans="1:54" ht="15">
      <c r="A451" s="65" t="s">
        <v>295</v>
      </c>
      <c r="B451" s="65" t="s">
        <v>270</v>
      </c>
      <c r="C451" s="66"/>
      <c r="D451" s="67"/>
      <c r="E451" s="68"/>
      <c r="F451" s="69"/>
      <c r="G451" s="66"/>
      <c r="H451" s="70"/>
      <c r="I451" s="71"/>
      <c r="J451" s="71"/>
      <c r="K451" s="34" t="s">
        <v>65</v>
      </c>
      <c r="L451" s="78">
        <v>451</v>
      </c>
      <c r="M451" s="78"/>
      <c r="N451" s="73"/>
      <c r="O451" s="80" t="s">
        <v>333</v>
      </c>
      <c r="P451" s="82">
        <v>43529.465902777774</v>
      </c>
      <c r="Q451" s="80" t="s">
        <v>362</v>
      </c>
      <c r="R451" s="80"/>
      <c r="S451" s="80"/>
      <c r="T451" s="80" t="s">
        <v>925</v>
      </c>
      <c r="U451" s="83" t="s">
        <v>982</v>
      </c>
      <c r="V451" s="83" t="s">
        <v>982</v>
      </c>
      <c r="W451" s="82">
        <v>43529.465902777774</v>
      </c>
      <c r="X451" s="83" t="s">
        <v>1639</v>
      </c>
      <c r="Y451" s="80"/>
      <c r="Z451" s="80"/>
      <c r="AA451" s="86" t="s">
        <v>2280</v>
      </c>
      <c r="AB451" s="80"/>
      <c r="AC451" s="80" t="b">
        <v>0</v>
      </c>
      <c r="AD451" s="80">
        <v>0</v>
      </c>
      <c r="AE451" s="86" t="s">
        <v>2449</v>
      </c>
      <c r="AF451" s="80" t="b">
        <v>0</v>
      </c>
      <c r="AG451" s="80" t="s">
        <v>2484</v>
      </c>
      <c r="AH451" s="80"/>
      <c r="AI451" s="86" t="s">
        <v>2449</v>
      </c>
      <c r="AJ451" s="80" t="b">
        <v>0</v>
      </c>
      <c r="AK451" s="80">
        <v>3</v>
      </c>
      <c r="AL451" s="86" t="s">
        <v>2317</v>
      </c>
      <c r="AM451" s="80" t="s">
        <v>2503</v>
      </c>
      <c r="AN451" s="80" t="b">
        <v>0</v>
      </c>
      <c r="AO451" s="86" t="s">
        <v>2317</v>
      </c>
      <c r="AP451" s="80" t="s">
        <v>178</v>
      </c>
      <c r="AQ451" s="80">
        <v>0</v>
      </c>
      <c r="AR451" s="80">
        <v>0</v>
      </c>
      <c r="AS451" s="80"/>
      <c r="AT451" s="80"/>
      <c r="AU451" s="80"/>
      <c r="AV451" s="80"/>
      <c r="AW451" s="80"/>
      <c r="AX451" s="80"/>
      <c r="AY451" s="80"/>
      <c r="AZ451" s="80"/>
      <c r="BA451" s="79" t="str">
        <f>REPLACE(INDEX(GroupVertices[Group],MATCH(Edges[[#This Row],[Vertex 1]],GroupVertices[Vertex],0)),1,1,"")</f>
        <v>7</v>
      </c>
      <c r="BB451" s="79" t="str">
        <f>REPLACE(INDEX(GroupVertices[Group],MATCH(Edges[[#This Row],[Vertex 2]],GroupVertices[Vertex],0)),1,1,"")</f>
        <v>1</v>
      </c>
    </row>
    <row r="452" spans="1:54" ht="15">
      <c r="A452" s="65" t="s">
        <v>296</v>
      </c>
      <c r="B452" s="65" t="s">
        <v>270</v>
      </c>
      <c r="C452" s="66"/>
      <c r="D452" s="67"/>
      <c r="E452" s="68"/>
      <c r="F452" s="69"/>
      <c r="G452" s="66"/>
      <c r="H452" s="70"/>
      <c r="I452" s="71"/>
      <c r="J452" s="71"/>
      <c r="K452" s="34" t="s">
        <v>66</v>
      </c>
      <c r="L452" s="78">
        <v>452</v>
      </c>
      <c r="M452" s="78"/>
      <c r="N452" s="73"/>
      <c r="O452" s="80" t="s">
        <v>333</v>
      </c>
      <c r="P452" s="82">
        <v>43529.478680555556</v>
      </c>
      <c r="Q452" s="80" t="s">
        <v>362</v>
      </c>
      <c r="R452" s="80"/>
      <c r="S452" s="80"/>
      <c r="T452" s="80" t="s">
        <v>925</v>
      </c>
      <c r="U452" s="83" t="s">
        <v>982</v>
      </c>
      <c r="V452" s="83" t="s">
        <v>982</v>
      </c>
      <c r="W452" s="82">
        <v>43529.478680555556</v>
      </c>
      <c r="X452" s="83" t="s">
        <v>1697</v>
      </c>
      <c r="Y452" s="80"/>
      <c r="Z452" s="80"/>
      <c r="AA452" s="86" t="s">
        <v>2341</v>
      </c>
      <c r="AB452" s="80"/>
      <c r="AC452" s="80" t="b">
        <v>0</v>
      </c>
      <c r="AD452" s="80">
        <v>0</v>
      </c>
      <c r="AE452" s="86" t="s">
        <v>2449</v>
      </c>
      <c r="AF452" s="80" t="b">
        <v>0</v>
      </c>
      <c r="AG452" s="80" t="s">
        <v>2484</v>
      </c>
      <c r="AH452" s="80"/>
      <c r="AI452" s="86" t="s">
        <v>2449</v>
      </c>
      <c r="AJ452" s="80" t="b">
        <v>0</v>
      </c>
      <c r="AK452" s="80">
        <v>3</v>
      </c>
      <c r="AL452" s="86" t="s">
        <v>2317</v>
      </c>
      <c r="AM452" s="80" t="s">
        <v>2504</v>
      </c>
      <c r="AN452" s="80" t="b">
        <v>0</v>
      </c>
      <c r="AO452" s="86" t="s">
        <v>2317</v>
      </c>
      <c r="AP452" s="80" t="s">
        <v>178</v>
      </c>
      <c r="AQ452" s="80">
        <v>0</v>
      </c>
      <c r="AR452" s="80">
        <v>0</v>
      </c>
      <c r="AS452" s="80"/>
      <c r="AT452" s="80"/>
      <c r="AU452" s="80"/>
      <c r="AV452" s="80"/>
      <c r="AW452" s="80"/>
      <c r="AX452" s="80"/>
      <c r="AY452" s="80"/>
      <c r="AZ452" s="80"/>
      <c r="BA452" s="79" t="str">
        <f>REPLACE(INDEX(GroupVertices[Group],MATCH(Edges[[#This Row],[Vertex 1]],GroupVertices[Vertex],0)),1,1,"")</f>
        <v>5</v>
      </c>
      <c r="BB452" s="79" t="str">
        <f>REPLACE(INDEX(GroupVertices[Group],MATCH(Edges[[#This Row],[Vertex 2]],GroupVertices[Vertex],0)),1,1,"")</f>
        <v>1</v>
      </c>
    </row>
    <row r="453" spans="1:54" ht="15">
      <c r="A453" s="65" t="s">
        <v>250</v>
      </c>
      <c r="B453" s="65" t="s">
        <v>270</v>
      </c>
      <c r="C453" s="66"/>
      <c r="D453" s="67"/>
      <c r="E453" s="68"/>
      <c r="F453" s="69"/>
      <c r="G453" s="66"/>
      <c r="H453" s="70"/>
      <c r="I453" s="71"/>
      <c r="J453" s="71"/>
      <c r="K453" s="34" t="s">
        <v>65</v>
      </c>
      <c r="L453" s="78">
        <v>453</v>
      </c>
      <c r="M453" s="78"/>
      <c r="N453" s="73"/>
      <c r="O453" s="80" t="s">
        <v>333</v>
      </c>
      <c r="P453" s="82">
        <v>43529.45092592593</v>
      </c>
      <c r="Q453" s="80" t="s">
        <v>356</v>
      </c>
      <c r="R453" s="80"/>
      <c r="S453" s="80"/>
      <c r="T453" s="80" t="s">
        <v>925</v>
      </c>
      <c r="U453" s="83" t="s">
        <v>977</v>
      </c>
      <c r="V453" s="83" t="s">
        <v>977</v>
      </c>
      <c r="W453" s="82">
        <v>43529.45092592593</v>
      </c>
      <c r="X453" s="83" t="s">
        <v>1186</v>
      </c>
      <c r="Y453" s="80"/>
      <c r="Z453" s="80"/>
      <c r="AA453" s="86" t="s">
        <v>1826</v>
      </c>
      <c r="AB453" s="80"/>
      <c r="AC453" s="80" t="b">
        <v>0</v>
      </c>
      <c r="AD453" s="80">
        <v>0</v>
      </c>
      <c r="AE453" s="86" t="s">
        <v>2449</v>
      </c>
      <c r="AF453" s="80" t="b">
        <v>0</v>
      </c>
      <c r="AG453" s="80" t="s">
        <v>2484</v>
      </c>
      <c r="AH453" s="80"/>
      <c r="AI453" s="86" t="s">
        <v>2449</v>
      </c>
      <c r="AJ453" s="80" t="b">
        <v>0</v>
      </c>
      <c r="AK453" s="80">
        <v>4</v>
      </c>
      <c r="AL453" s="86" t="s">
        <v>2319</v>
      </c>
      <c r="AM453" s="80" t="s">
        <v>2504</v>
      </c>
      <c r="AN453" s="80" t="b">
        <v>0</v>
      </c>
      <c r="AO453" s="86" t="s">
        <v>2319</v>
      </c>
      <c r="AP453" s="80" t="s">
        <v>178</v>
      </c>
      <c r="AQ453" s="80">
        <v>0</v>
      </c>
      <c r="AR453" s="80">
        <v>0</v>
      </c>
      <c r="AS453" s="80"/>
      <c r="AT453" s="80"/>
      <c r="AU453" s="80"/>
      <c r="AV453" s="80"/>
      <c r="AW453" s="80"/>
      <c r="AX453" s="80"/>
      <c r="AY453" s="80"/>
      <c r="AZ453" s="80"/>
      <c r="BA453" s="79" t="str">
        <f>REPLACE(INDEX(GroupVertices[Group],MATCH(Edges[[#This Row],[Vertex 1]],GroupVertices[Vertex],0)),1,1,"")</f>
        <v>1</v>
      </c>
      <c r="BB453" s="79" t="str">
        <f>REPLACE(INDEX(GroupVertices[Group],MATCH(Edges[[#This Row],[Vertex 2]],GroupVertices[Vertex],0)),1,1,"")</f>
        <v>1</v>
      </c>
    </row>
    <row r="454" spans="1:54" ht="15">
      <c r="A454" s="65" t="s">
        <v>252</v>
      </c>
      <c r="B454" s="65" t="s">
        <v>270</v>
      </c>
      <c r="C454" s="66"/>
      <c r="D454" s="67"/>
      <c r="E454" s="68"/>
      <c r="F454" s="69"/>
      <c r="G454" s="66"/>
      <c r="H454" s="70"/>
      <c r="I454" s="71"/>
      <c r="J454" s="71"/>
      <c r="K454" s="34" t="s">
        <v>65</v>
      </c>
      <c r="L454" s="78">
        <v>454</v>
      </c>
      <c r="M454" s="78"/>
      <c r="N454" s="73"/>
      <c r="O454" s="80" t="s">
        <v>333</v>
      </c>
      <c r="P454" s="82">
        <v>43529.457407407404</v>
      </c>
      <c r="Q454" s="80" t="s">
        <v>356</v>
      </c>
      <c r="R454" s="80"/>
      <c r="S454" s="80"/>
      <c r="T454" s="80" t="s">
        <v>925</v>
      </c>
      <c r="U454" s="83" t="s">
        <v>977</v>
      </c>
      <c r="V454" s="83" t="s">
        <v>977</v>
      </c>
      <c r="W454" s="82">
        <v>43529.457407407404</v>
      </c>
      <c r="X454" s="83" t="s">
        <v>1188</v>
      </c>
      <c r="Y454" s="80"/>
      <c r="Z454" s="80"/>
      <c r="AA454" s="86" t="s">
        <v>1828</v>
      </c>
      <c r="AB454" s="80"/>
      <c r="AC454" s="80" t="b">
        <v>0</v>
      </c>
      <c r="AD454" s="80">
        <v>0</v>
      </c>
      <c r="AE454" s="86" t="s">
        <v>2449</v>
      </c>
      <c r="AF454" s="80" t="b">
        <v>0</v>
      </c>
      <c r="AG454" s="80" t="s">
        <v>2484</v>
      </c>
      <c r="AH454" s="80"/>
      <c r="AI454" s="86" t="s">
        <v>2449</v>
      </c>
      <c r="AJ454" s="80" t="b">
        <v>0</v>
      </c>
      <c r="AK454" s="80">
        <v>4</v>
      </c>
      <c r="AL454" s="86" t="s">
        <v>2319</v>
      </c>
      <c r="AM454" s="80" t="s">
        <v>2504</v>
      </c>
      <c r="AN454" s="80" t="b">
        <v>0</v>
      </c>
      <c r="AO454" s="86" t="s">
        <v>2319</v>
      </c>
      <c r="AP454" s="80" t="s">
        <v>178</v>
      </c>
      <c r="AQ454" s="80">
        <v>0</v>
      </c>
      <c r="AR454" s="80">
        <v>0</v>
      </c>
      <c r="AS454" s="80"/>
      <c r="AT454" s="80"/>
      <c r="AU454" s="80"/>
      <c r="AV454" s="80"/>
      <c r="AW454" s="80"/>
      <c r="AX454" s="80"/>
      <c r="AY454" s="80"/>
      <c r="AZ454" s="80"/>
      <c r="BA454" s="79" t="str">
        <f>REPLACE(INDEX(GroupVertices[Group],MATCH(Edges[[#This Row],[Vertex 1]],GroupVertices[Vertex],0)),1,1,"")</f>
        <v>1</v>
      </c>
      <c r="BB454" s="79" t="str">
        <f>REPLACE(INDEX(GroupVertices[Group],MATCH(Edges[[#This Row],[Vertex 2]],GroupVertices[Vertex],0)),1,1,"")</f>
        <v>1</v>
      </c>
    </row>
    <row r="455" spans="1:54" ht="15">
      <c r="A455" s="65" t="s">
        <v>277</v>
      </c>
      <c r="B455" s="65" t="s">
        <v>270</v>
      </c>
      <c r="C455" s="66"/>
      <c r="D455" s="67"/>
      <c r="E455" s="68"/>
      <c r="F455" s="69"/>
      <c r="G455" s="66"/>
      <c r="H455" s="70"/>
      <c r="I455" s="71"/>
      <c r="J455" s="71"/>
      <c r="K455" s="34" t="s">
        <v>66</v>
      </c>
      <c r="L455" s="78">
        <v>455</v>
      </c>
      <c r="M455" s="78"/>
      <c r="N455" s="73"/>
      <c r="O455" s="80" t="s">
        <v>333</v>
      </c>
      <c r="P455" s="82">
        <v>43529.637604166666</v>
      </c>
      <c r="Q455" s="80" t="s">
        <v>356</v>
      </c>
      <c r="R455" s="80"/>
      <c r="S455" s="80"/>
      <c r="T455" s="80" t="s">
        <v>925</v>
      </c>
      <c r="U455" s="83" t="s">
        <v>977</v>
      </c>
      <c r="V455" s="83" t="s">
        <v>977</v>
      </c>
      <c r="W455" s="82">
        <v>43529.637604166666</v>
      </c>
      <c r="X455" s="83" t="s">
        <v>1339</v>
      </c>
      <c r="Y455" s="80"/>
      <c r="Z455" s="80"/>
      <c r="AA455" s="86" t="s">
        <v>1979</v>
      </c>
      <c r="AB455" s="80"/>
      <c r="AC455" s="80" t="b">
        <v>0</v>
      </c>
      <c r="AD455" s="80">
        <v>0</v>
      </c>
      <c r="AE455" s="86" t="s">
        <v>2449</v>
      </c>
      <c r="AF455" s="80" t="b">
        <v>0</v>
      </c>
      <c r="AG455" s="80" t="s">
        <v>2484</v>
      </c>
      <c r="AH455" s="80"/>
      <c r="AI455" s="86" t="s">
        <v>2449</v>
      </c>
      <c r="AJ455" s="80" t="b">
        <v>0</v>
      </c>
      <c r="AK455" s="80">
        <v>4</v>
      </c>
      <c r="AL455" s="86" t="s">
        <v>2319</v>
      </c>
      <c r="AM455" s="80" t="s">
        <v>2504</v>
      </c>
      <c r="AN455" s="80" t="b">
        <v>0</v>
      </c>
      <c r="AO455" s="86" t="s">
        <v>2319</v>
      </c>
      <c r="AP455" s="80" t="s">
        <v>178</v>
      </c>
      <c r="AQ455" s="80">
        <v>0</v>
      </c>
      <c r="AR455" s="80">
        <v>0</v>
      </c>
      <c r="AS455" s="80"/>
      <c r="AT455" s="80"/>
      <c r="AU455" s="80"/>
      <c r="AV455" s="80"/>
      <c r="AW455" s="80"/>
      <c r="AX455" s="80"/>
      <c r="AY455" s="80"/>
      <c r="AZ455" s="80"/>
      <c r="BA455" s="79" t="str">
        <f>REPLACE(INDEX(GroupVertices[Group],MATCH(Edges[[#This Row],[Vertex 1]],GroupVertices[Vertex],0)),1,1,"")</f>
        <v>4</v>
      </c>
      <c r="BB455" s="79" t="str">
        <f>REPLACE(INDEX(GroupVertices[Group],MATCH(Edges[[#This Row],[Vertex 2]],GroupVertices[Vertex],0)),1,1,"")</f>
        <v>1</v>
      </c>
    </row>
    <row r="456" spans="1:54" ht="15">
      <c r="A456" s="65" t="s">
        <v>293</v>
      </c>
      <c r="B456" s="65" t="s">
        <v>270</v>
      </c>
      <c r="C456" s="66"/>
      <c r="D456" s="67"/>
      <c r="E456" s="68"/>
      <c r="F456" s="69"/>
      <c r="G456" s="66"/>
      <c r="H456" s="70"/>
      <c r="I456" s="71"/>
      <c r="J456" s="71"/>
      <c r="K456" s="34" t="s">
        <v>66</v>
      </c>
      <c r="L456" s="78">
        <v>456</v>
      </c>
      <c r="M456" s="78"/>
      <c r="N456" s="73"/>
      <c r="O456" s="80" t="s">
        <v>333</v>
      </c>
      <c r="P456" s="82">
        <v>43529.451053240744</v>
      </c>
      <c r="Q456" s="80" t="s">
        <v>356</v>
      </c>
      <c r="R456" s="80"/>
      <c r="S456" s="80"/>
      <c r="T456" s="80" t="s">
        <v>925</v>
      </c>
      <c r="U456" s="83" t="s">
        <v>977</v>
      </c>
      <c r="V456" s="83" t="s">
        <v>977</v>
      </c>
      <c r="W456" s="82">
        <v>43529.451053240744</v>
      </c>
      <c r="X456" s="83" t="s">
        <v>1710</v>
      </c>
      <c r="Y456" s="80"/>
      <c r="Z456" s="80"/>
      <c r="AA456" s="86" t="s">
        <v>2354</v>
      </c>
      <c r="AB456" s="80"/>
      <c r="AC456" s="80" t="b">
        <v>0</v>
      </c>
      <c r="AD456" s="80">
        <v>0</v>
      </c>
      <c r="AE456" s="86" t="s">
        <v>2449</v>
      </c>
      <c r="AF456" s="80" t="b">
        <v>0</v>
      </c>
      <c r="AG456" s="80" t="s">
        <v>2484</v>
      </c>
      <c r="AH456" s="80"/>
      <c r="AI456" s="86" t="s">
        <v>2449</v>
      </c>
      <c r="AJ456" s="80" t="b">
        <v>0</v>
      </c>
      <c r="AK456" s="80">
        <v>4</v>
      </c>
      <c r="AL456" s="86" t="s">
        <v>2319</v>
      </c>
      <c r="AM456" s="80" t="s">
        <v>2504</v>
      </c>
      <c r="AN456" s="80" t="b">
        <v>0</v>
      </c>
      <c r="AO456" s="86" t="s">
        <v>2319</v>
      </c>
      <c r="AP456" s="80" t="s">
        <v>178</v>
      </c>
      <c r="AQ456" s="80">
        <v>0</v>
      </c>
      <c r="AR456" s="80">
        <v>0</v>
      </c>
      <c r="AS456" s="80"/>
      <c r="AT456" s="80"/>
      <c r="AU456" s="80"/>
      <c r="AV456" s="80"/>
      <c r="AW456" s="80"/>
      <c r="AX456" s="80"/>
      <c r="AY456" s="80"/>
      <c r="AZ456" s="80"/>
      <c r="BA456" s="79" t="str">
        <f>REPLACE(INDEX(GroupVertices[Group],MATCH(Edges[[#This Row],[Vertex 1]],GroupVertices[Vertex],0)),1,1,"")</f>
        <v>2</v>
      </c>
      <c r="BB456" s="79" t="str">
        <f>REPLACE(INDEX(GroupVertices[Group],MATCH(Edges[[#This Row],[Vertex 2]],GroupVertices[Vertex],0)),1,1,"")</f>
        <v>1</v>
      </c>
    </row>
    <row r="457" spans="1:54" ht="15">
      <c r="A457" s="65" t="s">
        <v>251</v>
      </c>
      <c r="B457" s="65" t="s">
        <v>270</v>
      </c>
      <c r="C457" s="66"/>
      <c r="D457" s="67"/>
      <c r="E457" s="68"/>
      <c r="F457" s="69"/>
      <c r="G457" s="66"/>
      <c r="H457" s="70"/>
      <c r="I457" s="71"/>
      <c r="J457" s="71"/>
      <c r="K457" s="34" t="s">
        <v>65</v>
      </c>
      <c r="L457" s="78">
        <v>457</v>
      </c>
      <c r="M457" s="78"/>
      <c r="N457" s="73"/>
      <c r="O457" s="80" t="s">
        <v>333</v>
      </c>
      <c r="P457" s="82">
        <v>43529.45431712963</v>
      </c>
      <c r="Q457" s="80" t="s">
        <v>357</v>
      </c>
      <c r="R457" s="80"/>
      <c r="S457" s="80"/>
      <c r="T457" s="80" t="s">
        <v>925</v>
      </c>
      <c r="U457" s="83" t="s">
        <v>978</v>
      </c>
      <c r="V457" s="83" t="s">
        <v>978</v>
      </c>
      <c r="W457" s="82">
        <v>43529.45431712963</v>
      </c>
      <c r="X457" s="83" t="s">
        <v>1187</v>
      </c>
      <c r="Y457" s="80"/>
      <c r="Z457" s="80"/>
      <c r="AA457" s="86" t="s">
        <v>1827</v>
      </c>
      <c r="AB457" s="80"/>
      <c r="AC457" s="80" t="b">
        <v>0</v>
      </c>
      <c r="AD457" s="80">
        <v>0</v>
      </c>
      <c r="AE457" s="86" t="s">
        <v>2449</v>
      </c>
      <c r="AF457" s="80" t="b">
        <v>0</v>
      </c>
      <c r="AG457" s="80" t="s">
        <v>2484</v>
      </c>
      <c r="AH457" s="80"/>
      <c r="AI457" s="86" t="s">
        <v>2449</v>
      </c>
      <c r="AJ457" s="80" t="b">
        <v>0</v>
      </c>
      <c r="AK457" s="80">
        <v>5</v>
      </c>
      <c r="AL457" s="86" t="s">
        <v>2320</v>
      </c>
      <c r="AM457" s="80" t="s">
        <v>2504</v>
      </c>
      <c r="AN457" s="80" t="b">
        <v>0</v>
      </c>
      <c r="AO457" s="86" t="s">
        <v>2320</v>
      </c>
      <c r="AP457" s="80" t="s">
        <v>178</v>
      </c>
      <c r="AQ457" s="80">
        <v>0</v>
      </c>
      <c r="AR457" s="80">
        <v>0</v>
      </c>
      <c r="AS457" s="80"/>
      <c r="AT457" s="80"/>
      <c r="AU457" s="80"/>
      <c r="AV457" s="80"/>
      <c r="AW457" s="80"/>
      <c r="AX457" s="80"/>
      <c r="AY457" s="80"/>
      <c r="AZ457" s="80"/>
      <c r="BA457" s="79" t="str">
        <f>REPLACE(INDEX(GroupVertices[Group],MATCH(Edges[[#This Row],[Vertex 1]],GroupVertices[Vertex],0)),1,1,"")</f>
        <v>1</v>
      </c>
      <c r="BB457" s="79" t="str">
        <f>REPLACE(INDEX(GroupVertices[Group],MATCH(Edges[[#This Row],[Vertex 2]],GroupVertices[Vertex],0)),1,1,"")</f>
        <v>1</v>
      </c>
    </row>
    <row r="458" spans="1:54" ht="15">
      <c r="A458" s="65" t="s">
        <v>255</v>
      </c>
      <c r="B458" s="65" t="s">
        <v>270</v>
      </c>
      <c r="C458" s="66"/>
      <c r="D458" s="67"/>
      <c r="E458" s="68"/>
      <c r="F458" s="69"/>
      <c r="G458" s="66"/>
      <c r="H458" s="70"/>
      <c r="I458" s="71"/>
      <c r="J458" s="71"/>
      <c r="K458" s="34" t="s">
        <v>65</v>
      </c>
      <c r="L458" s="78">
        <v>458</v>
      </c>
      <c r="M458" s="78"/>
      <c r="N458" s="73"/>
      <c r="O458" s="80" t="s">
        <v>333</v>
      </c>
      <c r="P458" s="82">
        <v>43529.47959490741</v>
      </c>
      <c r="Q458" s="80" t="s">
        <v>357</v>
      </c>
      <c r="R458" s="80"/>
      <c r="S458" s="80"/>
      <c r="T458" s="80" t="s">
        <v>925</v>
      </c>
      <c r="U458" s="83" t="s">
        <v>978</v>
      </c>
      <c r="V458" s="83" t="s">
        <v>978</v>
      </c>
      <c r="W458" s="82">
        <v>43529.47959490741</v>
      </c>
      <c r="X458" s="83" t="s">
        <v>1192</v>
      </c>
      <c r="Y458" s="80"/>
      <c r="Z458" s="80"/>
      <c r="AA458" s="86" t="s">
        <v>1832</v>
      </c>
      <c r="AB458" s="80"/>
      <c r="AC458" s="80" t="b">
        <v>0</v>
      </c>
      <c r="AD458" s="80">
        <v>0</v>
      </c>
      <c r="AE458" s="86" t="s">
        <v>2449</v>
      </c>
      <c r="AF458" s="80" t="b">
        <v>0</v>
      </c>
      <c r="AG458" s="80" t="s">
        <v>2484</v>
      </c>
      <c r="AH458" s="80"/>
      <c r="AI458" s="86" t="s">
        <v>2449</v>
      </c>
      <c r="AJ458" s="80" t="b">
        <v>0</v>
      </c>
      <c r="AK458" s="80">
        <v>5</v>
      </c>
      <c r="AL458" s="86" t="s">
        <v>2320</v>
      </c>
      <c r="AM458" s="80" t="s">
        <v>2503</v>
      </c>
      <c r="AN458" s="80" t="b">
        <v>0</v>
      </c>
      <c r="AO458" s="86" t="s">
        <v>2320</v>
      </c>
      <c r="AP458" s="80" t="s">
        <v>178</v>
      </c>
      <c r="AQ458" s="80">
        <v>0</v>
      </c>
      <c r="AR458" s="80">
        <v>0</v>
      </c>
      <c r="AS458" s="80"/>
      <c r="AT458" s="80"/>
      <c r="AU458" s="80"/>
      <c r="AV458" s="80"/>
      <c r="AW458" s="80"/>
      <c r="AX458" s="80"/>
      <c r="AY458" s="80"/>
      <c r="AZ458" s="80"/>
      <c r="BA458" s="79" t="str">
        <f>REPLACE(INDEX(GroupVertices[Group],MATCH(Edges[[#This Row],[Vertex 1]],GroupVertices[Vertex],0)),1,1,"")</f>
        <v>1</v>
      </c>
      <c r="BB458" s="79" t="str">
        <f>REPLACE(INDEX(GroupVertices[Group],MATCH(Edges[[#This Row],[Vertex 2]],GroupVertices[Vertex],0)),1,1,"")</f>
        <v>1</v>
      </c>
    </row>
    <row r="459" spans="1:54" ht="15">
      <c r="A459" s="65" t="s">
        <v>256</v>
      </c>
      <c r="B459" s="65" t="s">
        <v>270</v>
      </c>
      <c r="C459" s="66"/>
      <c r="D459" s="67"/>
      <c r="E459" s="68"/>
      <c r="F459" s="69"/>
      <c r="G459" s="66"/>
      <c r="H459" s="70"/>
      <c r="I459" s="71"/>
      <c r="J459" s="71"/>
      <c r="K459" s="34" t="s">
        <v>65</v>
      </c>
      <c r="L459" s="78">
        <v>459</v>
      </c>
      <c r="M459" s="78"/>
      <c r="N459" s="73"/>
      <c r="O459" s="80" t="s">
        <v>333</v>
      </c>
      <c r="P459" s="82">
        <v>43529.488703703704</v>
      </c>
      <c r="Q459" s="80" t="s">
        <v>357</v>
      </c>
      <c r="R459" s="80"/>
      <c r="S459" s="80"/>
      <c r="T459" s="80" t="s">
        <v>925</v>
      </c>
      <c r="U459" s="83" t="s">
        <v>978</v>
      </c>
      <c r="V459" s="83" t="s">
        <v>978</v>
      </c>
      <c r="W459" s="82">
        <v>43529.488703703704</v>
      </c>
      <c r="X459" s="83" t="s">
        <v>1194</v>
      </c>
      <c r="Y459" s="80"/>
      <c r="Z459" s="80"/>
      <c r="AA459" s="86" t="s">
        <v>1834</v>
      </c>
      <c r="AB459" s="80"/>
      <c r="AC459" s="80" t="b">
        <v>0</v>
      </c>
      <c r="AD459" s="80">
        <v>0</v>
      </c>
      <c r="AE459" s="86" t="s">
        <v>2449</v>
      </c>
      <c r="AF459" s="80" t="b">
        <v>0</v>
      </c>
      <c r="AG459" s="80" t="s">
        <v>2484</v>
      </c>
      <c r="AH459" s="80"/>
      <c r="AI459" s="86" t="s">
        <v>2449</v>
      </c>
      <c r="AJ459" s="80" t="b">
        <v>0</v>
      </c>
      <c r="AK459" s="80">
        <v>5</v>
      </c>
      <c r="AL459" s="86" t="s">
        <v>2320</v>
      </c>
      <c r="AM459" s="80" t="s">
        <v>2504</v>
      </c>
      <c r="AN459" s="80" t="b">
        <v>0</v>
      </c>
      <c r="AO459" s="86" t="s">
        <v>2320</v>
      </c>
      <c r="AP459" s="80" t="s">
        <v>178</v>
      </c>
      <c r="AQ459" s="80">
        <v>0</v>
      </c>
      <c r="AR459" s="80">
        <v>0</v>
      </c>
      <c r="AS459" s="80"/>
      <c r="AT459" s="80"/>
      <c r="AU459" s="80"/>
      <c r="AV459" s="80"/>
      <c r="AW459" s="80"/>
      <c r="AX459" s="80"/>
      <c r="AY459" s="80"/>
      <c r="AZ459" s="80"/>
      <c r="BA459" s="79" t="str">
        <f>REPLACE(INDEX(GroupVertices[Group],MATCH(Edges[[#This Row],[Vertex 1]],GroupVertices[Vertex],0)),1,1,"")</f>
        <v>1</v>
      </c>
      <c r="BB459" s="79" t="str">
        <f>REPLACE(INDEX(GroupVertices[Group],MATCH(Edges[[#This Row],[Vertex 2]],GroupVertices[Vertex],0)),1,1,"")</f>
        <v>1</v>
      </c>
    </row>
    <row r="460" spans="1:54" ht="15">
      <c r="A460" s="65" t="s">
        <v>262</v>
      </c>
      <c r="B460" s="65" t="s">
        <v>270</v>
      </c>
      <c r="C460" s="66"/>
      <c r="D460" s="67"/>
      <c r="E460" s="68"/>
      <c r="F460" s="69"/>
      <c r="G460" s="66"/>
      <c r="H460" s="70"/>
      <c r="I460" s="71"/>
      <c r="J460" s="71"/>
      <c r="K460" s="34" t="s">
        <v>65</v>
      </c>
      <c r="L460" s="78">
        <v>460</v>
      </c>
      <c r="M460" s="78"/>
      <c r="N460" s="73"/>
      <c r="O460" s="80" t="s">
        <v>333</v>
      </c>
      <c r="P460" s="82">
        <v>43529.903703703705</v>
      </c>
      <c r="Q460" s="80" t="s">
        <v>357</v>
      </c>
      <c r="R460" s="80"/>
      <c r="S460" s="80"/>
      <c r="T460" s="80" t="s">
        <v>925</v>
      </c>
      <c r="U460" s="83" t="s">
        <v>978</v>
      </c>
      <c r="V460" s="83" t="s">
        <v>978</v>
      </c>
      <c r="W460" s="82">
        <v>43529.903703703705</v>
      </c>
      <c r="X460" s="83" t="s">
        <v>1203</v>
      </c>
      <c r="Y460" s="80"/>
      <c r="Z460" s="80"/>
      <c r="AA460" s="86" t="s">
        <v>1843</v>
      </c>
      <c r="AB460" s="80"/>
      <c r="AC460" s="80" t="b">
        <v>0</v>
      </c>
      <c r="AD460" s="80">
        <v>0</v>
      </c>
      <c r="AE460" s="86" t="s">
        <v>2449</v>
      </c>
      <c r="AF460" s="80" t="b">
        <v>0</v>
      </c>
      <c r="AG460" s="80" t="s">
        <v>2484</v>
      </c>
      <c r="AH460" s="80"/>
      <c r="AI460" s="86" t="s">
        <v>2449</v>
      </c>
      <c r="AJ460" s="80" t="b">
        <v>0</v>
      </c>
      <c r="AK460" s="80">
        <v>5</v>
      </c>
      <c r="AL460" s="86" t="s">
        <v>2320</v>
      </c>
      <c r="AM460" s="80" t="s">
        <v>2504</v>
      </c>
      <c r="AN460" s="80" t="b">
        <v>0</v>
      </c>
      <c r="AO460" s="86" t="s">
        <v>2320</v>
      </c>
      <c r="AP460" s="80" t="s">
        <v>178</v>
      </c>
      <c r="AQ460" s="80">
        <v>0</v>
      </c>
      <c r="AR460" s="80">
        <v>0</v>
      </c>
      <c r="AS460" s="80"/>
      <c r="AT460" s="80"/>
      <c r="AU460" s="80"/>
      <c r="AV460" s="80"/>
      <c r="AW460" s="80"/>
      <c r="AX460" s="80"/>
      <c r="AY460" s="80"/>
      <c r="AZ460" s="80"/>
      <c r="BA460" s="79" t="str">
        <f>REPLACE(INDEX(GroupVertices[Group],MATCH(Edges[[#This Row],[Vertex 1]],GroupVertices[Vertex],0)),1,1,"")</f>
        <v>1</v>
      </c>
      <c r="BB460" s="79" t="str">
        <f>REPLACE(INDEX(GroupVertices[Group],MATCH(Edges[[#This Row],[Vertex 2]],GroupVertices[Vertex],0)),1,1,"")</f>
        <v>1</v>
      </c>
    </row>
    <row r="461" spans="1:54" ht="15">
      <c r="A461" s="65" t="s">
        <v>268</v>
      </c>
      <c r="B461" s="65" t="s">
        <v>270</v>
      </c>
      <c r="C461" s="66"/>
      <c r="D461" s="67"/>
      <c r="E461" s="68"/>
      <c r="F461" s="69"/>
      <c r="G461" s="66"/>
      <c r="H461" s="70"/>
      <c r="I461" s="71"/>
      <c r="J461" s="71"/>
      <c r="K461" s="34" t="s">
        <v>66</v>
      </c>
      <c r="L461" s="78">
        <v>461</v>
      </c>
      <c r="M461" s="78"/>
      <c r="N461" s="73"/>
      <c r="O461" s="80" t="s">
        <v>333</v>
      </c>
      <c r="P461" s="82">
        <v>43529.45417824074</v>
      </c>
      <c r="Q461" s="80" t="s">
        <v>357</v>
      </c>
      <c r="R461" s="80"/>
      <c r="S461" s="80"/>
      <c r="T461" s="80" t="s">
        <v>925</v>
      </c>
      <c r="U461" s="83" t="s">
        <v>978</v>
      </c>
      <c r="V461" s="83" t="s">
        <v>978</v>
      </c>
      <c r="W461" s="82">
        <v>43529.45417824074</v>
      </c>
      <c r="X461" s="83" t="s">
        <v>1630</v>
      </c>
      <c r="Y461" s="80"/>
      <c r="Z461" s="80"/>
      <c r="AA461" s="86" t="s">
        <v>2271</v>
      </c>
      <c r="AB461" s="80"/>
      <c r="AC461" s="80" t="b">
        <v>0</v>
      </c>
      <c r="AD461" s="80">
        <v>0</v>
      </c>
      <c r="AE461" s="86" t="s">
        <v>2449</v>
      </c>
      <c r="AF461" s="80" t="b">
        <v>0</v>
      </c>
      <c r="AG461" s="80" t="s">
        <v>2484</v>
      </c>
      <c r="AH461" s="80"/>
      <c r="AI461" s="86" t="s">
        <v>2449</v>
      </c>
      <c r="AJ461" s="80" t="b">
        <v>0</v>
      </c>
      <c r="AK461" s="80">
        <v>5</v>
      </c>
      <c r="AL461" s="86" t="s">
        <v>2320</v>
      </c>
      <c r="AM461" s="80" t="s">
        <v>2504</v>
      </c>
      <c r="AN461" s="80" t="b">
        <v>0</v>
      </c>
      <c r="AO461" s="86" t="s">
        <v>2320</v>
      </c>
      <c r="AP461" s="80" t="s">
        <v>178</v>
      </c>
      <c r="AQ461" s="80">
        <v>0</v>
      </c>
      <c r="AR461" s="80">
        <v>0</v>
      </c>
      <c r="AS461" s="80"/>
      <c r="AT461" s="80"/>
      <c r="AU461" s="80"/>
      <c r="AV461" s="80"/>
      <c r="AW461" s="80"/>
      <c r="AX461" s="80"/>
      <c r="AY461" s="80"/>
      <c r="AZ461" s="80"/>
      <c r="BA461" s="79" t="str">
        <f>REPLACE(INDEX(GroupVertices[Group],MATCH(Edges[[#This Row],[Vertex 1]],GroupVertices[Vertex],0)),1,1,"")</f>
        <v>2</v>
      </c>
      <c r="BB461" s="79" t="str">
        <f>REPLACE(INDEX(GroupVertices[Group],MATCH(Edges[[#This Row],[Vertex 2]],GroupVertices[Vertex],0)),1,1,"")</f>
        <v>1</v>
      </c>
    </row>
    <row r="462" spans="1:54" ht="15">
      <c r="A462" s="65" t="s">
        <v>254</v>
      </c>
      <c r="B462" s="65" t="s">
        <v>270</v>
      </c>
      <c r="C462" s="66"/>
      <c r="D462" s="67"/>
      <c r="E462" s="68"/>
      <c r="F462" s="69"/>
      <c r="G462" s="66"/>
      <c r="H462" s="70"/>
      <c r="I462" s="71"/>
      <c r="J462" s="71"/>
      <c r="K462" s="34" t="s">
        <v>65</v>
      </c>
      <c r="L462" s="78">
        <v>462</v>
      </c>
      <c r="M462" s="78"/>
      <c r="N462" s="73"/>
      <c r="O462" s="80" t="s">
        <v>333</v>
      </c>
      <c r="P462" s="82">
        <v>43529.46604166667</v>
      </c>
      <c r="Q462" s="80" t="s">
        <v>360</v>
      </c>
      <c r="R462" s="80"/>
      <c r="S462" s="80"/>
      <c r="T462" s="80" t="s">
        <v>925</v>
      </c>
      <c r="U462" s="83" t="s">
        <v>980</v>
      </c>
      <c r="V462" s="83" t="s">
        <v>980</v>
      </c>
      <c r="W462" s="82">
        <v>43529.46604166667</v>
      </c>
      <c r="X462" s="83" t="s">
        <v>1191</v>
      </c>
      <c r="Y462" s="80"/>
      <c r="Z462" s="80"/>
      <c r="AA462" s="86" t="s">
        <v>1831</v>
      </c>
      <c r="AB462" s="80"/>
      <c r="AC462" s="80" t="b">
        <v>0</v>
      </c>
      <c r="AD462" s="80">
        <v>0</v>
      </c>
      <c r="AE462" s="86" t="s">
        <v>2449</v>
      </c>
      <c r="AF462" s="80" t="b">
        <v>0</v>
      </c>
      <c r="AG462" s="80" t="s">
        <v>2484</v>
      </c>
      <c r="AH462" s="80"/>
      <c r="AI462" s="86" t="s">
        <v>2449</v>
      </c>
      <c r="AJ462" s="80" t="b">
        <v>0</v>
      </c>
      <c r="AK462" s="80">
        <v>6</v>
      </c>
      <c r="AL462" s="86" t="s">
        <v>2316</v>
      </c>
      <c r="AM462" s="80" t="s">
        <v>2504</v>
      </c>
      <c r="AN462" s="80" t="b">
        <v>0</v>
      </c>
      <c r="AO462" s="86" t="s">
        <v>2316</v>
      </c>
      <c r="AP462" s="80" t="s">
        <v>178</v>
      </c>
      <c r="AQ462" s="80">
        <v>0</v>
      </c>
      <c r="AR462" s="80">
        <v>0</v>
      </c>
      <c r="AS462" s="80"/>
      <c r="AT462" s="80"/>
      <c r="AU462" s="80"/>
      <c r="AV462" s="80"/>
      <c r="AW462" s="80"/>
      <c r="AX462" s="80"/>
      <c r="AY462" s="80"/>
      <c r="AZ462" s="80"/>
      <c r="BA462" s="79" t="str">
        <f>REPLACE(INDEX(GroupVertices[Group],MATCH(Edges[[#This Row],[Vertex 1]],GroupVertices[Vertex],0)),1,1,"")</f>
        <v>1</v>
      </c>
      <c r="BB462" s="79" t="str">
        <f>REPLACE(INDEX(GroupVertices[Group],MATCH(Edges[[#This Row],[Vertex 2]],GroupVertices[Vertex],0)),1,1,"")</f>
        <v>1</v>
      </c>
    </row>
    <row r="463" spans="1:54" ht="15">
      <c r="A463" s="65" t="s">
        <v>260</v>
      </c>
      <c r="B463" s="65" t="s">
        <v>270</v>
      </c>
      <c r="C463" s="66"/>
      <c r="D463" s="67"/>
      <c r="E463" s="68"/>
      <c r="F463" s="69"/>
      <c r="G463" s="66"/>
      <c r="H463" s="70"/>
      <c r="I463" s="71"/>
      <c r="J463" s="71"/>
      <c r="K463" s="34" t="s">
        <v>65</v>
      </c>
      <c r="L463" s="78">
        <v>463</v>
      </c>
      <c r="M463" s="78"/>
      <c r="N463" s="73"/>
      <c r="O463" s="80" t="s">
        <v>333</v>
      </c>
      <c r="P463" s="82">
        <v>43529.828043981484</v>
      </c>
      <c r="Q463" s="80" t="s">
        <v>360</v>
      </c>
      <c r="R463" s="80"/>
      <c r="S463" s="80"/>
      <c r="T463" s="80" t="s">
        <v>925</v>
      </c>
      <c r="U463" s="83" t="s">
        <v>980</v>
      </c>
      <c r="V463" s="83" t="s">
        <v>980</v>
      </c>
      <c r="W463" s="82">
        <v>43529.828043981484</v>
      </c>
      <c r="X463" s="83" t="s">
        <v>1199</v>
      </c>
      <c r="Y463" s="80"/>
      <c r="Z463" s="80"/>
      <c r="AA463" s="86" t="s">
        <v>1839</v>
      </c>
      <c r="AB463" s="80"/>
      <c r="AC463" s="80" t="b">
        <v>0</v>
      </c>
      <c r="AD463" s="80">
        <v>0</v>
      </c>
      <c r="AE463" s="86" t="s">
        <v>2449</v>
      </c>
      <c r="AF463" s="80" t="b">
        <v>0</v>
      </c>
      <c r="AG463" s="80" t="s">
        <v>2484</v>
      </c>
      <c r="AH463" s="80"/>
      <c r="AI463" s="86" t="s">
        <v>2449</v>
      </c>
      <c r="AJ463" s="80" t="b">
        <v>0</v>
      </c>
      <c r="AK463" s="80">
        <v>6</v>
      </c>
      <c r="AL463" s="86" t="s">
        <v>2316</v>
      </c>
      <c r="AM463" s="80" t="s">
        <v>2504</v>
      </c>
      <c r="AN463" s="80" t="b">
        <v>0</v>
      </c>
      <c r="AO463" s="86" t="s">
        <v>2316</v>
      </c>
      <c r="AP463" s="80" t="s">
        <v>178</v>
      </c>
      <c r="AQ463" s="80">
        <v>0</v>
      </c>
      <c r="AR463" s="80">
        <v>0</v>
      </c>
      <c r="AS463" s="80"/>
      <c r="AT463" s="80"/>
      <c r="AU463" s="80"/>
      <c r="AV463" s="80"/>
      <c r="AW463" s="80"/>
      <c r="AX463" s="80"/>
      <c r="AY463" s="80"/>
      <c r="AZ463" s="80"/>
      <c r="BA463" s="79" t="str">
        <f>REPLACE(INDEX(GroupVertices[Group],MATCH(Edges[[#This Row],[Vertex 1]],GroupVertices[Vertex],0)),1,1,"")</f>
        <v>1</v>
      </c>
      <c r="BB463" s="79" t="str">
        <f>REPLACE(INDEX(GroupVertices[Group],MATCH(Edges[[#This Row],[Vertex 2]],GroupVertices[Vertex],0)),1,1,"")</f>
        <v>1</v>
      </c>
    </row>
    <row r="464" spans="1:54" ht="15">
      <c r="A464" s="65" t="s">
        <v>287</v>
      </c>
      <c r="B464" s="65" t="s">
        <v>270</v>
      </c>
      <c r="C464" s="66"/>
      <c r="D464" s="67"/>
      <c r="E464" s="68"/>
      <c r="F464" s="69"/>
      <c r="G464" s="66"/>
      <c r="H464" s="70"/>
      <c r="I464" s="71"/>
      <c r="J464" s="71"/>
      <c r="K464" s="34" t="s">
        <v>66</v>
      </c>
      <c r="L464" s="78">
        <v>464</v>
      </c>
      <c r="M464" s="78"/>
      <c r="N464" s="73"/>
      <c r="O464" s="80" t="s">
        <v>333</v>
      </c>
      <c r="P464" s="82">
        <v>43529.45038194444</v>
      </c>
      <c r="Q464" s="80" t="s">
        <v>360</v>
      </c>
      <c r="R464" s="80"/>
      <c r="S464" s="80"/>
      <c r="T464" s="80" t="s">
        <v>925</v>
      </c>
      <c r="U464" s="83" t="s">
        <v>980</v>
      </c>
      <c r="V464" s="83" t="s">
        <v>980</v>
      </c>
      <c r="W464" s="82">
        <v>43529.45038194444</v>
      </c>
      <c r="X464" s="83" t="s">
        <v>1494</v>
      </c>
      <c r="Y464" s="80"/>
      <c r="Z464" s="80"/>
      <c r="AA464" s="86" t="s">
        <v>2134</v>
      </c>
      <c r="AB464" s="80"/>
      <c r="AC464" s="80" t="b">
        <v>0</v>
      </c>
      <c r="AD464" s="80">
        <v>0</v>
      </c>
      <c r="AE464" s="86" t="s">
        <v>2449</v>
      </c>
      <c r="AF464" s="80" t="b">
        <v>0</v>
      </c>
      <c r="AG464" s="80" t="s">
        <v>2484</v>
      </c>
      <c r="AH464" s="80"/>
      <c r="AI464" s="86" t="s">
        <v>2449</v>
      </c>
      <c r="AJ464" s="80" t="b">
        <v>0</v>
      </c>
      <c r="AK464" s="80">
        <v>6</v>
      </c>
      <c r="AL464" s="86" t="s">
        <v>2316</v>
      </c>
      <c r="AM464" s="80" t="s">
        <v>2501</v>
      </c>
      <c r="AN464" s="80" t="b">
        <v>0</v>
      </c>
      <c r="AO464" s="86" t="s">
        <v>2316</v>
      </c>
      <c r="AP464" s="80" t="s">
        <v>178</v>
      </c>
      <c r="AQ464" s="80">
        <v>0</v>
      </c>
      <c r="AR464" s="80">
        <v>0</v>
      </c>
      <c r="AS464" s="80"/>
      <c r="AT464" s="80"/>
      <c r="AU464" s="80"/>
      <c r="AV464" s="80"/>
      <c r="AW464" s="80"/>
      <c r="AX464" s="80"/>
      <c r="AY464" s="80"/>
      <c r="AZ464" s="80"/>
      <c r="BA464" s="79" t="str">
        <f>REPLACE(INDEX(GroupVertices[Group],MATCH(Edges[[#This Row],[Vertex 1]],GroupVertices[Vertex],0)),1,1,"")</f>
        <v>2</v>
      </c>
      <c r="BB464" s="79" t="str">
        <f>REPLACE(INDEX(GroupVertices[Group],MATCH(Edges[[#This Row],[Vertex 2]],GroupVertices[Vertex],0)),1,1,"")</f>
        <v>1</v>
      </c>
    </row>
    <row r="465" spans="1:54" ht="15">
      <c r="A465" s="65" t="s">
        <v>290</v>
      </c>
      <c r="B465" s="65" t="s">
        <v>270</v>
      </c>
      <c r="C465" s="66"/>
      <c r="D465" s="67"/>
      <c r="E465" s="68"/>
      <c r="F465" s="69"/>
      <c r="G465" s="66"/>
      <c r="H465" s="70"/>
      <c r="I465" s="71"/>
      <c r="J465" s="71"/>
      <c r="K465" s="34" t="s">
        <v>66</v>
      </c>
      <c r="L465" s="78">
        <v>465</v>
      </c>
      <c r="M465" s="78"/>
      <c r="N465" s="73"/>
      <c r="O465" s="80" t="s">
        <v>333</v>
      </c>
      <c r="P465" s="82">
        <v>43529.459328703706</v>
      </c>
      <c r="Q465" s="80" t="s">
        <v>360</v>
      </c>
      <c r="R465" s="80"/>
      <c r="S465" s="80"/>
      <c r="T465" s="80" t="s">
        <v>925</v>
      </c>
      <c r="U465" s="83" t="s">
        <v>980</v>
      </c>
      <c r="V465" s="83" t="s">
        <v>980</v>
      </c>
      <c r="W465" s="82">
        <v>43529.459328703706</v>
      </c>
      <c r="X465" s="83" t="s">
        <v>1546</v>
      </c>
      <c r="Y465" s="80"/>
      <c r="Z465" s="80"/>
      <c r="AA465" s="86" t="s">
        <v>2187</v>
      </c>
      <c r="AB465" s="80"/>
      <c r="AC465" s="80" t="b">
        <v>0</v>
      </c>
      <c r="AD465" s="80">
        <v>0</v>
      </c>
      <c r="AE465" s="86" t="s">
        <v>2449</v>
      </c>
      <c r="AF465" s="80" t="b">
        <v>0</v>
      </c>
      <c r="AG465" s="80" t="s">
        <v>2484</v>
      </c>
      <c r="AH465" s="80"/>
      <c r="AI465" s="86" t="s">
        <v>2449</v>
      </c>
      <c r="AJ465" s="80" t="b">
        <v>0</v>
      </c>
      <c r="AK465" s="80">
        <v>6</v>
      </c>
      <c r="AL465" s="86" t="s">
        <v>2316</v>
      </c>
      <c r="AM465" s="80" t="s">
        <v>2504</v>
      </c>
      <c r="AN465" s="80" t="b">
        <v>0</v>
      </c>
      <c r="AO465" s="86" t="s">
        <v>2316</v>
      </c>
      <c r="AP465" s="80" t="s">
        <v>178</v>
      </c>
      <c r="AQ465" s="80">
        <v>0</v>
      </c>
      <c r="AR465" s="80">
        <v>0</v>
      </c>
      <c r="AS465" s="80"/>
      <c r="AT465" s="80"/>
      <c r="AU465" s="80"/>
      <c r="AV465" s="80"/>
      <c r="AW465" s="80"/>
      <c r="AX465" s="80"/>
      <c r="AY465" s="80"/>
      <c r="AZ465" s="80"/>
      <c r="BA465" s="79" t="str">
        <f>REPLACE(INDEX(GroupVertices[Group],MATCH(Edges[[#This Row],[Vertex 1]],GroupVertices[Vertex],0)),1,1,"")</f>
        <v>3</v>
      </c>
      <c r="BB465" s="79" t="str">
        <f>REPLACE(INDEX(GroupVertices[Group],MATCH(Edges[[#This Row],[Vertex 2]],GroupVertices[Vertex],0)),1,1,"")</f>
        <v>1</v>
      </c>
    </row>
    <row r="466" spans="1:54" ht="15">
      <c r="A466" s="65" t="s">
        <v>275</v>
      </c>
      <c r="B466" s="65" t="s">
        <v>270</v>
      </c>
      <c r="C466" s="66"/>
      <c r="D466" s="67"/>
      <c r="E466" s="68"/>
      <c r="F466" s="69"/>
      <c r="G466" s="66"/>
      <c r="H466" s="70"/>
      <c r="I466" s="71"/>
      <c r="J466" s="71"/>
      <c r="K466" s="34" t="s">
        <v>66</v>
      </c>
      <c r="L466" s="78">
        <v>466</v>
      </c>
      <c r="M466" s="78"/>
      <c r="N466" s="73"/>
      <c r="O466" s="80" t="s">
        <v>333</v>
      </c>
      <c r="P466" s="82">
        <v>43529.51181712963</v>
      </c>
      <c r="Q466" s="80" t="s">
        <v>360</v>
      </c>
      <c r="R466" s="80"/>
      <c r="S466" s="80"/>
      <c r="T466" s="80" t="s">
        <v>925</v>
      </c>
      <c r="U466" s="83" t="s">
        <v>980</v>
      </c>
      <c r="V466" s="83" t="s">
        <v>980</v>
      </c>
      <c r="W466" s="82">
        <v>43529.51181712963</v>
      </c>
      <c r="X466" s="83" t="s">
        <v>1589</v>
      </c>
      <c r="Y466" s="80"/>
      <c r="Z466" s="80"/>
      <c r="AA466" s="86" t="s">
        <v>2230</v>
      </c>
      <c r="AB466" s="80"/>
      <c r="AC466" s="80" t="b">
        <v>0</v>
      </c>
      <c r="AD466" s="80">
        <v>0</v>
      </c>
      <c r="AE466" s="86" t="s">
        <v>2449</v>
      </c>
      <c r="AF466" s="80" t="b">
        <v>0</v>
      </c>
      <c r="AG466" s="80" t="s">
        <v>2484</v>
      </c>
      <c r="AH466" s="80"/>
      <c r="AI466" s="86" t="s">
        <v>2449</v>
      </c>
      <c r="AJ466" s="80" t="b">
        <v>0</v>
      </c>
      <c r="AK466" s="80">
        <v>6</v>
      </c>
      <c r="AL466" s="86" t="s">
        <v>2316</v>
      </c>
      <c r="AM466" s="80" t="s">
        <v>2504</v>
      </c>
      <c r="AN466" s="80" t="b">
        <v>0</v>
      </c>
      <c r="AO466" s="86" t="s">
        <v>2316</v>
      </c>
      <c r="AP466" s="80" t="s">
        <v>178</v>
      </c>
      <c r="AQ466" s="80">
        <v>0</v>
      </c>
      <c r="AR466" s="80">
        <v>0</v>
      </c>
      <c r="AS466" s="80"/>
      <c r="AT466" s="80"/>
      <c r="AU466" s="80"/>
      <c r="AV466" s="80"/>
      <c r="AW466" s="80"/>
      <c r="AX466" s="80"/>
      <c r="AY466" s="80"/>
      <c r="AZ466" s="80"/>
      <c r="BA466" s="79" t="str">
        <f>REPLACE(INDEX(GroupVertices[Group],MATCH(Edges[[#This Row],[Vertex 1]],GroupVertices[Vertex],0)),1,1,"")</f>
        <v>2</v>
      </c>
      <c r="BB466" s="79" t="str">
        <f>REPLACE(INDEX(GroupVertices[Group],MATCH(Edges[[#This Row],[Vertex 2]],GroupVertices[Vertex],0)),1,1,"")</f>
        <v>1</v>
      </c>
    </row>
    <row r="467" spans="1:54" ht="15">
      <c r="A467" s="65" t="s">
        <v>283</v>
      </c>
      <c r="B467" s="65" t="s">
        <v>270</v>
      </c>
      <c r="C467" s="66"/>
      <c r="D467" s="67"/>
      <c r="E467" s="68"/>
      <c r="F467" s="69"/>
      <c r="G467" s="66"/>
      <c r="H467" s="70"/>
      <c r="I467" s="71"/>
      <c r="J467" s="71"/>
      <c r="K467" s="34" t="s">
        <v>66</v>
      </c>
      <c r="L467" s="78">
        <v>467</v>
      </c>
      <c r="M467" s="78"/>
      <c r="N467" s="73"/>
      <c r="O467" s="80" t="s">
        <v>333</v>
      </c>
      <c r="P467" s="82">
        <v>43529.499872685185</v>
      </c>
      <c r="Q467" s="80" t="s">
        <v>360</v>
      </c>
      <c r="R467" s="80"/>
      <c r="S467" s="80"/>
      <c r="T467" s="80" t="s">
        <v>925</v>
      </c>
      <c r="U467" s="83" t="s">
        <v>980</v>
      </c>
      <c r="V467" s="83" t="s">
        <v>980</v>
      </c>
      <c r="W467" s="82">
        <v>43529.499872685185</v>
      </c>
      <c r="X467" s="83" t="s">
        <v>1613</v>
      </c>
      <c r="Y467" s="80"/>
      <c r="Z467" s="80"/>
      <c r="AA467" s="86" t="s">
        <v>2254</v>
      </c>
      <c r="AB467" s="80"/>
      <c r="AC467" s="80" t="b">
        <v>0</v>
      </c>
      <c r="AD467" s="80">
        <v>0</v>
      </c>
      <c r="AE467" s="86" t="s">
        <v>2449</v>
      </c>
      <c r="AF467" s="80" t="b">
        <v>0</v>
      </c>
      <c r="AG467" s="80" t="s">
        <v>2484</v>
      </c>
      <c r="AH467" s="80"/>
      <c r="AI467" s="86" t="s">
        <v>2449</v>
      </c>
      <c r="AJ467" s="80" t="b">
        <v>0</v>
      </c>
      <c r="AK467" s="80">
        <v>6</v>
      </c>
      <c r="AL467" s="86" t="s">
        <v>2316</v>
      </c>
      <c r="AM467" s="80" t="s">
        <v>2504</v>
      </c>
      <c r="AN467" s="80" t="b">
        <v>0</v>
      </c>
      <c r="AO467" s="86" t="s">
        <v>2316</v>
      </c>
      <c r="AP467" s="80" t="s">
        <v>178</v>
      </c>
      <c r="AQ467" s="80">
        <v>0</v>
      </c>
      <c r="AR467" s="80">
        <v>0</v>
      </c>
      <c r="AS467" s="80"/>
      <c r="AT467" s="80"/>
      <c r="AU467" s="80"/>
      <c r="AV467" s="80"/>
      <c r="AW467" s="80"/>
      <c r="AX467" s="80"/>
      <c r="AY467" s="80"/>
      <c r="AZ467" s="80"/>
      <c r="BA467" s="79" t="str">
        <f>REPLACE(INDEX(GroupVertices[Group],MATCH(Edges[[#This Row],[Vertex 1]],GroupVertices[Vertex],0)),1,1,"")</f>
        <v>2</v>
      </c>
      <c r="BB467" s="79" t="str">
        <f>REPLACE(INDEX(GroupVertices[Group],MATCH(Edges[[#This Row],[Vertex 2]],GroupVertices[Vertex],0)),1,1,"")</f>
        <v>1</v>
      </c>
    </row>
    <row r="468" spans="1:54" ht="15">
      <c r="A468" s="65" t="s">
        <v>231</v>
      </c>
      <c r="B468" s="65" t="s">
        <v>302</v>
      </c>
      <c r="C468" s="66"/>
      <c r="D468" s="67"/>
      <c r="E468" s="68"/>
      <c r="F468" s="69"/>
      <c r="G468" s="66"/>
      <c r="H468" s="70"/>
      <c r="I468" s="71"/>
      <c r="J468" s="71"/>
      <c r="K468" s="34" t="s">
        <v>65</v>
      </c>
      <c r="L468" s="78">
        <v>468</v>
      </c>
      <c r="M468" s="78"/>
      <c r="N468" s="73"/>
      <c r="O468" s="80" t="s">
        <v>333</v>
      </c>
      <c r="P468" s="82">
        <v>43523.04277777778</v>
      </c>
      <c r="Q468" s="80" t="s">
        <v>346</v>
      </c>
      <c r="R468" s="80"/>
      <c r="S468" s="80"/>
      <c r="T468" s="80" t="s">
        <v>928</v>
      </c>
      <c r="U468" s="80"/>
      <c r="V468" s="83" t="s">
        <v>1081</v>
      </c>
      <c r="W468" s="82">
        <v>43523.04277777778</v>
      </c>
      <c r="X468" s="83" t="s">
        <v>1164</v>
      </c>
      <c r="Y468" s="80"/>
      <c r="Z468" s="80"/>
      <c r="AA468" s="86" t="s">
        <v>1804</v>
      </c>
      <c r="AB468" s="80"/>
      <c r="AC468" s="80" t="b">
        <v>0</v>
      </c>
      <c r="AD468" s="80">
        <v>0</v>
      </c>
      <c r="AE468" s="86" t="s">
        <v>2449</v>
      </c>
      <c r="AF468" s="80" t="b">
        <v>0</v>
      </c>
      <c r="AG468" s="80" t="s">
        <v>2484</v>
      </c>
      <c r="AH468" s="80"/>
      <c r="AI468" s="86" t="s">
        <v>2449</v>
      </c>
      <c r="AJ468" s="80" t="b">
        <v>0</v>
      </c>
      <c r="AK468" s="80">
        <v>1</v>
      </c>
      <c r="AL468" s="86" t="s">
        <v>2388</v>
      </c>
      <c r="AM468" s="80" t="s">
        <v>2502</v>
      </c>
      <c r="AN468" s="80" t="b">
        <v>0</v>
      </c>
      <c r="AO468" s="86" t="s">
        <v>2388</v>
      </c>
      <c r="AP468" s="80" t="s">
        <v>178</v>
      </c>
      <c r="AQ468" s="80">
        <v>0</v>
      </c>
      <c r="AR468" s="80">
        <v>0</v>
      </c>
      <c r="AS468" s="80"/>
      <c r="AT468" s="80"/>
      <c r="AU468" s="80"/>
      <c r="AV468" s="80"/>
      <c r="AW468" s="80"/>
      <c r="AX468" s="80"/>
      <c r="AY468" s="80"/>
      <c r="AZ468" s="80"/>
      <c r="BA468" s="79" t="str">
        <f>REPLACE(INDEX(GroupVertices[Group],MATCH(Edges[[#This Row],[Vertex 1]],GroupVertices[Vertex],0)),1,1,"")</f>
        <v>7</v>
      </c>
      <c r="BB468" s="79" t="str">
        <f>REPLACE(INDEX(GroupVertices[Group],MATCH(Edges[[#This Row],[Vertex 2]],GroupVertices[Vertex],0)),1,1,"")</f>
        <v>7</v>
      </c>
    </row>
    <row r="469" spans="1:54" ht="15">
      <c r="A469" s="65" t="s">
        <v>285</v>
      </c>
      <c r="B469" s="65" t="s">
        <v>270</v>
      </c>
      <c r="C469" s="66"/>
      <c r="D469" s="67"/>
      <c r="E469" s="68"/>
      <c r="F469" s="69"/>
      <c r="G469" s="66"/>
      <c r="H469" s="70"/>
      <c r="I469" s="71"/>
      <c r="J469" s="71"/>
      <c r="K469" s="34" t="s">
        <v>66</v>
      </c>
      <c r="L469" s="78">
        <v>469</v>
      </c>
      <c r="M469" s="78"/>
      <c r="N469" s="73"/>
      <c r="O469" s="80" t="s">
        <v>333</v>
      </c>
      <c r="P469" s="82">
        <v>43530.00665509259</v>
      </c>
      <c r="Q469" s="80" t="s">
        <v>803</v>
      </c>
      <c r="R469" s="80"/>
      <c r="S469" s="80"/>
      <c r="T469" s="80"/>
      <c r="U469" s="80"/>
      <c r="V469" s="83" t="s">
        <v>1127</v>
      </c>
      <c r="W469" s="82">
        <v>43530.00665509259</v>
      </c>
      <c r="X469" s="83" t="s">
        <v>1698</v>
      </c>
      <c r="Y469" s="80"/>
      <c r="Z469" s="80"/>
      <c r="AA469" s="86" t="s">
        <v>2342</v>
      </c>
      <c r="AB469" s="80"/>
      <c r="AC469" s="80" t="b">
        <v>0</v>
      </c>
      <c r="AD469" s="80">
        <v>0</v>
      </c>
      <c r="AE469" s="86" t="s">
        <v>2449</v>
      </c>
      <c r="AF469" s="80" t="b">
        <v>0</v>
      </c>
      <c r="AG469" s="80" t="s">
        <v>2484</v>
      </c>
      <c r="AH469" s="80"/>
      <c r="AI469" s="86" t="s">
        <v>2449</v>
      </c>
      <c r="AJ469" s="80" t="b">
        <v>0</v>
      </c>
      <c r="AK469" s="80">
        <v>1</v>
      </c>
      <c r="AL469" s="86" t="s">
        <v>2324</v>
      </c>
      <c r="AM469" s="80" t="s">
        <v>2501</v>
      </c>
      <c r="AN469" s="80" t="b">
        <v>0</v>
      </c>
      <c r="AO469" s="86" t="s">
        <v>2324</v>
      </c>
      <c r="AP469" s="80" t="s">
        <v>178</v>
      </c>
      <c r="AQ469" s="80">
        <v>0</v>
      </c>
      <c r="AR469" s="80">
        <v>0</v>
      </c>
      <c r="AS469" s="80"/>
      <c r="AT469" s="80"/>
      <c r="AU469" s="80"/>
      <c r="AV469" s="80"/>
      <c r="AW469" s="80"/>
      <c r="AX469" s="80"/>
      <c r="AY469" s="80"/>
      <c r="AZ469" s="80"/>
      <c r="BA469" s="79" t="str">
        <f>REPLACE(INDEX(GroupVertices[Group],MATCH(Edges[[#This Row],[Vertex 1]],GroupVertices[Vertex],0)),1,1,"")</f>
        <v>3</v>
      </c>
      <c r="BB469" s="79" t="str">
        <f>REPLACE(INDEX(GroupVertices[Group],MATCH(Edges[[#This Row],[Vertex 2]],GroupVertices[Vertex],0)),1,1,"")</f>
        <v>1</v>
      </c>
    </row>
    <row r="470" spans="1:54" ht="15">
      <c r="A470" s="65" t="s">
        <v>237</v>
      </c>
      <c r="B470" s="65" t="s">
        <v>294</v>
      </c>
      <c r="C470" s="66"/>
      <c r="D470" s="67"/>
      <c r="E470" s="68"/>
      <c r="F470" s="69"/>
      <c r="G470" s="66"/>
      <c r="H470" s="70"/>
      <c r="I470" s="71"/>
      <c r="J470" s="71"/>
      <c r="K470" s="34" t="s">
        <v>65</v>
      </c>
      <c r="L470" s="78">
        <v>470</v>
      </c>
      <c r="M470" s="78"/>
      <c r="N470" s="73"/>
      <c r="O470" s="80" t="s">
        <v>333</v>
      </c>
      <c r="P470" s="82">
        <v>43523.82612268518</v>
      </c>
      <c r="Q470" s="80" t="s">
        <v>348</v>
      </c>
      <c r="R470" s="80"/>
      <c r="S470" s="80"/>
      <c r="T470" s="80"/>
      <c r="U470" s="80"/>
      <c r="V470" s="83" t="s">
        <v>1087</v>
      </c>
      <c r="W470" s="82">
        <v>43523.82612268518</v>
      </c>
      <c r="X470" s="83" t="s">
        <v>1170</v>
      </c>
      <c r="Y470" s="80"/>
      <c r="Z470" s="80"/>
      <c r="AA470" s="86" t="s">
        <v>1810</v>
      </c>
      <c r="AB470" s="80"/>
      <c r="AC470" s="80" t="b">
        <v>0</v>
      </c>
      <c r="AD470" s="80">
        <v>0</v>
      </c>
      <c r="AE470" s="86" t="s">
        <v>2449</v>
      </c>
      <c r="AF470" s="80" t="b">
        <v>0</v>
      </c>
      <c r="AG470" s="80" t="s">
        <v>2484</v>
      </c>
      <c r="AH470" s="80"/>
      <c r="AI470" s="86" t="s">
        <v>2449</v>
      </c>
      <c r="AJ470" s="80" t="b">
        <v>0</v>
      </c>
      <c r="AK470" s="80">
        <v>2</v>
      </c>
      <c r="AL470" s="86" t="s">
        <v>2108</v>
      </c>
      <c r="AM470" s="80" t="s">
        <v>2502</v>
      </c>
      <c r="AN470" s="80" t="b">
        <v>0</v>
      </c>
      <c r="AO470" s="86" t="s">
        <v>2108</v>
      </c>
      <c r="AP470" s="80" t="s">
        <v>178</v>
      </c>
      <c r="AQ470" s="80">
        <v>0</v>
      </c>
      <c r="AR470" s="80">
        <v>0</v>
      </c>
      <c r="AS470" s="80"/>
      <c r="AT470" s="80"/>
      <c r="AU470" s="80"/>
      <c r="AV470" s="80"/>
      <c r="AW470" s="80"/>
      <c r="AX470" s="80"/>
      <c r="AY470" s="80"/>
      <c r="AZ470" s="80"/>
      <c r="BA470" s="79" t="str">
        <f>REPLACE(INDEX(GroupVertices[Group],MATCH(Edges[[#This Row],[Vertex 1]],GroupVertices[Vertex],0)),1,1,"")</f>
        <v>4</v>
      </c>
      <c r="BB470" s="79" t="str">
        <f>REPLACE(INDEX(GroupVertices[Group],MATCH(Edges[[#This Row],[Vertex 2]],GroupVertices[Vertex],0)),1,1,"")</f>
        <v>4</v>
      </c>
    </row>
    <row r="471" spans="1:54" ht="15">
      <c r="A471" s="65" t="s">
        <v>277</v>
      </c>
      <c r="B471" s="65" t="s">
        <v>294</v>
      </c>
      <c r="C471" s="66"/>
      <c r="D471" s="67"/>
      <c r="E471" s="68"/>
      <c r="F471" s="69"/>
      <c r="G471" s="66"/>
      <c r="H471" s="70"/>
      <c r="I471" s="71"/>
      <c r="J471" s="71"/>
      <c r="K471" s="34" t="s">
        <v>65</v>
      </c>
      <c r="L471" s="78">
        <v>471</v>
      </c>
      <c r="M471" s="78"/>
      <c r="N471" s="73"/>
      <c r="O471" s="80" t="s">
        <v>333</v>
      </c>
      <c r="P471" s="82">
        <v>43523.008877314816</v>
      </c>
      <c r="Q471" s="80" t="s">
        <v>348</v>
      </c>
      <c r="R471" s="80"/>
      <c r="S471" s="80"/>
      <c r="T471" s="80"/>
      <c r="U471" s="80"/>
      <c r="V471" s="83" t="s">
        <v>1119</v>
      </c>
      <c r="W471" s="82">
        <v>43523.008877314816</v>
      </c>
      <c r="X471" s="83" t="s">
        <v>1332</v>
      </c>
      <c r="Y471" s="80"/>
      <c r="Z471" s="80"/>
      <c r="AA471" s="86" t="s">
        <v>1972</v>
      </c>
      <c r="AB471" s="80"/>
      <c r="AC471" s="80" t="b">
        <v>0</v>
      </c>
      <c r="AD471" s="80">
        <v>0</v>
      </c>
      <c r="AE471" s="86" t="s">
        <v>2449</v>
      </c>
      <c r="AF471" s="80" t="b">
        <v>0</v>
      </c>
      <c r="AG471" s="80" t="s">
        <v>2484</v>
      </c>
      <c r="AH471" s="80"/>
      <c r="AI471" s="86" t="s">
        <v>2449</v>
      </c>
      <c r="AJ471" s="80" t="b">
        <v>0</v>
      </c>
      <c r="AK471" s="80">
        <v>2</v>
      </c>
      <c r="AL471" s="86" t="s">
        <v>2108</v>
      </c>
      <c r="AM471" s="80" t="s">
        <v>2502</v>
      </c>
      <c r="AN471" s="80" t="b">
        <v>0</v>
      </c>
      <c r="AO471" s="86" t="s">
        <v>2108</v>
      </c>
      <c r="AP471" s="80" t="s">
        <v>178</v>
      </c>
      <c r="AQ471" s="80">
        <v>0</v>
      </c>
      <c r="AR471" s="80">
        <v>0</v>
      </c>
      <c r="AS471" s="80"/>
      <c r="AT471" s="80"/>
      <c r="AU471" s="80"/>
      <c r="AV471" s="80"/>
      <c r="AW471" s="80"/>
      <c r="AX471" s="80"/>
      <c r="AY471" s="80"/>
      <c r="AZ471" s="80"/>
      <c r="BA471" s="79" t="str">
        <f>REPLACE(INDEX(GroupVertices[Group],MATCH(Edges[[#This Row],[Vertex 1]],GroupVertices[Vertex],0)),1,1,"")</f>
        <v>4</v>
      </c>
      <c r="BB471" s="79" t="str">
        <f>REPLACE(INDEX(GroupVertices[Group],MATCH(Edges[[#This Row],[Vertex 2]],GroupVertices[Vertex],0)),1,1,"")</f>
        <v>4</v>
      </c>
    </row>
    <row r="472" spans="1:54" ht="15">
      <c r="A472" s="65" t="s">
        <v>285</v>
      </c>
      <c r="B472" s="65" t="s">
        <v>270</v>
      </c>
      <c r="C472" s="66"/>
      <c r="D472" s="67"/>
      <c r="E472" s="68"/>
      <c r="F472" s="69"/>
      <c r="G472" s="66"/>
      <c r="H472" s="70"/>
      <c r="I472" s="71"/>
      <c r="J472" s="71"/>
      <c r="K472" s="34" t="s">
        <v>66</v>
      </c>
      <c r="L472" s="78">
        <v>472</v>
      </c>
      <c r="M472" s="78"/>
      <c r="N472" s="73"/>
      <c r="O472" s="80" t="s">
        <v>333</v>
      </c>
      <c r="P472" s="82">
        <v>43530.0140625</v>
      </c>
      <c r="Q472" s="80" t="s">
        <v>807</v>
      </c>
      <c r="R472" s="80"/>
      <c r="S472" s="80"/>
      <c r="T472" s="80"/>
      <c r="U472" s="80"/>
      <c r="V472" s="83" t="s">
        <v>1127</v>
      </c>
      <c r="W472" s="82">
        <v>43530.0140625</v>
      </c>
      <c r="X472" s="83" t="s">
        <v>1699</v>
      </c>
      <c r="Y472" s="80"/>
      <c r="Z472" s="80"/>
      <c r="AA472" s="86" t="s">
        <v>2343</v>
      </c>
      <c r="AB472" s="80"/>
      <c r="AC472" s="80" t="b">
        <v>0</v>
      </c>
      <c r="AD472" s="80">
        <v>0</v>
      </c>
      <c r="AE472" s="86" t="s">
        <v>2449</v>
      </c>
      <c r="AF472" s="80" t="b">
        <v>0</v>
      </c>
      <c r="AG472" s="80" t="s">
        <v>2484</v>
      </c>
      <c r="AH472" s="80"/>
      <c r="AI472" s="86" t="s">
        <v>2449</v>
      </c>
      <c r="AJ472" s="80" t="b">
        <v>0</v>
      </c>
      <c r="AK472" s="80">
        <v>1</v>
      </c>
      <c r="AL472" s="86" t="s">
        <v>2328</v>
      </c>
      <c r="AM472" s="80" t="s">
        <v>2501</v>
      </c>
      <c r="AN472" s="80" t="b">
        <v>0</v>
      </c>
      <c r="AO472" s="86" t="s">
        <v>2328</v>
      </c>
      <c r="AP472" s="80" t="s">
        <v>178</v>
      </c>
      <c r="AQ472" s="80">
        <v>0</v>
      </c>
      <c r="AR472" s="80">
        <v>0</v>
      </c>
      <c r="AS472" s="80"/>
      <c r="AT472" s="80"/>
      <c r="AU472" s="80"/>
      <c r="AV472" s="80"/>
      <c r="AW472" s="80"/>
      <c r="AX472" s="80"/>
      <c r="AY472" s="80"/>
      <c r="AZ472" s="80"/>
      <c r="BA472" s="79" t="str">
        <f>REPLACE(INDEX(GroupVertices[Group],MATCH(Edges[[#This Row],[Vertex 1]],GroupVertices[Vertex],0)),1,1,"")</f>
        <v>3</v>
      </c>
      <c r="BB472" s="79" t="str">
        <f>REPLACE(INDEX(GroupVertices[Group],MATCH(Edges[[#This Row],[Vertex 2]],GroupVertices[Vertex],0)),1,1,"")</f>
        <v>1</v>
      </c>
    </row>
    <row r="473" spans="1:54" ht="15">
      <c r="A473" s="65" t="s">
        <v>285</v>
      </c>
      <c r="B473" s="65" t="s">
        <v>270</v>
      </c>
      <c r="C473" s="66"/>
      <c r="D473" s="67"/>
      <c r="E473" s="68"/>
      <c r="F473" s="69"/>
      <c r="G473" s="66"/>
      <c r="H473" s="70"/>
      <c r="I473" s="71"/>
      <c r="J473" s="71"/>
      <c r="K473" s="34" t="s">
        <v>66</v>
      </c>
      <c r="L473" s="78">
        <v>473</v>
      </c>
      <c r="M473" s="78"/>
      <c r="N473" s="73"/>
      <c r="O473" s="80" t="s">
        <v>333</v>
      </c>
      <c r="P473" s="82">
        <v>43530.02104166667</v>
      </c>
      <c r="Q473" s="80" t="s">
        <v>810</v>
      </c>
      <c r="R473" s="80"/>
      <c r="S473" s="80"/>
      <c r="T473" s="80"/>
      <c r="U473" s="80"/>
      <c r="V473" s="83" t="s">
        <v>1127</v>
      </c>
      <c r="W473" s="82">
        <v>43530.02104166667</v>
      </c>
      <c r="X473" s="83" t="s">
        <v>1700</v>
      </c>
      <c r="Y473" s="80"/>
      <c r="Z473" s="80"/>
      <c r="AA473" s="86" t="s">
        <v>2344</v>
      </c>
      <c r="AB473" s="80"/>
      <c r="AC473" s="80" t="b">
        <v>0</v>
      </c>
      <c r="AD473" s="80">
        <v>0</v>
      </c>
      <c r="AE473" s="86" t="s">
        <v>2449</v>
      </c>
      <c r="AF473" s="80" t="b">
        <v>0</v>
      </c>
      <c r="AG473" s="80" t="s">
        <v>2484</v>
      </c>
      <c r="AH473" s="80"/>
      <c r="AI473" s="86" t="s">
        <v>2449</v>
      </c>
      <c r="AJ473" s="80" t="b">
        <v>0</v>
      </c>
      <c r="AK473" s="80">
        <v>1</v>
      </c>
      <c r="AL473" s="86" t="s">
        <v>2331</v>
      </c>
      <c r="AM473" s="80" t="s">
        <v>2506</v>
      </c>
      <c r="AN473" s="80" t="b">
        <v>0</v>
      </c>
      <c r="AO473" s="86" t="s">
        <v>2331</v>
      </c>
      <c r="AP473" s="80" t="s">
        <v>178</v>
      </c>
      <c r="AQ473" s="80">
        <v>0</v>
      </c>
      <c r="AR473" s="80">
        <v>0</v>
      </c>
      <c r="AS473" s="80"/>
      <c r="AT473" s="80"/>
      <c r="AU473" s="80"/>
      <c r="AV473" s="80"/>
      <c r="AW473" s="80"/>
      <c r="AX473" s="80"/>
      <c r="AY473" s="80"/>
      <c r="AZ473" s="80"/>
      <c r="BA473" s="79" t="str">
        <f>REPLACE(INDEX(GroupVertices[Group],MATCH(Edges[[#This Row],[Vertex 1]],GroupVertices[Vertex],0)),1,1,"")</f>
        <v>3</v>
      </c>
      <c r="BB473" s="79" t="str">
        <f>REPLACE(INDEX(GroupVertices[Group],MATCH(Edges[[#This Row],[Vertex 2]],GroupVertices[Vertex],0)),1,1,"")</f>
        <v>1</v>
      </c>
    </row>
    <row r="474" spans="1:54" ht="15">
      <c r="A474" s="65" t="s">
        <v>285</v>
      </c>
      <c r="B474" s="65" t="s">
        <v>270</v>
      </c>
      <c r="C474" s="66"/>
      <c r="D474" s="67"/>
      <c r="E474" s="68"/>
      <c r="F474" s="69"/>
      <c r="G474" s="66"/>
      <c r="H474" s="70"/>
      <c r="I474" s="71"/>
      <c r="J474" s="71"/>
      <c r="K474" s="34" t="s">
        <v>66</v>
      </c>
      <c r="L474" s="78">
        <v>474</v>
      </c>
      <c r="M474" s="78"/>
      <c r="N474" s="73"/>
      <c r="O474" s="80" t="s">
        <v>333</v>
      </c>
      <c r="P474" s="82">
        <v>43530.029652777775</v>
      </c>
      <c r="Q474" s="80" t="s">
        <v>813</v>
      </c>
      <c r="R474" s="80"/>
      <c r="S474" s="80"/>
      <c r="T474" s="80"/>
      <c r="U474" s="80"/>
      <c r="V474" s="83" t="s">
        <v>1127</v>
      </c>
      <c r="W474" s="82">
        <v>43530.029652777775</v>
      </c>
      <c r="X474" s="83" t="s">
        <v>1701</v>
      </c>
      <c r="Y474" s="80"/>
      <c r="Z474" s="80"/>
      <c r="AA474" s="86" t="s">
        <v>2345</v>
      </c>
      <c r="AB474" s="80"/>
      <c r="AC474" s="80" t="b">
        <v>0</v>
      </c>
      <c r="AD474" s="80">
        <v>0</v>
      </c>
      <c r="AE474" s="86" t="s">
        <v>2449</v>
      </c>
      <c r="AF474" s="80" t="b">
        <v>0</v>
      </c>
      <c r="AG474" s="80" t="s">
        <v>2484</v>
      </c>
      <c r="AH474" s="80"/>
      <c r="AI474" s="86" t="s">
        <v>2449</v>
      </c>
      <c r="AJ474" s="80" t="b">
        <v>0</v>
      </c>
      <c r="AK474" s="80">
        <v>1</v>
      </c>
      <c r="AL474" s="86" t="s">
        <v>2334</v>
      </c>
      <c r="AM474" s="80" t="s">
        <v>2506</v>
      </c>
      <c r="AN474" s="80" t="b">
        <v>0</v>
      </c>
      <c r="AO474" s="86" t="s">
        <v>2334</v>
      </c>
      <c r="AP474" s="80" t="s">
        <v>178</v>
      </c>
      <c r="AQ474" s="80">
        <v>0</v>
      </c>
      <c r="AR474" s="80">
        <v>0</v>
      </c>
      <c r="AS474" s="80"/>
      <c r="AT474" s="80"/>
      <c r="AU474" s="80"/>
      <c r="AV474" s="80"/>
      <c r="AW474" s="80"/>
      <c r="AX474" s="80"/>
      <c r="AY474" s="80"/>
      <c r="AZ474" s="80"/>
      <c r="BA474" s="79" t="str">
        <f>REPLACE(INDEX(GroupVertices[Group],MATCH(Edges[[#This Row],[Vertex 1]],GroupVertices[Vertex],0)),1,1,"")</f>
        <v>3</v>
      </c>
      <c r="BB474" s="79" t="str">
        <f>REPLACE(INDEX(GroupVertices[Group],MATCH(Edges[[#This Row],[Vertex 2]],GroupVertices[Vertex],0)),1,1,"")</f>
        <v>1</v>
      </c>
    </row>
    <row r="475" spans="1:54" ht="15">
      <c r="A475" s="65" t="s">
        <v>285</v>
      </c>
      <c r="B475" s="65" t="s">
        <v>270</v>
      </c>
      <c r="C475" s="66"/>
      <c r="D475" s="67"/>
      <c r="E475" s="68"/>
      <c r="F475" s="69"/>
      <c r="G475" s="66"/>
      <c r="H475" s="70"/>
      <c r="I475" s="71"/>
      <c r="J475" s="71"/>
      <c r="K475" s="34" t="s">
        <v>66</v>
      </c>
      <c r="L475" s="78">
        <v>475</v>
      </c>
      <c r="M475" s="78"/>
      <c r="N475" s="73"/>
      <c r="O475" s="80" t="s">
        <v>333</v>
      </c>
      <c r="P475" s="82">
        <v>43530.03707175926</v>
      </c>
      <c r="Q475" s="80" t="s">
        <v>814</v>
      </c>
      <c r="R475" s="80"/>
      <c r="S475" s="80"/>
      <c r="T475" s="80"/>
      <c r="U475" s="80"/>
      <c r="V475" s="83" t="s">
        <v>1127</v>
      </c>
      <c r="W475" s="82">
        <v>43530.03707175926</v>
      </c>
      <c r="X475" s="83" t="s">
        <v>1702</v>
      </c>
      <c r="Y475" s="80"/>
      <c r="Z475" s="80"/>
      <c r="AA475" s="86" t="s">
        <v>2346</v>
      </c>
      <c r="AB475" s="80"/>
      <c r="AC475" s="80" t="b">
        <v>0</v>
      </c>
      <c r="AD475" s="80">
        <v>0</v>
      </c>
      <c r="AE475" s="86" t="s">
        <v>2449</v>
      </c>
      <c r="AF475" s="80" t="b">
        <v>0</v>
      </c>
      <c r="AG475" s="80" t="s">
        <v>2484</v>
      </c>
      <c r="AH475" s="80"/>
      <c r="AI475" s="86" t="s">
        <v>2449</v>
      </c>
      <c r="AJ475" s="80" t="b">
        <v>0</v>
      </c>
      <c r="AK475" s="80">
        <v>1</v>
      </c>
      <c r="AL475" s="86" t="s">
        <v>2335</v>
      </c>
      <c r="AM475" s="80" t="s">
        <v>2506</v>
      </c>
      <c r="AN475" s="80" t="b">
        <v>0</v>
      </c>
      <c r="AO475" s="86" t="s">
        <v>2335</v>
      </c>
      <c r="AP475" s="80" t="s">
        <v>178</v>
      </c>
      <c r="AQ475" s="80">
        <v>0</v>
      </c>
      <c r="AR475" s="80">
        <v>0</v>
      </c>
      <c r="AS475" s="80"/>
      <c r="AT475" s="80"/>
      <c r="AU475" s="80"/>
      <c r="AV475" s="80"/>
      <c r="AW475" s="80"/>
      <c r="AX475" s="80"/>
      <c r="AY475" s="80"/>
      <c r="AZ475" s="80"/>
      <c r="BA475" s="79" t="str">
        <f>REPLACE(INDEX(GroupVertices[Group],MATCH(Edges[[#This Row],[Vertex 1]],GroupVertices[Vertex],0)),1,1,"")</f>
        <v>3</v>
      </c>
      <c r="BB475" s="79" t="str">
        <f>REPLACE(INDEX(GroupVertices[Group],MATCH(Edges[[#This Row],[Vertex 2]],GroupVertices[Vertex],0)),1,1,"")</f>
        <v>1</v>
      </c>
    </row>
    <row r="476" spans="1:54" ht="15">
      <c r="A476" s="65" t="s">
        <v>214</v>
      </c>
      <c r="B476" s="65" t="s">
        <v>279</v>
      </c>
      <c r="C476" s="66"/>
      <c r="D476" s="67"/>
      <c r="E476" s="68"/>
      <c r="F476" s="69"/>
      <c r="G476" s="66"/>
      <c r="H476" s="70"/>
      <c r="I476" s="71"/>
      <c r="J476" s="71"/>
      <c r="K476" s="34" t="s">
        <v>65</v>
      </c>
      <c r="L476" s="78">
        <v>476</v>
      </c>
      <c r="M476" s="78"/>
      <c r="N476" s="73"/>
      <c r="O476" s="80" t="s">
        <v>333</v>
      </c>
      <c r="P476" s="82">
        <v>43521.25478009259</v>
      </c>
      <c r="Q476" s="80" t="s">
        <v>336</v>
      </c>
      <c r="R476" s="83"/>
      <c r="S476" s="80"/>
      <c r="T476" s="80"/>
      <c r="U476" s="80"/>
      <c r="V476" s="83" t="s">
        <v>1064</v>
      </c>
      <c r="W476" s="82">
        <v>43521.25478009259</v>
      </c>
      <c r="X476" s="83" t="s">
        <v>1147</v>
      </c>
      <c r="Y476" s="80"/>
      <c r="Z476" s="80"/>
      <c r="AA476" s="86" t="s">
        <v>1787</v>
      </c>
      <c r="AB476" s="80"/>
      <c r="AC476" s="80" t="b">
        <v>0</v>
      </c>
      <c r="AD476" s="80">
        <v>0</v>
      </c>
      <c r="AE476" s="86" t="s">
        <v>2449</v>
      </c>
      <c r="AF476" s="80" t="b">
        <v>1</v>
      </c>
      <c r="AG476" s="80" t="s">
        <v>2484</v>
      </c>
      <c r="AH476" s="80"/>
      <c r="AI476" s="86" t="s">
        <v>2495</v>
      </c>
      <c r="AJ476" s="80" t="b">
        <v>0</v>
      </c>
      <c r="AK476" s="80">
        <v>5</v>
      </c>
      <c r="AL476" s="86" t="s">
        <v>2154</v>
      </c>
      <c r="AM476" s="80" t="s">
        <v>2501</v>
      </c>
      <c r="AN476" s="80" t="b">
        <v>0</v>
      </c>
      <c r="AO476" s="86" t="s">
        <v>2154</v>
      </c>
      <c r="AP476" s="80" t="s">
        <v>178</v>
      </c>
      <c r="AQ476" s="80">
        <v>0</v>
      </c>
      <c r="AR476" s="80">
        <v>0</v>
      </c>
      <c r="AS476" s="80"/>
      <c r="AT476" s="80"/>
      <c r="AU476" s="80"/>
      <c r="AV476" s="80"/>
      <c r="AW476" s="80"/>
      <c r="AX476" s="80"/>
      <c r="AY476" s="80"/>
      <c r="AZ476" s="80"/>
      <c r="BA476" s="79" t="str">
        <f>REPLACE(INDEX(GroupVertices[Group],MATCH(Edges[[#This Row],[Vertex 1]],GroupVertices[Vertex],0)),1,1,"")</f>
        <v>6</v>
      </c>
      <c r="BB476" s="79" t="str">
        <f>REPLACE(INDEX(GroupVertices[Group],MATCH(Edges[[#This Row],[Vertex 2]],GroupVertices[Vertex],0)),1,1,"")</f>
        <v>6</v>
      </c>
    </row>
    <row r="477" spans="1:54" ht="15">
      <c r="A477" s="65" t="s">
        <v>215</v>
      </c>
      <c r="B477" s="65" t="s">
        <v>279</v>
      </c>
      <c r="C477" s="66"/>
      <c r="D477" s="67"/>
      <c r="E477" s="68"/>
      <c r="F477" s="69"/>
      <c r="G477" s="66"/>
      <c r="H477" s="70"/>
      <c r="I477" s="71"/>
      <c r="J477" s="71"/>
      <c r="K477" s="34" t="s">
        <v>65</v>
      </c>
      <c r="L477" s="78">
        <v>477</v>
      </c>
      <c r="M477" s="78"/>
      <c r="N477" s="73"/>
      <c r="O477" s="80" t="s">
        <v>333</v>
      </c>
      <c r="P477" s="82">
        <v>43521.25832175926</v>
      </c>
      <c r="Q477" s="80" t="s">
        <v>336</v>
      </c>
      <c r="R477" s="80"/>
      <c r="S477" s="80"/>
      <c r="T477" s="80"/>
      <c r="U477" s="80"/>
      <c r="V477" s="83" t="s">
        <v>1065</v>
      </c>
      <c r="W477" s="82">
        <v>43521.25832175926</v>
      </c>
      <c r="X477" s="83" t="s">
        <v>1148</v>
      </c>
      <c r="Y477" s="80"/>
      <c r="Z477" s="80"/>
      <c r="AA477" s="86" t="s">
        <v>1788</v>
      </c>
      <c r="AB477" s="80"/>
      <c r="AC477" s="80" t="b">
        <v>0</v>
      </c>
      <c r="AD477" s="80">
        <v>0</v>
      </c>
      <c r="AE477" s="86" t="s">
        <v>2449</v>
      </c>
      <c r="AF477" s="80" t="b">
        <v>1</v>
      </c>
      <c r="AG477" s="80" t="s">
        <v>2484</v>
      </c>
      <c r="AH477" s="80"/>
      <c r="AI477" s="86" t="s">
        <v>2495</v>
      </c>
      <c r="AJ477" s="80" t="b">
        <v>0</v>
      </c>
      <c r="AK477" s="80">
        <v>5</v>
      </c>
      <c r="AL477" s="86" t="s">
        <v>2154</v>
      </c>
      <c r="AM477" s="80" t="s">
        <v>2502</v>
      </c>
      <c r="AN477" s="80" t="b">
        <v>0</v>
      </c>
      <c r="AO477" s="86" t="s">
        <v>2154</v>
      </c>
      <c r="AP477" s="80" t="s">
        <v>178</v>
      </c>
      <c r="AQ477" s="80">
        <v>0</v>
      </c>
      <c r="AR477" s="80">
        <v>0</v>
      </c>
      <c r="AS477" s="80"/>
      <c r="AT477" s="80"/>
      <c r="AU477" s="80"/>
      <c r="AV477" s="80"/>
      <c r="AW477" s="80"/>
      <c r="AX477" s="80"/>
      <c r="AY477" s="80"/>
      <c r="AZ477" s="80"/>
      <c r="BA477" s="79" t="str">
        <f>REPLACE(INDEX(GroupVertices[Group],MATCH(Edges[[#This Row],[Vertex 1]],GroupVertices[Vertex],0)),1,1,"")</f>
        <v>6</v>
      </c>
      <c r="BB477" s="79" t="str">
        <f>REPLACE(INDEX(GroupVertices[Group],MATCH(Edges[[#This Row],[Vertex 2]],GroupVertices[Vertex],0)),1,1,"")</f>
        <v>6</v>
      </c>
    </row>
    <row r="478" spans="1:54" ht="15">
      <c r="A478" s="65" t="s">
        <v>216</v>
      </c>
      <c r="B478" s="65" t="s">
        <v>279</v>
      </c>
      <c r="C478" s="66"/>
      <c r="D478" s="67"/>
      <c r="E478" s="68"/>
      <c r="F478" s="69"/>
      <c r="G478" s="66"/>
      <c r="H478" s="70"/>
      <c r="I478" s="71"/>
      <c r="J478" s="71"/>
      <c r="K478" s="34" t="s">
        <v>65</v>
      </c>
      <c r="L478" s="78">
        <v>478</v>
      </c>
      <c r="M478" s="78"/>
      <c r="N478" s="73"/>
      <c r="O478" s="80" t="s">
        <v>333</v>
      </c>
      <c r="P478" s="82">
        <v>43521.30006944444</v>
      </c>
      <c r="Q478" s="80" t="s">
        <v>336</v>
      </c>
      <c r="R478" s="80"/>
      <c r="S478" s="80"/>
      <c r="T478" s="80"/>
      <c r="U478" s="80"/>
      <c r="V478" s="83" t="s">
        <v>1066</v>
      </c>
      <c r="W478" s="82">
        <v>43521.30006944444</v>
      </c>
      <c r="X478" s="83" t="s">
        <v>1149</v>
      </c>
      <c r="Y478" s="80"/>
      <c r="Z478" s="80"/>
      <c r="AA478" s="86" t="s">
        <v>1789</v>
      </c>
      <c r="AB478" s="80"/>
      <c r="AC478" s="80" t="b">
        <v>0</v>
      </c>
      <c r="AD478" s="80">
        <v>0</v>
      </c>
      <c r="AE478" s="86" t="s">
        <v>2449</v>
      </c>
      <c r="AF478" s="80" t="b">
        <v>1</v>
      </c>
      <c r="AG478" s="80" t="s">
        <v>2484</v>
      </c>
      <c r="AH478" s="80"/>
      <c r="AI478" s="86" t="s">
        <v>2495</v>
      </c>
      <c r="AJ478" s="80" t="b">
        <v>0</v>
      </c>
      <c r="AK478" s="80">
        <v>5</v>
      </c>
      <c r="AL478" s="86" t="s">
        <v>2154</v>
      </c>
      <c r="AM478" s="80" t="s">
        <v>2503</v>
      </c>
      <c r="AN478" s="80" t="b">
        <v>0</v>
      </c>
      <c r="AO478" s="86" t="s">
        <v>2154</v>
      </c>
      <c r="AP478" s="80" t="s">
        <v>178</v>
      </c>
      <c r="AQ478" s="80">
        <v>0</v>
      </c>
      <c r="AR478" s="80">
        <v>0</v>
      </c>
      <c r="AS478" s="80"/>
      <c r="AT478" s="80"/>
      <c r="AU478" s="80"/>
      <c r="AV478" s="80"/>
      <c r="AW478" s="80"/>
      <c r="AX478" s="80"/>
      <c r="AY478" s="80"/>
      <c r="AZ478" s="80"/>
      <c r="BA478" s="79" t="str">
        <f>REPLACE(INDEX(GroupVertices[Group],MATCH(Edges[[#This Row],[Vertex 1]],GroupVertices[Vertex],0)),1,1,"")</f>
        <v>6</v>
      </c>
      <c r="BB478" s="79" t="str">
        <f>REPLACE(INDEX(GroupVertices[Group],MATCH(Edges[[#This Row],[Vertex 2]],GroupVertices[Vertex],0)),1,1,"")</f>
        <v>6</v>
      </c>
    </row>
    <row r="479" spans="1:54" ht="15">
      <c r="A479" s="65" t="s">
        <v>220</v>
      </c>
      <c r="B479" s="65" t="s">
        <v>279</v>
      </c>
      <c r="C479" s="66"/>
      <c r="D479" s="67"/>
      <c r="E479" s="68"/>
      <c r="F479" s="69"/>
      <c r="G479" s="66"/>
      <c r="H479" s="70"/>
      <c r="I479" s="71"/>
      <c r="J479" s="71"/>
      <c r="K479" s="34" t="s">
        <v>65</v>
      </c>
      <c r="L479" s="78">
        <v>479</v>
      </c>
      <c r="M479" s="78"/>
      <c r="N479" s="73"/>
      <c r="O479" s="80" t="s">
        <v>333</v>
      </c>
      <c r="P479" s="82">
        <v>43521.53292824074</v>
      </c>
      <c r="Q479" s="80" t="s">
        <v>336</v>
      </c>
      <c r="R479" s="80"/>
      <c r="S479" s="80"/>
      <c r="T479" s="80"/>
      <c r="U479" s="80"/>
      <c r="V479" s="83" t="s">
        <v>1070</v>
      </c>
      <c r="W479" s="82">
        <v>43521.53292824074</v>
      </c>
      <c r="X479" s="83" t="s">
        <v>1153</v>
      </c>
      <c r="Y479" s="80"/>
      <c r="Z479" s="80"/>
      <c r="AA479" s="86" t="s">
        <v>1793</v>
      </c>
      <c r="AB479" s="80"/>
      <c r="AC479" s="80" t="b">
        <v>0</v>
      </c>
      <c r="AD479" s="80">
        <v>0</v>
      </c>
      <c r="AE479" s="86" t="s">
        <v>2449</v>
      </c>
      <c r="AF479" s="80" t="b">
        <v>1</v>
      </c>
      <c r="AG479" s="80" t="s">
        <v>2484</v>
      </c>
      <c r="AH479" s="80"/>
      <c r="AI479" s="86" t="s">
        <v>2495</v>
      </c>
      <c r="AJ479" s="80" t="b">
        <v>0</v>
      </c>
      <c r="AK479" s="80">
        <v>5</v>
      </c>
      <c r="AL479" s="86" t="s">
        <v>2154</v>
      </c>
      <c r="AM479" s="80" t="s">
        <v>2501</v>
      </c>
      <c r="AN479" s="80" t="b">
        <v>0</v>
      </c>
      <c r="AO479" s="86" t="s">
        <v>2154</v>
      </c>
      <c r="AP479" s="80" t="s">
        <v>178</v>
      </c>
      <c r="AQ479" s="80">
        <v>0</v>
      </c>
      <c r="AR479" s="80">
        <v>0</v>
      </c>
      <c r="AS479" s="80"/>
      <c r="AT479" s="80"/>
      <c r="AU479" s="80"/>
      <c r="AV479" s="80"/>
      <c r="AW479" s="80"/>
      <c r="AX479" s="80"/>
      <c r="AY479" s="80"/>
      <c r="AZ479" s="80"/>
      <c r="BA479" s="79" t="str">
        <f>REPLACE(INDEX(GroupVertices[Group],MATCH(Edges[[#This Row],[Vertex 1]],GroupVertices[Vertex],0)),1,1,"")</f>
        <v>6</v>
      </c>
      <c r="BB479" s="79" t="str">
        <f>REPLACE(INDEX(GroupVertices[Group],MATCH(Edges[[#This Row],[Vertex 2]],GroupVertices[Vertex],0)),1,1,"")</f>
        <v>6</v>
      </c>
    </row>
    <row r="480" spans="1:54" ht="15">
      <c r="A480" s="65" t="s">
        <v>241</v>
      </c>
      <c r="B480" s="65" t="s">
        <v>243</v>
      </c>
      <c r="C480" s="66"/>
      <c r="D480" s="67"/>
      <c r="E480" s="68"/>
      <c r="F480" s="69"/>
      <c r="G480" s="66"/>
      <c r="H480" s="70"/>
      <c r="I480" s="71"/>
      <c r="J480" s="71"/>
      <c r="K480" s="34" t="s">
        <v>66</v>
      </c>
      <c r="L480" s="78">
        <v>480</v>
      </c>
      <c r="M480" s="78"/>
      <c r="N480" s="73"/>
      <c r="O480" s="80" t="s">
        <v>333</v>
      </c>
      <c r="P480" s="82">
        <v>43522.03309027778</v>
      </c>
      <c r="Q480" s="80" t="s">
        <v>351</v>
      </c>
      <c r="R480" s="80"/>
      <c r="S480" s="80"/>
      <c r="T480" s="80" t="s">
        <v>930</v>
      </c>
      <c r="U480" s="80"/>
      <c r="V480" s="83" t="s">
        <v>1091</v>
      </c>
      <c r="W480" s="82">
        <v>43522.03309027778</v>
      </c>
      <c r="X480" s="83" t="s">
        <v>1175</v>
      </c>
      <c r="Y480" s="80"/>
      <c r="Z480" s="80"/>
      <c r="AA480" s="86" t="s">
        <v>1815</v>
      </c>
      <c r="AB480" s="80"/>
      <c r="AC480" s="80" t="b">
        <v>0</v>
      </c>
      <c r="AD480" s="80">
        <v>0</v>
      </c>
      <c r="AE480" s="86" t="s">
        <v>2449</v>
      </c>
      <c r="AF480" s="80" t="b">
        <v>0</v>
      </c>
      <c r="AG480" s="80" t="s">
        <v>2484</v>
      </c>
      <c r="AH480" s="80"/>
      <c r="AI480" s="86" t="s">
        <v>2449</v>
      </c>
      <c r="AJ480" s="80" t="b">
        <v>0</v>
      </c>
      <c r="AK480" s="80">
        <v>2</v>
      </c>
      <c r="AL480" s="86" t="s">
        <v>1817</v>
      </c>
      <c r="AM480" s="80" t="s">
        <v>2504</v>
      </c>
      <c r="AN480" s="80" t="b">
        <v>0</v>
      </c>
      <c r="AO480" s="86" t="s">
        <v>1817</v>
      </c>
      <c r="AP480" s="80" t="s">
        <v>178</v>
      </c>
      <c r="AQ480" s="80">
        <v>0</v>
      </c>
      <c r="AR480" s="80">
        <v>0</v>
      </c>
      <c r="AS480" s="80"/>
      <c r="AT480" s="80"/>
      <c r="AU480" s="80"/>
      <c r="AV480" s="80"/>
      <c r="AW480" s="80"/>
      <c r="AX480" s="80"/>
      <c r="AY480" s="80"/>
      <c r="AZ480" s="80"/>
      <c r="BA480" s="79" t="str">
        <f>REPLACE(INDEX(GroupVertices[Group],MATCH(Edges[[#This Row],[Vertex 1]],GroupVertices[Vertex],0)),1,1,"")</f>
        <v>5</v>
      </c>
      <c r="BB480" s="79" t="str">
        <f>REPLACE(INDEX(GroupVertices[Group],MATCH(Edges[[#This Row],[Vertex 2]],GroupVertices[Vertex],0)),1,1,"")</f>
        <v>5</v>
      </c>
    </row>
    <row r="481" spans="1:54" ht="15">
      <c r="A481" s="65" t="s">
        <v>242</v>
      </c>
      <c r="B481" s="65" t="s">
        <v>243</v>
      </c>
      <c r="C481" s="66"/>
      <c r="D481" s="67"/>
      <c r="E481" s="68"/>
      <c r="F481" s="69"/>
      <c r="G481" s="66"/>
      <c r="H481" s="70"/>
      <c r="I481" s="71"/>
      <c r="J481" s="71"/>
      <c r="K481" s="34" t="s">
        <v>66</v>
      </c>
      <c r="L481" s="78">
        <v>481</v>
      </c>
      <c r="M481" s="78"/>
      <c r="N481" s="73"/>
      <c r="O481" s="80" t="s">
        <v>333</v>
      </c>
      <c r="P481" s="82">
        <v>43522.03328703704</v>
      </c>
      <c r="Q481" s="80" t="s">
        <v>351</v>
      </c>
      <c r="R481" s="80"/>
      <c r="S481" s="80"/>
      <c r="T481" s="80" t="s">
        <v>930</v>
      </c>
      <c r="U481" s="80"/>
      <c r="V481" s="83" t="s">
        <v>1092</v>
      </c>
      <c r="W481" s="82">
        <v>43522.03328703704</v>
      </c>
      <c r="X481" s="83" t="s">
        <v>1176</v>
      </c>
      <c r="Y481" s="80"/>
      <c r="Z481" s="80"/>
      <c r="AA481" s="86" t="s">
        <v>1816</v>
      </c>
      <c r="AB481" s="80"/>
      <c r="AC481" s="80" t="b">
        <v>0</v>
      </c>
      <c r="AD481" s="80">
        <v>0</v>
      </c>
      <c r="AE481" s="86" t="s">
        <v>2449</v>
      </c>
      <c r="AF481" s="80" t="b">
        <v>0</v>
      </c>
      <c r="AG481" s="80" t="s">
        <v>2484</v>
      </c>
      <c r="AH481" s="80"/>
      <c r="AI481" s="86" t="s">
        <v>2449</v>
      </c>
      <c r="AJ481" s="80" t="b">
        <v>0</v>
      </c>
      <c r="AK481" s="80">
        <v>2</v>
      </c>
      <c r="AL481" s="86" t="s">
        <v>1817</v>
      </c>
      <c r="AM481" s="80" t="s">
        <v>2506</v>
      </c>
      <c r="AN481" s="80" t="b">
        <v>0</v>
      </c>
      <c r="AO481" s="86" t="s">
        <v>1817</v>
      </c>
      <c r="AP481" s="80" t="s">
        <v>178</v>
      </c>
      <c r="AQ481" s="80">
        <v>0</v>
      </c>
      <c r="AR481" s="80">
        <v>0</v>
      </c>
      <c r="AS481" s="80"/>
      <c r="AT481" s="80"/>
      <c r="AU481" s="80"/>
      <c r="AV481" s="80"/>
      <c r="AW481" s="80"/>
      <c r="AX481" s="80"/>
      <c r="AY481" s="80"/>
      <c r="AZ481" s="80"/>
      <c r="BA481" s="79" t="str">
        <f>REPLACE(INDEX(GroupVertices[Group],MATCH(Edges[[#This Row],[Vertex 1]],GroupVertices[Vertex],0)),1,1,"")</f>
        <v>5</v>
      </c>
      <c r="BB481" s="79" t="str">
        <f>REPLACE(INDEX(GroupVertices[Group],MATCH(Edges[[#This Row],[Vertex 2]],GroupVertices[Vertex],0)),1,1,"")</f>
        <v>5</v>
      </c>
    </row>
    <row r="482" spans="1:54" ht="15">
      <c r="A482" s="65" t="s">
        <v>243</v>
      </c>
      <c r="B482" s="65" t="s">
        <v>243</v>
      </c>
      <c r="C482" s="66"/>
      <c r="D482" s="67"/>
      <c r="E482" s="68"/>
      <c r="F482" s="69"/>
      <c r="G482" s="66"/>
      <c r="H482" s="70"/>
      <c r="I482" s="71"/>
      <c r="J482" s="71"/>
      <c r="K482" s="34" t="s">
        <v>65</v>
      </c>
      <c r="L482" s="78">
        <v>482</v>
      </c>
      <c r="M482" s="78"/>
      <c r="N482" s="73"/>
      <c r="O482" s="80" t="s">
        <v>333</v>
      </c>
      <c r="P482" s="82">
        <v>43523.03810185185</v>
      </c>
      <c r="Q482" s="80" t="s">
        <v>862</v>
      </c>
      <c r="R482" s="80"/>
      <c r="S482" s="80"/>
      <c r="T482" s="80"/>
      <c r="U482" s="80"/>
      <c r="V482" s="83" t="s">
        <v>1143</v>
      </c>
      <c r="W482" s="82">
        <v>43523.03810185185</v>
      </c>
      <c r="X482" s="83" t="s">
        <v>1761</v>
      </c>
      <c r="Y482" s="80"/>
      <c r="Z482" s="80"/>
      <c r="AA482" s="86" t="s">
        <v>2405</v>
      </c>
      <c r="AB482" s="80"/>
      <c r="AC482" s="80" t="b">
        <v>0</v>
      </c>
      <c r="AD482" s="80">
        <v>0</v>
      </c>
      <c r="AE482" s="86" t="s">
        <v>2449</v>
      </c>
      <c r="AF482" s="80" t="b">
        <v>0</v>
      </c>
      <c r="AG482" s="80" t="s">
        <v>2484</v>
      </c>
      <c r="AH482" s="80"/>
      <c r="AI482" s="86" t="s">
        <v>2449</v>
      </c>
      <c r="AJ482" s="80" t="b">
        <v>0</v>
      </c>
      <c r="AK482" s="80">
        <v>2</v>
      </c>
      <c r="AL482" s="86" t="s">
        <v>2404</v>
      </c>
      <c r="AM482" s="80" t="s">
        <v>2504</v>
      </c>
      <c r="AN482" s="80" t="b">
        <v>0</v>
      </c>
      <c r="AO482" s="86" t="s">
        <v>2404</v>
      </c>
      <c r="AP482" s="80" t="s">
        <v>178</v>
      </c>
      <c r="AQ482" s="80">
        <v>0</v>
      </c>
      <c r="AR482" s="80">
        <v>0</v>
      </c>
      <c r="AS482" s="80"/>
      <c r="AT482" s="80"/>
      <c r="AU482" s="80"/>
      <c r="AV482" s="80"/>
      <c r="AW482" s="80"/>
      <c r="AX482" s="80"/>
      <c r="AY482" s="80"/>
      <c r="AZ482" s="80"/>
      <c r="BA482" s="79" t="str">
        <f>REPLACE(INDEX(GroupVertices[Group],MATCH(Edges[[#This Row],[Vertex 1]],GroupVertices[Vertex],0)),1,1,"")</f>
        <v>5</v>
      </c>
      <c r="BB482" s="79" t="str">
        <f>REPLACE(INDEX(GroupVertices[Group],MATCH(Edges[[#This Row],[Vertex 2]],GroupVertices[Vertex],0)),1,1,"")</f>
        <v>5</v>
      </c>
    </row>
    <row r="483" spans="1:54" ht="15">
      <c r="A483" s="65" t="s">
        <v>305</v>
      </c>
      <c r="B483" s="65" t="s">
        <v>243</v>
      </c>
      <c r="C483" s="66"/>
      <c r="D483" s="67"/>
      <c r="E483" s="68"/>
      <c r="F483" s="69"/>
      <c r="G483" s="66"/>
      <c r="H483" s="70"/>
      <c r="I483" s="71"/>
      <c r="J483" s="71"/>
      <c r="K483" s="34" t="s">
        <v>65</v>
      </c>
      <c r="L483" s="78">
        <v>483</v>
      </c>
      <c r="M483" s="78"/>
      <c r="N483" s="73"/>
      <c r="O483" s="80" t="s">
        <v>333</v>
      </c>
      <c r="P483" s="82">
        <v>43522.99606481481</v>
      </c>
      <c r="Q483" s="80" t="s">
        <v>862</v>
      </c>
      <c r="R483" s="80"/>
      <c r="S483" s="80"/>
      <c r="T483" s="80"/>
      <c r="U483" s="80"/>
      <c r="V483" s="83" t="s">
        <v>1144</v>
      </c>
      <c r="W483" s="82">
        <v>43522.99606481481</v>
      </c>
      <c r="X483" s="83" t="s">
        <v>1762</v>
      </c>
      <c r="Y483" s="80"/>
      <c r="Z483" s="80"/>
      <c r="AA483" s="86" t="s">
        <v>2406</v>
      </c>
      <c r="AB483" s="80"/>
      <c r="AC483" s="80" t="b">
        <v>0</v>
      </c>
      <c r="AD483" s="80">
        <v>0</v>
      </c>
      <c r="AE483" s="86" t="s">
        <v>2449</v>
      </c>
      <c r="AF483" s="80" t="b">
        <v>0</v>
      </c>
      <c r="AG483" s="80" t="s">
        <v>2484</v>
      </c>
      <c r="AH483" s="80"/>
      <c r="AI483" s="86" t="s">
        <v>2449</v>
      </c>
      <c r="AJ483" s="80" t="b">
        <v>0</v>
      </c>
      <c r="AK483" s="80">
        <v>2</v>
      </c>
      <c r="AL483" s="86" t="s">
        <v>2404</v>
      </c>
      <c r="AM483" s="80" t="s">
        <v>2506</v>
      </c>
      <c r="AN483" s="80" t="b">
        <v>0</v>
      </c>
      <c r="AO483" s="86" t="s">
        <v>2404</v>
      </c>
      <c r="AP483" s="80" t="s">
        <v>178</v>
      </c>
      <c r="AQ483" s="80">
        <v>0</v>
      </c>
      <c r="AR483" s="80">
        <v>0</v>
      </c>
      <c r="AS483" s="80"/>
      <c r="AT483" s="80"/>
      <c r="AU483" s="80"/>
      <c r="AV483" s="80"/>
      <c r="AW483" s="80"/>
      <c r="AX483" s="80"/>
      <c r="AY483" s="80"/>
      <c r="AZ483" s="80"/>
      <c r="BA483" s="79" t="str">
        <f>REPLACE(INDEX(GroupVertices[Group],MATCH(Edges[[#This Row],[Vertex 1]],GroupVertices[Vertex],0)),1,1,"")</f>
        <v>5</v>
      </c>
      <c r="BB483" s="79" t="str">
        <f>REPLACE(INDEX(GroupVertices[Group],MATCH(Edges[[#This Row],[Vertex 2]],GroupVertices[Vertex],0)),1,1,"")</f>
        <v>5</v>
      </c>
    </row>
    <row r="484" spans="1:54" ht="15">
      <c r="A484" s="65" t="s">
        <v>289</v>
      </c>
      <c r="B484" s="65" t="s">
        <v>243</v>
      </c>
      <c r="C484" s="66"/>
      <c r="D484" s="67"/>
      <c r="E484" s="68"/>
      <c r="F484" s="69"/>
      <c r="G484" s="66"/>
      <c r="H484" s="70"/>
      <c r="I484" s="71"/>
      <c r="J484" s="71"/>
      <c r="K484" s="34" t="s">
        <v>65</v>
      </c>
      <c r="L484" s="78">
        <v>484</v>
      </c>
      <c r="M484" s="78"/>
      <c r="N484" s="73"/>
      <c r="O484" s="80" t="s">
        <v>333</v>
      </c>
      <c r="P484" s="82">
        <v>43527.905752314815</v>
      </c>
      <c r="Q484" s="80" t="s">
        <v>545</v>
      </c>
      <c r="R484" s="80"/>
      <c r="S484" s="80"/>
      <c r="T484" s="80" t="s">
        <v>944</v>
      </c>
      <c r="U484" s="80"/>
      <c r="V484" s="83" t="s">
        <v>1131</v>
      </c>
      <c r="W484" s="82">
        <v>43527.905752314815</v>
      </c>
      <c r="X484" s="83" t="s">
        <v>1397</v>
      </c>
      <c r="Y484" s="80"/>
      <c r="Z484" s="80"/>
      <c r="AA484" s="86" t="s">
        <v>2037</v>
      </c>
      <c r="AB484" s="80"/>
      <c r="AC484" s="80" t="b">
        <v>0</v>
      </c>
      <c r="AD484" s="80">
        <v>0</v>
      </c>
      <c r="AE484" s="86" t="s">
        <v>2449</v>
      </c>
      <c r="AF484" s="80" t="b">
        <v>0</v>
      </c>
      <c r="AG484" s="80" t="s">
        <v>2484</v>
      </c>
      <c r="AH484" s="80"/>
      <c r="AI484" s="86" t="s">
        <v>2449</v>
      </c>
      <c r="AJ484" s="80" t="b">
        <v>0</v>
      </c>
      <c r="AK484" s="80">
        <v>3</v>
      </c>
      <c r="AL484" s="86" t="s">
        <v>2408</v>
      </c>
      <c r="AM484" s="80" t="s">
        <v>2504</v>
      </c>
      <c r="AN484" s="80" t="b">
        <v>0</v>
      </c>
      <c r="AO484" s="86" t="s">
        <v>2408</v>
      </c>
      <c r="AP484" s="80" t="s">
        <v>178</v>
      </c>
      <c r="AQ484" s="80">
        <v>0</v>
      </c>
      <c r="AR484" s="80">
        <v>0</v>
      </c>
      <c r="AS484" s="80"/>
      <c r="AT484" s="80"/>
      <c r="AU484" s="80"/>
      <c r="AV484" s="80"/>
      <c r="AW484" s="80"/>
      <c r="AX484" s="80"/>
      <c r="AY484" s="80"/>
      <c r="AZ484" s="80"/>
      <c r="BA484" s="79" t="str">
        <f>REPLACE(INDEX(GroupVertices[Group],MATCH(Edges[[#This Row],[Vertex 1]],GroupVertices[Vertex],0)),1,1,"")</f>
        <v>5</v>
      </c>
      <c r="BB484" s="79" t="str">
        <f>REPLACE(INDEX(GroupVertices[Group],MATCH(Edges[[#This Row],[Vertex 2]],GroupVertices[Vertex],0)),1,1,"")</f>
        <v>5</v>
      </c>
    </row>
    <row r="485" spans="1:54" ht="15">
      <c r="A485" s="65" t="s">
        <v>306</v>
      </c>
      <c r="B485" s="65" t="s">
        <v>243</v>
      </c>
      <c r="C485" s="66"/>
      <c r="D485" s="67"/>
      <c r="E485" s="68"/>
      <c r="F485" s="69"/>
      <c r="G485" s="66"/>
      <c r="H485" s="70"/>
      <c r="I485" s="71"/>
      <c r="J485" s="71"/>
      <c r="K485" s="34" t="s">
        <v>66</v>
      </c>
      <c r="L485" s="78">
        <v>485</v>
      </c>
      <c r="M485" s="78"/>
      <c r="N485" s="73"/>
      <c r="O485" s="80" t="s">
        <v>333</v>
      </c>
      <c r="P485" s="82">
        <v>43527.80898148148</v>
      </c>
      <c r="Q485" s="80" t="s">
        <v>545</v>
      </c>
      <c r="R485" s="80"/>
      <c r="S485" s="80"/>
      <c r="T485" s="80" t="s">
        <v>944</v>
      </c>
      <c r="U485" s="80"/>
      <c r="V485" s="83" t="s">
        <v>1145</v>
      </c>
      <c r="W485" s="82">
        <v>43527.80898148148</v>
      </c>
      <c r="X485" s="83" t="s">
        <v>1765</v>
      </c>
      <c r="Y485" s="80"/>
      <c r="Z485" s="80"/>
      <c r="AA485" s="86" t="s">
        <v>2409</v>
      </c>
      <c r="AB485" s="80"/>
      <c r="AC485" s="80" t="b">
        <v>0</v>
      </c>
      <c r="AD485" s="80">
        <v>0</v>
      </c>
      <c r="AE485" s="86" t="s">
        <v>2449</v>
      </c>
      <c r="AF485" s="80" t="b">
        <v>0</v>
      </c>
      <c r="AG485" s="80" t="s">
        <v>2484</v>
      </c>
      <c r="AH485" s="80"/>
      <c r="AI485" s="86" t="s">
        <v>2449</v>
      </c>
      <c r="AJ485" s="80" t="b">
        <v>0</v>
      </c>
      <c r="AK485" s="80">
        <v>3</v>
      </c>
      <c r="AL485" s="86" t="s">
        <v>2408</v>
      </c>
      <c r="AM485" s="80" t="s">
        <v>2505</v>
      </c>
      <c r="AN485" s="80" t="b">
        <v>0</v>
      </c>
      <c r="AO485" s="86" t="s">
        <v>2408</v>
      </c>
      <c r="AP485" s="80" t="s">
        <v>178</v>
      </c>
      <c r="AQ485" s="80">
        <v>0</v>
      </c>
      <c r="AR485" s="80">
        <v>0</v>
      </c>
      <c r="AS485" s="80"/>
      <c r="AT485" s="80"/>
      <c r="AU485" s="80"/>
      <c r="AV485" s="80"/>
      <c r="AW485" s="80"/>
      <c r="AX485" s="80"/>
      <c r="AY485" s="80"/>
      <c r="AZ485" s="80"/>
      <c r="BA485" s="79" t="str">
        <f>REPLACE(INDEX(GroupVertices[Group],MATCH(Edges[[#This Row],[Vertex 1]],GroupVertices[Vertex],0)),1,1,"")</f>
        <v>5</v>
      </c>
      <c r="BB485" s="79" t="str">
        <f>REPLACE(INDEX(GroupVertices[Group],MATCH(Edges[[#This Row],[Vertex 2]],GroupVertices[Vertex],0)),1,1,"")</f>
        <v>5</v>
      </c>
    </row>
    <row r="486" spans="1:54" ht="15">
      <c r="A486" s="65" t="s">
        <v>305</v>
      </c>
      <c r="B486" s="65" t="s">
        <v>243</v>
      </c>
      <c r="C486" s="66"/>
      <c r="D486" s="67"/>
      <c r="E486" s="68"/>
      <c r="F486" s="69"/>
      <c r="G486" s="66"/>
      <c r="H486" s="70"/>
      <c r="I486" s="71"/>
      <c r="J486" s="71"/>
      <c r="K486" s="34" t="s">
        <v>65</v>
      </c>
      <c r="L486" s="78">
        <v>486</v>
      </c>
      <c r="M486" s="78"/>
      <c r="N486" s="73"/>
      <c r="O486" s="80" t="s">
        <v>333</v>
      </c>
      <c r="P486" s="82">
        <v>43527.81829861111</v>
      </c>
      <c r="Q486" s="80" t="s">
        <v>545</v>
      </c>
      <c r="R486" s="80"/>
      <c r="S486" s="80"/>
      <c r="T486" s="80" t="s">
        <v>944</v>
      </c>
      <c r="U486" s="80"/>
      <c r="V486" s="83" t="s">
        <v>1144</v>
      </c>
      <c r="W486" s="82">
        <v>43527.81829861111</v>
      </c>
      <c r="X486" s="83" t="s">
        <v>1766</v>
      </c>
      <c r="Y486" s="80"/>
      <c r="Z486" s="80"/>
      <c r="AA486" s="86" t="s">
        <v>2410</v>
      </c>
      <c r="AB486" s="80"/>
      <c r="AC486" s="80" t="b">
        <v>0</v>
      </c>
      <c r="AD486" s="80">
        <v>0</v>
      </c>
      <c r="AE486" s="86" t="s">
        <v>2449</v>
      </c>
      <c r="AF486" s="80" t="b">
        <v>0</v>
      </c>
      <c r="AG486" s="80" t="s">
        <v>2484</v>
      </c>
      <c r="AH486" s="80"/>
      <c r="AI486" s="86" t="s">
        <v>2449</v>
      </c>
      <c r="AJ486" s="80" t="b">
        <v>0</v>
      </c>
      <c r="AK486" s="80">
        <v>3</v>
      </c>
      <c r="AL486" s="86" t="s">
        <v>2408</v>
      </c>
      <c r="AM486" s="80" t="s">
        <v>2506</v>
      </c>
      <c r="AN486" s="80" t="b">
        <v>0</v>
      </c>
      <c r="AO486" s="86" t="s">
        <v>2408</v>
      </c>
      <c r="AP486" s="80" t="s">
        <v>178</v>
      </c>
      <c r="AQ486" s="80">
        <v>0</v>
      </c>
      <c r="AR486" s="80">
        <v>0</v>
      </c>
      <c r="AS486" s="80"/>
      <c r="AT486" s="80"/>
      <c r="AU486" s="80"/>
      <c r="AV486" s="80"/>
      <c r="AW486" s="80"/>
      <c r="AX486" s="80"/>
      <c r="AY486" s="80"/>
      <c r="AZ486" s="80"/>
      <c r="BA486" s="79" t="str">
        <f>REPLACE(INDEX(GroupVertices[Group],MATCH(Edges[[#This Row],[Vertex 1]],GroupVertices[Vertex],0)),1,1,"")</f>
        <v>5</v>
      </c>
      <c r="BB486" s="79" t="str">
        <f>REPLACE(INDEX(GroupVertices[Group],MATCH(Edges[[#This Row],[Vertex 2]],GroupVertices[Vertex],0)),1,1,"")</f>
        <v>5</v>
      </c>
    </row>
    <row r="487" spans="1:54" ht="15">
      <c r="A487" s="65" t="s">
        <v>224</v>
      </c>
      <c r="B487" s="65" t="s">
        <v>300</v>
      </c>
      <c r="C487" s="66"/>
      <c r="D487" s="67"/>
      <c r="E487" s="68"/>
      <c r="F487" s="69"/>
      <c r="G487" s="66"/>
      <c r="H487" s="70"/>
      <c r="I487" s="71"/>
      <c r="J487" s="71"/>
      <c r="K487" s="34" t="s">
        <v>65</v>
      </c>
      <c r="L487" s="78">
        <v>487</v>
      </c>
      <c r="M487" s="78"/>
      <c r="N487" s="73"/>
      <c r="O487" s="80" t="s">
        <v>333</v>
      </c>
      <c r="P487" s="82">
        <v>43522.930289351854</v>
      </c>
      <c r="Q487" s="80" t="s">
        <v>340</v>
      </c>
      <c r="R487" s="80"/>
      <c r="S487" s="80"/>
      <c r="T487" s="80" t="s">
        <v>927</v>
      </c>
      <c r="U487" s="80"/>
      <c r="V487" s="83" t="s">
        <v>1074</v>
      </c>
      <c r="W487" s="82">
        <v>43522.930289351854</v>
      </c>
      <c r="X487" s="83" t="s">
        <v>1157</v>
      </c>
      <c r="Y487" s="80"/>
      <c r="Z487" s="80"/>
      <c r="AA487" s="86" t="s">
        <v>1797</v>
      </c>
      <c r="AB487" s="80"/>
      <c r="AC487" s="80" t="b">
        <v>0</v>
      </c>
      <c r="AD487" s="80">
        <v>0</v>
      </c>
      <c r="AE487" s="86" t="s">
        <v>2449</v>
      </c>
      <c r="AF487" s="80" t="b">
        <v>0</v>
      </c>
      <c r="AG487" s="80" t="s">
        <v>2484</v>
      </c>
      <c r="AH487" s="80"/>
      <c r="AI487" s="86" t="s">
        <v>2449</v>
      </c>
      <c r="AJ487" s="80" t="b">
        <v>0</v>
      </c>
      <c r="AK487" s="80">
        <v>10</v>
      </c>
      <c r="AL487" s="86" t="s">
        <v>2383</v>
      </c>
      <c r="AM487" s="80" t="s">
        <v>2504</v>
      </c>
      <c r="AN487" s="80" t="b">
        <v>0</v>
      </c>
      <c r="AO487" s="86" t="s">
        <v>2383</v>
      </c>
      <c r="AP487" s="80" t="s">
        <v>178</v>
      </c>
      <c r="AQ487" s="80">
        <v>0</v>
      </c>
      <c r="AR487" s="80">
        <v>0</v>
      </c>
      <c r="AS487" s="80"/>
      <c r="AT487" s="80"/>
      <c r="AU487" s="80"/>
      <c r="AV487" s="80"/>
      <c r="AW487" s="80"/>
      <c r="AX487" s="80"/>
      <c r="AY487" s="80"/>
      <c r="AZ487" s="80"/>
      <c r="BA487" s="79" t="str">
        <f>REPLACE(INDEX(GroupVertices[Group],MATCH(Edges[[#This Row],[Vertex 1]],GroupVertices[Vertex],0)),1,1,"")</f>
        <v>3</v>
      </c>
      <c r="BB487" s="79" t="str">
        <f>REPLACE(INDEX(GroupVertices[Group],MATCH(Edges[[#This Row],[Vertex 2]],GroupVertices[Vertex],0)),1,1,"")</f>
        <v>3</v>
      </c>
    </row>
    <row r="488" spans="1:54" ht="15">
      <c r="A488" s="65" t="s">
        <v>229</v>
      </c>
      <c r="B488" s="65" t="s">
        <v>300</v>
      </c>
      <c r="C488" s="66"/>
      <c r="D488" s="67"/>
      <c r="E488" s="68"/>
      <c r="F488" s="69"/>
      <c r="G488" s="66"/>
      <c r="H488" s="70"/>
      <c r="I488" s="71"/>
      <c r="J488" s="71"/>
      <c r="K488" s="34" t="s">
        <v>65</v>
      </c>
      <c r="L488" s="78">
        <v>488</v>
      </c>
      <c r="M488" s="78"/>
      <c r="N488" s="73"/>
      <c r="O488" s="80" t="s">
        <v>333</v>
      </c>
      <c r="P488" s="82">
        <v>43523.03674768518</v>
      </c>
      <c r="Q488" s="80" t="s">
        <v>340</v>
      </c>
      <c r="R488" s="80"/>
      <c r="S488" s="80"/>
      <c r="T488" s="80" t="s">
        <v>927</v>
      </c>
      <c r="U488" s="80"/>
      <c r="V488" s="83" t="s">
        <v>1079</v>
      </c>
      <c r="W488" s="82">
        <v>43523.03674768518</v>
      </c>
      <c r="X488" s="83" t="s">
        <v>1162</v>
      </c>
      <c r="Y488" s="80"/>
      <c r="Z488" s="80"/>
      <c r="AA488" s="86" t="s">
        <v>1802</v>
      </c>
      <c r="AB488" s="80"/>
      <c r="AC488" s="80" t="b">
        <v>0</v>
      </c>
      <c r="AD488" s="80">
        <v>0</v>
      </c>
      <c r="AE488" s="86" t="s">
        <v>2449</v>
      </c>
      <c r="AF488" s="80" t="b">
        <v>0</v>
      </c>
      <c r="AG488" s="80" t="s">
        <v>2484</v>
      </c>
      <c r="AH488" s="80"/>
      <c r="AI488" s="86" t="s">
        <v>2449</v>
      </c>
      <c r="AJ488" s="80" t="b">
        <v>0</v>
      </c>
      <c r="AK488" s="80">
        <v>10</v>
      </c>
      <c r="AL488" s="86" t="s">
        <v>2383</v>
      </c>
      <c r="AM488" s="80" t="s">
        <v>2506</v>
      </c>
      <c r="AN488" s="80" t="b">
        <v>0</v>
      </c>
      <c r="AO488" s="86" t="s">
        <v>2383</v>
      </c>
      <c r="AP488" s="80" t="s">
        <v>178</v>
      </c>
      <c r="AQ488" s="80">
        <v>0</v>
      </c>
      <c r="AR488" s="80">
        <v>0</v>
      </c>
      <c r="AS488" s="80"/>
      <c r="AT488" s="80"/>
      <c r="AU488" s="80"/>
      <c r="AV488" s="80"/>
      <c r="AW488" s="80"/>
      <c r="AX488" s="80"/>
      <c r="AY488" s="80"/>
      <c r="AZ488" s="80"/>
      <c r="BA488" s="79" t="str">
        <f>REPLACE(INDEX(GroupVertices[Group],MATCH(Edges[[#This Row],[Vertex 1]],GroupVertices[Vertex],0)),1,1,"")</f>
        <v>3</v>
      </c>
      <c r="BB488" s="79" t="str">
        <f>REPLACE(INDEX(GroupVertices[Group],MATCH(Edges[[#This Row],[Vertex 2]],GroupVertices[Vertex],0)),1,1,"")</f>
        <v>3</v>
      </c>
    </row>
    <row r="489" spans="1:54" ht="15">
      <c r="A489" s="65" t="s">
        <v>233</v>
      </c>
      <c r="B489" s="65" t="s">
        <v>300</v>
      </c>
      <c r="C489" s="66"/>
      <c r="D489" s="67"/>
      <c r="E489" s="68"/>
      <c r="F489" s="69"/>
      <c r="G489" s="66"/>
      <c r="H489" s="70"/>
      <c r="I489" s="71"/>
      <c r="J489" s="71"/>
      <c r="K489" s="34" t="s">
        <v>65</v>
      </c>
      <c r="L489" s="78">
        <v>489</v>
      </c>
      <c r="M489" s="78"/>
      <c r="N489" s="73"/>
      <c r="O489" s="80" t="s">
        <v>333</v>
      </c>
      <c r="P489" s="82">
        <v>43523.05440972222</v>
      </c>
      <c r="Q489" s="80" t="s">
        <v>340</v>
      </c>
      <c r="R489" s="80"/>
      <c r="S489" s="80"/>
      <c r="T489" s="80" t="s">
        <v>927</v>
      </c>
      <c r="U489" s="80"/>
      <c r="V489" s="83" t="s">
        <v>1083</v>
      </c>
      <c r="W489" s="82">
        <v>43523.05440972222</v>
      </c>
      <c r="X489" s="83" t="s">
        <v>1166</v>
      </c>
      <c r="Y489" s="80"/>
      <c r="Z489" s="80"/>
      <c r="AA489" s="86" t="s">
        <v>1806</v>
      </c>
      <c r="AB489" s="80"/>
      <c r="AC489" s="80" t="b">
        <v>0</v>
      </c>
      <c r="AD489" s="80">
        <v>0</v>
      </c>
      <c r="AE489" s="86" t="s">
        <v>2449</v>
      </c>
      <c r="AF489" s="80" t="b">
        <v>0</v>
      </c>
      <c r="AG489" s="80" t="s">
        <v>2484</v>
      </c>
      <c r="AH489" s="80"/>
      <c r="AI489" s="86" t="s">
        <v>2449</v>
      </c>
      <c r="AJ489" s="80" t="b">
        <v>0</v>
      </c>
      <c r="AK489" s="80">
        <v>10</v>
      </c>
      <c r="AL489" s="86" t="s">
        <v>2383</v>
      </c>
      <c r="AM489" s="80" t="s">
        <v>2503</v>
      </c>
      <c r="AN489" s="80" t="b">
        <v>0</v>
      </c>
      <c r="AO489" s="86" t="s">
        <v>2383</v>
      </c>
      <c r="AP489" s="80" t="s">
        <v>178</v>
      </c>
      <c r="AQ489" s="80">
        <v>0</v>
      </c>
      <c r="AR489" s="80">
        <v>0</v>
      </c>
      <c r="AS489" s="80"/>
      <c r="AT489" s="80"/>
      <c r="AU489" s="80"/>
      <c r="AV489" s="80"/>
      <c r="AW489" s="80"/>
      <c r="AX489" s="80"/>
      <c r="AY489" s="80"/>
      <c r="AZ489" s="80"/>
      <c r="BA489" s="79" t="str">
        <f>REPLACE(INDEX(GroupVertices[Group],MATCH(Edges[[#This Row],[Vertex 1]],GroupVertices[Vertex],0)),1,1,"")</f>
        <v>3</v>
      </c>
      <c r="BB489" s="79" t="str">
        <f>REPLACE(INDEX(GroupVertices[Group],MATCH(Edges[[#This Row],[Vertex 2]],GroupVertices[Vertex],0)),1,1,"")</f>
        <v>3</v>
      </c>
    </row>
    <row r="490" spans="1:54" ht="15">
      <c r="A490" s="65" t="s">
        <v>234</v>
      </c>
      <c r="B490" s="65" t="s">
        <v>300</v>
      </c>
      <c r="C490" s="66"/>
      <c r="D490" s="67"/>
      <c r="E490" s="68"/>
      <c r="F490" s="69"/>
      <c r="G490" s="66"/>
      <c r="H490" s="70"/>
      <c r="I490" s="71"/>
      <c r="J490" s="71"/>
      <c r="K490" s="34" t="s">
        <v>65</v>
      </c>
      <c r="L490" s="78">
        <v>490</v>
      </c>
      <c r="M490" s="78"/>
      <c r="N490" s="73"/>
      <c r="O490" s="80" t="s">
        <v>333</v>
      </c>
      <c r="P490" s="82">
        <v>43523.06125</v>
      </c>
      <c r="Q490" s="80" t="s">
        <v>340</v>
      </c>
      <c r="R490" s="80"/>
      <c r="S490" s="80"/>
      <c r="T490" s="80" t="s">
        <v>927</v>
      </c>
      <c r="U490" s="80"/>
      <c r="V490" s="83" t="s">
        <v>1084</v>
      </c>
      <c r="W490" s="82">
        <v>43523.06125</v>
      </c>
      <c r="X490" s="83" t="s">
        <v>1167</v>
      </c>
      <c r="Y490" s="80"/>
      <c r="Z490" s="80"/>
      <c r="AA490" s="86" t="s">
        <v>1807</v>
      </c>
      <c r="AB490" s="80"/>
      <c r="AC490" s="80" t="b">
        <v>0</v>
      </c>
      <c r="AD490" s="80">
        <v>0</v>
      </c>
      <c r="AE490" s="86" t="s">
        <v>2449</v>
      </c>
      <c r="AF490" s="80" t="b">
        <v>0</v>
      </c>
      <c r="AG490" s="80" t="s">
        <v>2484</v>
      </c>
      <c r="AH490" s="80"/>
      <c r="AI490" s="86" t="s">
        <v>2449</v>
      </c>
      <c r="AJ490" s="80" t="b">
        <v>0</v>
      </c>
      <c r="AK490" s="80">
        <v>10</v>
      </c>
      <c r="AL490" s="86" t="s">
        <v>2383</v>
      </c>
      <c r="AM490" s="80" t="s">
        <v>2504</v>
      </c>
      <c r="AN490" s="80" t="b">
        <v>0</v>
      </c>
      <c r="AO490" s="86" t="s">
        <v>2383</v>
      </c>
      <c r="AP490" s="80" t="s">
        <v>178</v>
      </c>
      <c r="AQ490" s="80">
        <v>0</v>
      </c>
      <c r="AR490" s="80">
        <v>0</v>
      </c>
      <c r="AS490" s="80"/>
      <c r="AT490" s="80"/>
      <c r="AU490" s="80"/>
      <c r="AV490" s="80"/>
      <c r="AW490" s="80"/>
      <c r="AX490" s="80"/>
      <c r="AY490" s="80"/>
      <c r="AZ490" s="80"/>
      <c r="BA490" s="79" t="str">
        <f>REPLACE(INDEX(GroupVertices[Group],MATCH(Edges[[#This Row],[Vertex 1]],GroupVertices[Vertex],0)),1,1,"")</f>
        <v>3</v>
      </c>
      <c r="BB490" s="79" t="str">
        <f>REPLACE(INDEX(GroupVertices[Group],MATCH(Edges[[#This Row],[Vertex 2]],GroupVertices[Vertex],0)),1,1,"")</f>
        <v>3</v>
      </c>
    </row>
    <row r="491" spans="1:54" ht="15">
      <c r="A491" s="65" t="s">
        <v>235</v>
      </c>
      <c r="B491" s="65" t="s">
        <v>300</v>
      </c>
      <c r="C491" s="66"/>
      <c r="D491" s="67"/>
      <c r="E491" s="68"/>
      <c r="F491" s="69"/>
      <c r="G491" s="66"/>
      <c r="H491" s="70"/>
      <c r="I491" s="71"/>
      <c r="J491" s="71"/>
      <c r="K491" s="34" t="s">
        <v>65</v>
      </c>
      <c r="L491" s="78">
        <v>491</v>
      </c>
      <c r="M491" s="78"/>
      <c r="N491" s="73"/>
      <c r="O491" s="80" t="s">
        <v>333</v>
      </c>
      <c r="P491" s="82">
        <v>43523.06275462963</v>
      </c>
      <c r="Q491" s="80" t="s">
        <v>340</v>
      </c>
      <c r="R491" s="80"/>
      <c r="S491" s="80"/>
      <c r="T491" s="80" t="s">
        <v>927</v>
      </c>
      <c r="U491" s="80"/>
      <c r="V491" s="83" t="s">
        <v>1085</v>
      </c>
      <c r="W491" s="82">
        <v>43523.06275462963</v>
      </c>
      <c r="X491" s="83" t="s">
        <v>1168</v>
      </c>
      <c r="Y491" s="80"/>
      <c r="Z491" s="80"/>
      <c r="AA491" s="86" t="s">
        <v>1808</v>
      </c>
      <c r="AB491" s="80"/>
      <c r="AC491" s="80" t="b">
        <v>0</v>
      </c>
      <c r="AD491" s="80">
        <v>0</v>
      </c>
      <c r="AE491" s="86" t="s">
        <v>2449</v>
      </c>
      <c r="AF491" s="80" t="b">
        <v>0</v>
      </c>
      <c r="AG491" s="80" t="s">
        <v>2484</v>
      </c>
      <c r="AH491" s="80"/>
      <c r="AI491" s="86" t="s">
        <v>2449</v>
      </c>
      <c r="AJ491" s="80" t="b">
        <v>0</v>
      </c>
      <c r="AK491" s="80">
        <v>10</v>
      </c>
      <c r="AL491" s="86" t="s">
        <v>2383</v>
      </c>
      <c r="AM491" s="80" t="s">
        <v>2506</v>
      </c>
      <c r="AN491" s="80" t="b">
        <v>0</v>
      </c>
      <c r="AO491" s="86" t="s">
        <v>2383</v>
      </c>
      <c r="AP491" s="80" t="s">
        <v>178</v>
      </c>
      <c r="AQ491" s="80">
        <v>0</v>
      </c>
      <c r="AR491" s="80">
        <v>0</v>
      </c>
      <c r="AS491" s="80"/>
      <c r="AT491" s="80"/>
      <c r="AU491" s="80"/>
      <c r="AV491" s="80"/>
      <c r="AW491" s="80"/>
      <c r="AX491" s="80"/>
      <c r="AY491" s="80"/>
      <c r="AZ491" s="80"/>
      <c r="BA491" s="79" t="str">
        <f>REPLACE(INDEX(GroupVertices[Group],MATCH(Edges[[#This Row],[Vertex 1]],GroupVertices[Vertex],0)),1,1,"")</f>
        <v>3</v>
      </c>
      <c r="BB491" s="79" t="str">
        <f>REPLACE(INDEX(GroupVertices[Group],MATCH(Edges[[#This Row],[Vertex 2]],GroupVertices[Vertex],0)),1,1,"")</f>
        <v>3</v>
      </c>
    </row>
    <row r="492" spans="1:54" ht="15">
      <c r="A492" s="65" t="s">
        <v>236</v>
      </c>
      <c r="B492" s="65" t="s">
        <v>300</v>
      </c>
      <c r="C492" s="66"/>
      <c r="D492" s="67"/>
      <c r="E492" s="68"/>
      <c r="F492" s="69"/>
      <c r="G492" s="66"/>
      <c r="H492" s="70"/>
      <c r="I492" s="71"/>
      <c r="J492" s="71"/>
      <c r="K492" s="34" t="s">
        <v>65</v>
      </c>
      <c r="L492" s="78">
        <v>492</v>
      </c>
      <c r="M492" s="78"/>
      <c r="N492" s="73"/>
      <c r="O492" s="80" t="s">
        <v>333</v>
      </c>
      <c r="P492" s="82">
        <v>43523.06459490741</v>
      </c>
      <c r="Q492" s="80" t="s">
        <v>340</v>
      </c>
      <c r="R492" s="80"/>
      <c r="S492" s="80"/>
      <c r="T492" s="80" t="s">
        <v>927</v>
      </c>
      <c r="U492" s="80"/>
      <c r="V492" s="83" t="s">
        <v>1086</v>
      </c>
      <c r="W492" s="82">
        <v>43523.06459490741</v>
      </c>
      <c r="X492" s="83" t="s">
        <v>1169</v>
      </c>
      <c r="Y492" s="80"/>
      <c r="Z492" s="80"/>
      <c r="AA492" s="86" t="s">
        <v>1809</v>
      </c>
      <c r="AB492" s="80"/>
      <c r="AC492" s="80" t="b">
        <v>0</v>
      </c>
      <c r="AD492" s="80">
        <v>0</v>
      </c>
      <c r="AE492" s="86" t="s">
        <v>2449</v>
      </c>
      <c r="AF492" s="80" t="b">
        <v>0</v>
      </c>
      <c r="AG492" s="80" t="s">
        <v>2484</v>
      </c>
      <c r="AH492" s="80"/>
      <c r="AI492" s="86" t="s">
        <v>2449</v>
      </c>
      <c r="AJ492" s="80" t="b">
        <v>0</v>
      </c>
      <c r="AK492" s="80">
        <v>10</v>
      </c>
      <c r="AL492" s="86" t="s">
        <v>2383</v>
      </c>
      <c r="AM492" s="80" t="s">
        <v>2506</v>
      </c>
      <c r="AN492" s="80" t="b">
        <v>0</v>
      </c>
      <c r="AO492" s="86" t="s">
        <v>2383</v>
      </c>
      <c r="AP492" s="80" t="s">
        <v>178</v>
      </c>
      <c r="AQ492" s="80">
        <v>0</v>
      </c>
      <c r="AR492" s="80">
        <v>0</v>
      </c>
      <c r="AS492" s="80"/>
      <c r="AT492" s="80"/>
      <c r="AU492" s="80"/>
      <c r="AV492" s="80"/>
      <c r="AW492" s="80"/>
      <c r="AX492" s="80"/>
      <c r="AY492" s="80"/>
      <c r="AZ492" s="80"/>
      <c r="BA492" s="79" t="str">
        <f>REPLACE(INDEX(GroupVertices[Group],MATCH(Edges[[#This Row],[Vertex 1]],GroupVertices[Vertex],0)),1,1,"")</f>
        <v>3</v>
      </c>
      <c r="BB492" s="79" t="str">
        <f>REPLACE(INDEX(GroupVertices[Group],MATCH(Edges[[#This Row],[Vertex 2]],GroupVertices[Vertex],0)),1,1,"")</f>
        <v>3</v>
      </c>
    </row>
    <row r="493" spans="1:54" ht="15">
      <c r="A493" s="65" t="s">
        <v>238</v>
      </c>
      <c r="B493" s="65" t="s">
        <v>300</v>
      </c>
      <c r="C493" s="66"/>
      <c r="D493" s="67"/>
      <c r="E493" s="68"/>
      <c r="F493" s="69"/>
      <c r="G493" s="66"/>
      <c r="H493" s="70"/>
      <c r="I493" s="71"/>
      <c r="J493" s="71"/>
      <c r="K493" s="34" t="s">
        <v>65</v>
      </c>
      <c r="L493" s="78">
        <v>493</v>
      </c>
      <c r="M493" s="78"/>
      <c r="N493" s="73"/>
      <c r="O493" s="80" t="s">
        <v>333</v>
      </c>
      <c r="P493" s="82">
        <v>43524.02258101852</v>
      </c>
      <c r="Q493" s="80" t="s">
        <v>340</v>
      </c>
      <c r="R493" s="80"/>
      <c r="S493" s="80"/>
      <c r="T493" s="80" t="s">
        <v>927</v>
      </c>
      <c r="U493" s="80"/>
      <c r="V493" s="83" t="s">
        <v>1088</v>
      </c>
      <c r="W493" s="82">
        <v>43524.02258101852</v>
      </c>
      <c r="X493" s="83" t="s">
        <v>1171</v>
      </c>
      <c r="Y493" s="80"/>
      <c r="Z493" s="80"/>
      <c r="AA493" s="86" t="s">
        <v>1811</v>
      </c>
      <c r="AB493" s="80"/>
      <c r="AC493" s="80" t="b">
        <v>0</v>
      </c>
      <c r="AD493" s="80">
        <v>0</v>
      </c>
      <c r="AE493" s="86" t="s">
        <v>2449</v>
      </c>
      <c r="AF493" s="80" t="b">
        <v>0</v>
      </c>
      <c r="AG493" s="80" t="s">
        <v>2484</v>
      </c>
      <c r="AH493" s="80"/>
      <c r="AI493" s="86" t="s">
        <v>2449</v>
      </c>
      <c r="AJ493" s="80" t="b">
        <v>0</v>
      </c>
      <c r="AK493" s="80">
        <v>10</v>
      </c>
      <c r="AL493" s="86" t="s">
        <v>2383</v>
      </c>
      <c r="AM493" s="80" t="s">
        <v>2502</v>
      </c>
      <c r="AN493" s="80" t="b">
        <v>0</v>
      </c>
      <c r="AO493" s="86" t="s">
        <v>2383</v>
      </c>
      <c r="AP493" s="80" t="s">
        <v>178</v>
      </c>
      <c r="AQ493" s="80">
        <v>0</v>
      </c>
      <c r="AR493" s="80">
        <v>0</v>
      </c>
      <c r="AS493" s="80"/>
      <c r="AT493" s="80"/>
      <c r="AU493" s="80"/>
      <c r="AV493" s="80"/>
      <c r="AW493" s="80"/>
      <c r="AX493" s="80"/>
      <c r="AY493" s="80"/>
      <c r="AZ493" s="80"/>
      <c r="BA493" s="79" t="str">
        <f>REPLACE(INDEX(GroupVertices[Group],MATCH(Edges[[#This Row],[Vertex 1]],GroupVertices[Vertex],0)),1,1,"")</f>
        <v>3</v>
      </c>
      <c r="BB493" s="79" t="str">
        <f>REPLACE(INDEX(GroupVertices[Group],MATCH(Edges[[#This Row],[Vertex 2]],GroupVertices[Vertex],0)),1,1,"")</f>
        <v>3</v>
      </c>
    </row>
    <row r="494" spans="1:54" ht="15">
      <c r="A494" s="65" t="s">
        <v>300</v>
      </c>
      <c r="B494" s="65" t="s">
        <v>300</v>
      </c>
      <c r="C494" s="66"/>
      <c r="D494" s="67"/>
      <c r="E494" s="68"/>
      <c r="F494" s="69"/>
      <c r="G494" s="66"/>
      <c r="H494" s="70"/>
      <c r="I494" s="71"/>
      <c r="J494" s="71"/>
      <c r="K494" s="34" t="s">
        <v>65</v>
      </c>
      <c r="L494" s="78">
        <v>494</v>
      </c>
      <c r="M494" s="78"/>
      <c r="N494" s="73"/>
      <c r="O494" s="80" t="s">
        <v>333</v>
      </c>
      <c r="P494" s="82">
        <v>43522.95976851852</v>
      </c>
      <c r="Q494" s="80" t="s">
        <v>340</v>
      </c>
      <c r="R494" s="80"/>
      <c r="S494" s="80"/>
      <c r="T494" s="80" t="s">
        <v>927</v>
      </c>
      <c r="U494" s="80"/>
      <c r="V494" s="83" t="s">
        <v>1140</v>
      </c>
      <c r="W494" s="82">
        <v>43522.95976851852</v>
      </c>
      <c r="X494" s="83" t="s">
        <v>1740</v>
      </c>
      <c r="Y494" s="80"/>
      <c r="Z494" s="80"/>
      <c r="AA494" s="86" t="s">
        <v>2384</v>
      </c>
      <c r="AB494" s="80"/>
      <c r="AC494" s="80" t="b">
        <v>0</v>
      </c>
      <c r="AD494" s="80">
        <v>0</v>
      </c>
      <c r="AE494" s="86" t="s">
        <v>2449</v>
      </c>
      <c r="AF494" s="80" t="b">
        <v>0</v>
      </c>
      <c r="AG494" s="80" t="s">
        <v>2484</v>
      </c>
      <c r="AH494" s="80"/>
      <c r="AI494" s="86" t="s">
        <v>2449</v>
      </c>
      <c r="AJ494" s="80" t="b">
        <v>0</v>
      </c>
      <c r="AK494" s="80">
        <v>10</v>
      </c>
      <c r="AL494" s="86" t="s">
        <v>2383</v>
      </c>
      <c r="AM494" s="80" t="s">
        <v>2502</v>
      </c>
      <c r="AN494" s="80" t="b">
        <v>0</v>
      </c>
      <c r="AO494" s="86" t="s">
        <v>2383</v>
      </c>
      <c r="AP494" s="80" t="s">
        <v>178</v>
      </c>
      <c r="AQ494" s="80">
        <v>0</v>
      </c>
      <c r="AR494" s="80">
        <v>0</v>
      </c>
      <c r="AS494" s="80"/>
      <c r="AT494" s="80"/>
      <c r="AU494" s="80"/>
      <c r="AV494" s="80"/>
      <c r="AW494" s="80"/>
      <c r="AX494" s="80"/>
      <c r="AY494" s="80"/>
      <c r="AZ494" s="80"/>
      <c r="BA494" s="79" t="str">
        <f>REPLACE(INDEX(GroupVertices[Group],MATCH(Edges[[#This Row],[Vertex 1]],GroupVertices[Vertex],0)),1,1,"")</f>
        <v>3</v>
      </c>
      <c r="BB494" s="79" t="str">
        <f>REPLACE(INDEX(GroupVertices[Group],MATCH(Edges[[#This Row],[Vertex 2]],GroupVertices[Vertex],0)),1,1,"")</f>
        <v>3</v>
      </c>
    </row>
    <row r="495" spans="1:54" ht="15">
      <c r="A495" s="65" t="s">
        <v>301</v>
      </c>
      <c r="B495" s="65" t="s">
        <v>300</v>
      </c>
      <c r="C495" s="66"/>
      <c r="D495" s="67"/>
      <c r="E495" s="68"/>
      <c r="F495" s="69"/>
      <c r="G495" s="66"/>
      <c r="H495" s="70"/>
      <c r="I495" s="71"/>
      <c r="J495" s="71"/>
      <c r="K495" s="34" t="s">
        <v>65</v>
      </c>
      <c r="L495" s="78">
        <v>495</v>
      </c>
      <c r="M495" s="78"/>
      <c r="N495" s="73"/>
      <c r="O495" s="80" t="s">
        <v>333</v>
      </c>
      <c r="P495" s="82">
        <v>43523.035520833335</v>
      </c>
      <c r="Q495" s="80" t="s">
        <v>340</v>
      </c>
      <c r="R495" s="80"/>
      <c r="S495" s="80"/>
      <c r="T495" s="80" t="s">
        <v>927</v>
      </c>
      <c r="U495" s="80"/>
      <c r="V495" s="83" t="s">
        <v>1141</v>
      </c>
      <c r="W495" s="82">
        <v>43523.035520833335</v>
      </c>
      <c r="X495" s="83" t="s">
        <v>1742</v>
      </c>
      <c r="Y495" s="80"/>
      <c r="Z495" s="80"/>
      <c r="AA495" s="86" t="s">
        <v>2386</v>
      </c>
      <c r="AB495" s="80"/>
      <c r="AC495" s="80" t="b">
        <v>0</v>
      </c>
      <c r="AD495" s="80">
        <v>0</v>
      </c>
      <c r="AE495" s="86" t="s">
        <v>2449</v>
      </c>
      <c r="AF495" s="80" t="b">
        <v>0</v>
      </c>
      <c r="AG495" s="80" t="s">
        <v>2484</v>
      </c>
      <c r="AH495" s="80"/>
      <c r="AI495" s="86" t="s">
        <v>2449</v>
      </c>
      <c r="AJ495" s="80" t="b">
        <v>0</v>
      </c>
      <c r="AK495" s="80">
        <v>10</v>
      </c>
      <c r="AL495" s="86" t="s">
        <v>2383</v>
      </c>
      <c r="AM495" s="80" t="s">
        <v>2502</v>
      </c>
      <c r="AN495" s="80" t="b">
        <v>0</v>
      </c>
      <c r="AO495" s="86" t="s">
        <v>2383</v>
      </c>
      <c r="AP495" s="80" t="s">
        <v>178</v>
      </c>
      <c r="AQ495" s="80">
        <v>0</v>
      </c>
      <c r="AR495" s="80">
        <v>0</v>
      </c>
      <c r="AS495" s="80"/>
      <c r="AT495" s="80"/>
      <c r="AU495" s="80"/>
      <c r="AV495" s="80"/>
      <c r="AW495" s="80"/>
      <c r="AX495" s="80"/>
      <c r="AY495" s="80"/>
      <c r="AZ495" s="80"/>
      <c r="BA495" s="79" t="str">
        <f>REPLACE(INDEX(GroupVertices[Group],MATCH(Edges[[#This Row],[Vertex 1]],GroupVertices[Vertex],0)),1,1,"")</f>
        <v>3</v>
      </c>
      <c r="BB495" s="79" t="str">
        <f>REPLACE(INDEX(GroupVertices[Group],MATCH(Edges[[#This Row],[Vertex 2]],GroupVertices[Vertex],0)),1,1,"")</f>
        <v>3</v>
      </c>
    </row>
    <row r="496" spans="1:54" ht="15">
      <c r="A496" s="65" t="s">
        <v>254</v>
      </c>
      <c r="B496" s="65" t="s">
        <v>270</v>
      </c>
      <c r="C496" s="66"/>
      <c r="D496" s="67"/>
      <c r="E496" s="68"/>
      <c r="F496" s="69"/>
      <c r="G496" s="66"/>
      <c r="H496" s="70"/>
      <c r="I496" s="71"/>
      <c r="J496" s="71"/>
      <c r="K496" s="34" t="s">
        <v>65</v>
      </c>
      <c r="L496" s="78">
        <v>496</v>
      </c>
      <c r="M496" s="78"/>
      <c r="N496" s="73"/>
      <c r="O496" s="80" t="s">
        <v>333</v>
      </c>
      <c r="P496" s="82">
        <v>43521.46543981481</v>
      </c>
      <c r="Q496" s="80" t="s">
        <v>359</v>
      </c>
      <c r="R496" s="80"/>
      <c r="S496" s="80"/>
      <c r="T496" s="80" t="s">
        <v>925</v>
      </c>
      <c r="U496" s="80"/>
      <c r="V496" s="83" t="s">
        <v>1099</v>
      </c>
      <c r="W496" s="82">
        <v>43521.46543981481</v>
      </c>
      <c r="X496" s="83" t="s">
        <v>1190</v>
      </c>
      <c r="Y496" s="80"/>
      <c r="Z496" s="80"/>
      <c r="AA496" s="86" t="s">
        <v>1830</v>
      </c>
      <c r="AB496" s="80"/>
      <c r="AC496" s="80" t="b">
        <v>0</v>
      </c>
      <c r="AD496" s="80">
        <v>0</v>
      </c>
      <c r="AE496" s="86" t="s">
        <v>2449</v>
      </c>
      <c r="AF496" s="80" t="b">
        <v>0</v>
      </c>
      <c r="AG496" s="80" t="s">
        <v>2484</v>
      </c>
      <c r="AH496" s="80"/>
      <c r="AI496" s="86" t="s">
        <v>2449</v>
      </c>
      <c r="AJ496" s="80" t="b">
        <v>0</v>
      </c>
      <c r="AK496" s="80">
        <v>4</v>
      </c>
      <c r="AL496" s="86" t="s">
        <v>2281</v>
      </c>
      <c r="AM496" s="80" t="s">
        <v>2504</v>
      </c>
      <c r="AN496" s="80" t="b">
        <v>0</v>
      </c>
      <c r="AO496" s="86" t="s">
        <v>2281</v>
      </c>
      <c r="AP496" s="80" t="s">
        <v>178</v>
      </c>
      <c r="AQ496" s="80">
        <v>0</v>
      </c>
      <c r="AR496" s="80">
        <v>0</v>
      </c>
      <c r="AS496" s="80"/>
      <c r="AT496" s="80"/>
      <c r="AU496" s="80"/>
      <c r="AV496" s="80"/>
      <c r="AW496" s="80"/>
      <c r="AX496" s="80"/>
      <c r="AY496" s="80"/>
      <c r="AZ496" s="80"/>
      <c r="BA496" s="79" t="str">
        <f>REPLACE(INDEX(GroupVertices[Group],MATCH(Edges[[#This Row],[Vertex 1]],GroupVertices[Vertex],0)),1,1,"")</f>
        <v>1</v>
      </c>
      <c r="BB496" s="79" t="str">
        <f>REPLACE(INDEX(GroupVertices[Group],MATCH(Edges[[#This Row],[Vertex 2]],GroupVertices[Vertex],0)),1,1,"")</f>
        <v>1</v>
      </c>
    </row>
    <row r="497" spans="1:54" ht="15">
      <c r="A497" s="65" t="s">
        <v>256</v>
      </c>
      <c r="B497" s="65" t="s">
        <v>270</v>
      </c>
      <c r="C497" s="66"/>
      <c r="D497" s="67"/>
      <c r="E497" s="68"/>
      <c r="F497" s="69"/>
      <c r="G497" s="66"/>
      <c r="H497" s="70"/>
      <c r="I497" s="71"/>
      <c r="J497" s="71"/>
      <c r="K497" s="34" t="s">
        <v>65</v>
      </c>
      <c r="L497" s="78">
        <v>497</v>
      </c>
      <c r="M497" s="78"/>
      <c r="N497" s="73"/>
      <c r="O497" s="80" t="s">
        <v>333</v>
      </c>
      <c r="P497" s="82">
        <v>43521.51052083333</v>
      </c>
      <c r="Q497" s="80" t="s">
        <v>359</v>
      </c>
      <c r="R497" s="80"/>
      <c r="S497" s="80"/>
      <c r="T497" s="80" t="s">
        <v>925</v>
      </c>
      <c r="U497" s="80"/>
      <c r="V497" s="83" t="s">
        <v>1100</v>
      </c>
      <c r="W497" s="82">
        <v>43521.51052083333</v>
      </c>
      <c r="X497" s="83" t="s">
        <v>1193</v>
      </c>
      <c r="Y497" s="80"/>
      <c r="Z497" s="80"/>
      <c r="AA497" s="86" t="s">
        <v>1833</v>
      </c>
      <c r="AB497" s="80"/>
      <c r="AC497" s="80" t="b">
        <v>0</v>
      </c>
      <c r="AD497" s="80">
        <v>0</v>
      </c>
      <c r="AE497" s="86" t="s">
        <v>2449</v>
      </c>
      <c r="AF497" s="80" t="b">
        <v>0</v>
      </c>
      <c r="AG497" s="80" t="s">
        <v>2484</v>
      </c>
      <c r="AH497" s="80"/>
      <c r="AI497" s="86" t="s">
        <v>2449</v>
      </c>
      <c r="AJ497" s="80" t="b">
        <v>0</v>
      </c>
      <c r="AK497" s="80">
        <v>4</v>
      </c>
      <c r="AL497" s="86" t="s">
        <v>2281</v>
      </c>
      <c r="AM497" s="80" t="s">
        <v>2504</v>
      </c>
      <c r="AN497" s="80" t="b">
        <v>0</v>
      </c>
      <c r="AO497" s="86" t="s">
        <v>2281</v>
      </c>
      <c r="AP497" s="80" t="s">
        <v>178</v>
      </c>
      <c r="AQ497" s="80">
        <v>0</v>
      </c>
      <c r="AR497" s="80">
        <v>0</v>
      </c>
      <c r="AS497" s="80"/>
      <c r="AT497" s="80"/>
      <c r="AU497" s="80"/>
      <c r="AV497" s="80"/>
      <c r="AW497" s="80"/>
      <c r="AX497" s="80"/>
      <c r="AY497" s="80"/>
      <c r="AZ497" s="80"/>
      <c r="BA497" s="79" t="str">
        <f>REPLACE(INDEX(GroupVertices[Group],MATCH(Edges[[#This Row],[Vertex 1]],GroupVertices[Vertex],0)),1,1,"")</f>
        <v>1</v>
      </c>
      <c r="BB497" s="79" t="str">
        <f>REPLACE(INDEX(GroupVertices[Group],MATCH(Edges[[#This Row],[Vertex 2]],GroupVertices[Vertex],0)),1,1,"")</f>
        <v>1</v>
      </c>
    </row>
    <row r="498" spans="1:54" ht="15">
      <c r="A498" s="65" t="s">
        <v>287</v>
      </c>
      <c r="B498" s="65" t="s">
        <v>270</v>
      </c>
      <c r="C498" s="66"/>
      <c r="D498" s="67"/>
      <c r="E498" s="68"/>
      <c r="F498" s="69"/>
      <c r="G498" s="66"/>
      <c r="H498" s="70"/>
      <c r="I498" s="71"/>
      <c r="J498" s="71"/>
      <c r="K498" s="34" t="s">
        <v>66</v>
      </c>
      <c r="L498" s="78">
        <v>498</v>
      </c>
      <c r="M498" s="78"/>
      <c r="N498" s="73"/>
      <c r="O498" s="80" t="s">
        <v>333</v>
      </c>
      <c r="P498" s="82">
        <v>43521.465787037036</v>
      </c>
      <c r="Q498" s="80" t="s">
        <v>359</v>
      </c>
      <c r="R498" s="80"/>
      <c r="S498" s="80"/>
      <c r="T498" s="80" t="s">
        <v>925</v>
      </c>
      <c r="U498" s="80"/>
      <c r="V498" s="83" t="s">
        <v>1129</v>
      </c>
      <c r="W498" s="82">
        <v>43521.465787037036</v>
      </c>
      <c r="X498" s="83" t="s">
        <v>1493</v>
      </c>
      <c r="Y498" s="80"/>
      <c r="Z498" s="80"/>
      <c r="AA498" s="86" t="s">
        <v>2133</v>
      </c>
      <c r="AB498" s="80"/>
      <c r="AC498" s="80" t="b">
        <v>0</v>
      </c>
      <c r="AD498" s="80">
        <v>0</v>
      </c>
      <c r="AE498" s="86" t="s">
        <v>2449</v>
      </c>
      <c r="AF498" s="80" t="b">
        <v>0</v>
      </c>
      <c r="AG498" s="80" t="s">
        <v>2484</v>
      </c>
      <c r="AH498" s="80"/>
      <c r="AI498" s="86" t="s">
        <v>2449</v>
      </c>
      <c r="AJ498" s="80" t="b">
        <v>0</v>
      </c>
      <c r="AK498" s="80">
        <v>4</v>
      </c>
      <c r="AL498" s="86" t="s">
        <v>2281</v>
      </c>
      <c r="AM498" s="80" t="s">
        <v>2501</v>
      </c>
      <c r="AN498" s="80" t="b">
        <v>0</v>
      </c>
      <c r="AO498" s="86" t="s">
        <v>2281</v>
      </c>
      <c r="AP498" s="80" t="s">
        <v>178</v>
      </c>
      <c r="AQ498" s="80">
        <v>0</v>
      </c>
      <c r="AR498" s="80">
        <v>0</v>
      </c>
      <c r="AS498" s="80"/>
      <c r="AT498" s="80"/>
      <c r="AU498" s="80"/>
      <c r="AV498" s="80"/>
      <c r="AW498" s="80"/>
      <c r="AX498" s="80"/>
      <c r="AY498" s="80"/>
      <c r="AZ498" s="80"/>
      <c r="BA498" s="79" t="str">
        <f>REPLACE(INDEX(GroupVertices[Group],MATCH(Edges[[#This Row],[Vertex 1]],GroupVertices[Vertex],0)),1,1,"")</f>
        <v>2</v>
      </c>
      <c r="BB498" s="79" t="str">
        <f>REPLACE(INDEX(GroupVertices[Group],MATCH(Edges[[#This Row],[Vertex 2]],GroupVertices[Vertex],0)),1,1,"")</f>
        <v>1</v>
      </c>
    </row>
    <row r="499" spans="1:54" ht="15">
      <c r="A499" s="65" t="s">
        <v>275</v>
      </c>
      <c r="B499" s="65" t="s">
        <v>270</v>
      </c>
      <c r="C499" s="66"/>
      <c r="D499" s="67"/>
      <c r="E499" s="68"/>
      <c r="F499" s="69"/>
      <c r="G499" s="66"/>
      <c r="H499" s="70"/>
      <c r="I499" s="71"/>
      <c r="J499" s="71"/>
      <c r="K499" s="34" t="s">
        <v>66</v>
      </c>
      <c r="L499" s="78">
        <v>499</v>
      </c>
      <c r="M499" s="78"/>
      <c r="N499" s="73"/>
      <c r="O499" s="80" t="s">
        <v>333</v>
      </c>
      <c r="P499" s="82">
        <v>43521.497037037036</v>
      </c>
      <c r="Q499" s="80" t="s">
        <v>359</v>
      </c>
      <c r="R499" s="80"/>
      <c r="S499" s="80"/>
      <c r="T499" s="80" t="s">
        <v>925</v>
      </c>
      <c r="U499" s="80"/>
      <c r="V499" s="83" t="s">
        <v>1117</v>
      </c>
      <c r="W499" s="82">
        <v>43521.497037037036</v>
      </c>
      <c r="X499" s="83" t="s">
        <v>1588</v>
      </c>
      <c r="Y499" s="80"/>
      <c r="Z499" s="80"/>
      <c r="AA499" s="86" t="s">
        <v>2229</v>
      </c>
      <c r="AB499" s="80"/>
      <c r="AC499" s="80" t="b">
        <v>0</v>
      </c>
      <c r="AD499" s="80">
        <v>0</v>
      </c>
      <c r="AE499" s="86" t="s">
        <v>2449</v>
      </c>
      <c r="AF499" s="80" t="b">
        <v>0</v>
      </c>
      <c r="AG499" s="80" t="s">
        <v>2484</v>
      </c>
      <c r="AH499" s="80"/>
      <c r="AI499" s="86" t="s">
        <v>2449</v>
      </c>
      <c r="AJ499" s="80" t="b">
        <v>0</v>
      </c>
      <c r="AK499" s="80">
        <v>4</v>
      </c>
      <c r="AL499" s="86" t="s">
        <v>2281</v>
      </c>
      <c r="AM499" s="80" t="s">
        <v>2504</v>
      </c>
      <c r="AN499" s="80" t="b">
        <v>0</v>
      </c>
      <c r="AO499" s="86" t="s">
        <v>2281</v>
      </c>
      <c r="AP499" s="80" t="s">
        <v>178</v>
      </c>
      <c r="AQ499" s="80">
        <v>0</v>
      </c>
      <c r="AR499" s="80">
        <v>0</v>
      </c>
      <c r="AS499" s="80"/>
      <c r="AT499" s="80"/>
      <c r="AU499" s="80"/>
      <c r="AV499" s="80"/>
      <c r="AW499" s="80"/>
      <c r="AX499" s="80"/>
      <c r="AY499" s="80"/>
      <c r="AZ499" s="80"/>
      <c r="BA499" s="79" t="str">
        <f>REPLACE(INDEX(GroupVertices[Group],MATCH(Edges[[#This Row],[Vertex 1]],GroupVertices[Vertex],0)),1,1,"")</f>
        <v>2</v>
      </c>
      <c r="BB499" s="79" t="str">
        <f>REPLACE(INDEX(GroupVertices[Group],MATCH(Edges[[#This Row],[Vertex 2]],GroupVertices[Vertex],0)),1,1,"")</f>
        <v>1</v>
      </c>
    </row>
    <row r="500" spans="1:54" ht="15">
      <c r="A500" s="65" t="s">
        <v>257</v>
      </c>
      <c r="B500" s="65" t="s">
        <v>270</v>
      </c>
      <c r="C500" s="66"/>
      <c r="D500" s="67"/>
      <c r="E500" s="68"/>
      <c r="F500" s="69"/>
      <c r="G500" s="66"/>
      <c r="H500" s="70"/>
      <c r="I500" s="71"/>
      <c r="J500" s="71"/>
      <c r="K500" s="34" t="s">
        <v>65</v>
      </c>
      <c r="L500" s="78">
        <v>500</v>
      </c>
      <c r="M500" s="78"/>
      <c r="N500" s="73"/>
      <c r="O500" s="80" t="s">
        <v>333</v>
      </c>
      <c r="P500" s="82">
        <v>43521.50372685185</v>
      </c>
      <c r="Q500" s="80" t="s">
        <v>361</v>
      </c>
      <c r="R500" s="80"/>
      <c r="S500" s="80"/>
      <c r="T500" s="80" t="s">
        <v>925</v>
      </c>
      <c r="U500" s="80"/>
      <c r="V500" s="83" t="s">
        <v>1101</v>
      </c>
      <c r="W500" s="82">
        <v>43521.50372685185</v>
      </c>
      <c r="X500" s="83" t="s">
        <v>1195</v>
      </c>
      <c r="Y500" s="80"/>
      <c r="Z500" s="80"/>
      <c r="AA500" s="86" t="s">
        <v>1835</v>
      </c>
      <c r="AB500" s="80"/>
      <c r="AC500" s="80" t="b">
        <v>0</v>
      </c>
      <c r="AD500" s="80">
        <v>0</v>
      </c>
      <c r="AE500" s="86" t="s">
        <v>2449</v>
      </c>
      <c r="AF500" s="80" t="b">
        <v>0</v>
      </c>
      <c r="AG500" s="80" t="s">
        <v>2484</v>
      </c>
      <c r="AH500" s="80"/>
      <c r="AI500" s="86" t="s">
        <v>2449</v>
      </c>
      <c r="AJ500" s="80" t="b">
        <v>0</v>
      </c>
      <c r="AK500" s="80">
        <v>1</v>
      </c>
      <c r="AL500" s="86" t="s">
        <v>2283</v>
      </c>
      <c r="AM500" s="80" t="s">
        <v>2503</v>
      </c>
      <c r="AN500" s="80" t="b">
        <v>0</v>
      </c>
      <c r="AO500" s="86" t="s">
        <v>2283</v>
      </c>
      <c r="AP500" s="80" t="s">
        <v>178</v>
      </c>
      <c r="AQ500" s="80">
        <v>0</v>
      </c>
      <c r="AR500" s="80">
        <v>0</v>
      </c>
      <c r="AS500" s="80"/>
      <c r="AT500" s="80"/>
      <c r="AU500" s="80"/>
      <c r="AV500" s="80"/>
      <c r="AW500" s="80"/>
      <c r="AX500" s="80"/>
      <c r="AY500" s="80"/>
      <c r="AZ500" s="80"/>
      <c r="BA500" s="79" t="str">
        <f>REPLACE(INDEX(GroupVertices[Group],MATCH(Edges[[#This Row],[Vertex 1]],GroupVertices[Vertex],0)),1,1,"")</f>
        <v>1</v>
      </c>
      <c r="BB500" s="79" t="str">
        <f>REPLACE(INDEX(GroupVertices[Group],MATCH(Edges[[#This Row],[Vertex 2]],GroupVertices[Vertex],0)),1,1,"")</f>
        <v>1</v>
      </c>
    </row>
    <row r="501" spans="1:54" ht="15">
      <c r="A501" s="65" t="s">
        <v>293</v>
      </c>
      <c r="B501" s="65" t="s">
        <v>270</v>
      </c>
      <c r="C501" s="66"/>
      <c r="D501" s="67"/>
      <c r="E501" s="68"/>
      <c r="F501" s="69"/>
      <c r="G501" s="66"/>
      <c r="H501" s="70"/>
      <c r="I501" s="71"/>
      <c r="J501" s="71"/>
      <c r="K501" s="34" t="s">
        <v>66</v>
      </c>
      <c r="L501" s="78">
        <v>501</v>
      </c>
      <c r="M501" s="78"/>
      <c r="N501" s="73"/>
      <c r="O501" s="80" t="s">
        <v>333</v>
      </c>
      <c r="P501" s="82">
        <v>43521.46679398148</v>
      </c>
      <c r="Q501" s="80" t="s">
        <v>770</v>
      </c>
      <c r="R501" s="80"/>
      <c r="S501" s="80"/>
      <c r="T501" s="80" t="s">
        <v>925</v>
      </c>
      <c r="U501" s="80"/>
      <c r="V501" s="83" t="s">
        <v>1135</v>
      </c>
      <c r="W501" s="82">
        <v>43521.46679398148</v>
      </c>
      <c r="X501" s="83" t="s">
        <v>1703</v>
      </c>
      <c r="Y501" s="80"/>
      <c r="Z501" s="80"/>
      <c r="AA501" s="86" t="s">
        <v>2347</v>
      </c>
      <c r="AB501" s="80"/>
      <c r="AC501" s="80" t="b">
        <v>0</v>
      </c>
      <c r="AD501" s="80">
        <v>0</v>
      </c>
      <c r="AE501" s="86" t="s">
        <v>2449</v>
      </c>
      <c r="AF501" s="80" t="b">
        <v>0</v>
      </c>
      <c r="AG501" s="80" t="s">
        <v>2484</v>
      </c>
      <c r="AH501" s="80"/>
      <c r="AI501" s="86" t="s">
        <v>2449</v>
      </c>
      <c r="AJ501" s="80" t="b">
        <v>0</v>
      </c>
      <c r="AK501" s="80">
        <v>1</v>
      </c>
      <c r="AL501" s="86" t="s">
        <v>2284</v>
      </c>
      <c r="AM501" s="80" t="s">
        <v>2504</v>
      </c>
      <c r="AN501" s="80" t="b">
        <v>0</v>
      </c>
      <c r="AO501" s="86" t="s">
        <v>2284</v>
      </c>
      <c r="AP501" s="80" t="s">
        <v>178</v>
      </c>
      <c r="AQ501" s="80">
        <v>0</v>
      </c>
      <c r="AR501" s="80">
        <v>0</v>
      </c>
      <c r="AS501" s="80"/>
      <c r="AT501" s="80"/>
      <c r="AU501" s="80"/>
      <c r="AV501" s="80"/>
      <c r="AW501" s="80"/>
      <c r="AX501" s="80"/>
      <c r="AY501" s="80"/>
      <c r="AZ501" s="80"/>
      <c r="BA501" s="79" t="str">
        <f>REPLACE(INDEX(GroupVertices[Group],MATCH(Edges[[#This Row],[Vertex 1]],GroupVertices[Vertex],0)),1,1,"")</f>
        <v>2</v>
      </c>
      <c r="BB501" s="79" t="str">
        <f>REPLACE(INDEX(GroupVertices[Group],MATCH(Edges[[#This Row],[Vertex 2]],GroupVertices[Vertex],0)),1,1,"")</f>
        <v>1</v>
      </c>
    </row>
    <row r="502" spans="1:54" ht="15">
      <c r="A502" s="65" t="s">
        <v>244</v>
      </c>
      <c r="B502" s="65" t="s">
        <v>270</v>
      </c>
      <c r="C502" s="66"/>
      <c r="D502" s="67"/>
      <c r="E502" s="68"/>
      <c r="F502" s="69"/>
      <c r="G502" s="66"/>
      <c r="H502" s="70"/>
      <c r="I502" s="71"/>
      <c r="J502" s="71"/>
      <c r="K502" s="34" t="s">
        <v>65</v>
      </c>
      <c r="L502" s="78">
        <v>502</v>
      </c>
      <c r="M502" s="78"/>
      <c r="N502" s="73"/>
      <c r="O502" s="80" t="s">
        <v>333</v>
      </c>
      <c r="P502" s="82">
        <v>43521.50655092593</v>
      </c>
      <c r="Q502" s="80" t="s">
        <v>352</v>
      </c>
      <c r="R502" s="80"/>
      <c r="S502" s="80"/>
      <c r="T502" s="80" t="s">
        <v>925</v>
      </c>
      <c r="U502" s="80"/>
      <c r="V502" s="83" t="s">
        <v>1093</v>
      </c>
      <c r="W502" s="82">
        <v>43521.50655092593</v>
      </c>
      <c r="X502" s="83" t="s">
        <v>1178</v>
      </c>
      <c r="Y502" s="80"/>
      <c r="Z502" s="80"/>
      <c r="AA502" s="86" t="s">
        <v>1818</v>
      </c>
      <c r="AB502" s="80"/>
      <c r="AC502" s="80" t="b">
        <v>0</v>
      </c>
      <c r="AD502" s="80">
        <v>0</v>
      </c>
      <c r="AE502" s="86" t="s">
        <v>2449</v>
      </c>
      <c r="AF502" s="80" t="b">
        <v>0</v>
      </c>
      <c r="AG502" s="80" t="s">
        <v>2484</v>
      </c>
      <c r="AH502" s="80"/>
      <c r="AI502" s="86" t="s">
        <v>2449</v>
      </c>
      <c r="AJ502" s="80" t="b">
        <v>0</v>
      </c>
      <c r="AK502" s="80">
        <v>2</v>
      </c>
      <c r="AL502" s="86" t="s">
        <v>2285</v>
      </c>
      <c r="AM502" s="80" t="s">
        <v>2504</v>
      </c>
      <c r="AN502" s="80" t="b">
        <v>0</v>
      </c>
      <c r="AO502" s="86" t="s">
        <v>2285</v>
      </c>
      <c r="AP502" s="80" t="s">
        <v>178</v>
      </c>
      <c r="AQ502" s="80">
        <v>0</v>
      </c>
      <c r="AR502" s="80">
        <v>0</v>
      </c>
      <c r="AS502" s="80"/>
      <c r="AT502" s="80"/>
      <c r="AU502" s="80"/>
      <c r="AV502" s="80"/>
      <c r="AW502" s="80"/>
      <c r="AX502" s="80"/>
      <c r="AY502" s="80"/>
      <c r="AZ502" s="80"/>
      <c r="BA502" s="79" t="str">
        <f>REPLACE(INDEX(GroupVertices[Group],MATCH(Edges[[#This Row],[Vertex 1]],GroupVertices[Vertex],0)),1,1,"")</f>
        <v>1</v>
      </c>
      <c r="BB502" s="79" t="str">
        <f>REPLACE(INDEX(GroupVertices[Group],MATCH(Edges[[#This Row],[Vertex 2]],GroupVertices[Vertex],0)),1,1,"")</f>
        <v>1</v>
      </c>
    </row>
    <row r="503" spans="1:54" ht="15">
      <c r="A503" s="65" t="s">
        <v>250</v>
      </c>
      <c r="B503" s="65" t="s">
        <v>270</v>
      </c>
      <c r="C503" s="66"/>
      <c r="D503" s="67"/>
      <c r="E503" s="68"/>
      <c r="F503" s="69"/>
      <c r="G503" s="66"/>
      <c r="H503" s="70"/>
      <c r="I503" s="71"/>
      <c r="J503" s="71"/>
      <c r="K503" s="34" t="s">
        <v>65</v>
      </c>
      <c r="L503" s="78">
        <v>503</v>
      </c>
      <c r="M503" s="78"/>
      <c r="N503" s="73"/>
      <c r="O503" s="80" t="s">
        <v>333</v>
      </c>
      <c r="P503" s="82">
        <v>43521.593726851854</v>
      </c>
      <c r="Q503" s="80" t="s">
        <v>352</v>
      </c>
      <c r="R503" s="80"/>
      <c r="S503" s="80"/>
      <c r="T503" s="80" t="s">
        <v>925</v>
      </c>
      <c r="U503" s="80"/>
      <c r="V503" s="83" t="s">
        <v>1098</v>
      </c>
      <c r="W503" s="82">
        <v>43521.593726851854</v>
      </c>
      <c r="X503" s="83" t="s">
        <v>1185</v>
      </c>
      <c r="Y503" s="80"/>
      <c r="Z503" s="80"/>
      <c r="AA503" s="86" t="s">
        <v>1825</v>
      </c>
      <c r="AB503" s="80"/>
      <c r="AC503" s="80" t="b">
        <v>0</v>
      </c>
      <c r="AD503" s="80">
        <v>0</v>
      </c>
      <c r="AE503" s="86" t="s">
        <v>2449</v>
      </c>
      <c r="AF503" s="80" t="b">
        <v>0</v>
      </c>
      <c r="AG503" s="80" t="s">
        <v>2484</v>
      </c>
      <c r="AH503" s="80"/>
      <c r="AI503" s="86" t="s">
        <v>2449</v>
      </c>
      <c r="AJ503" s="80" t="b">
        <v>0</v>
      </c>
      <c r="AK503" s="80">
        <v>2</v>
      </c>
      <c r="AL503" s="86" t="s">
        <v>2285</v>
      </c>
      <c r="AM503" s="80" t="s">
        <v>2504</v>
      </c>
      <c r="AN503" s="80" t="b">
        <v>0</v>
      </c>
      <c r="AO503" s="86" t="s">
        <v>2285</v>
      </c>
      <c r="AP503" s="80" t="s">
        <v>178</v>
      </c>
      <c r="AQ503" s="80">
        <v>0</v>
      </c>
      <c r="AR503" s="80">
        <v>0</v>
      </c>
      <c r="AS503" s="80"/>
      <c r="AT503" s="80"/>
      <c r="AU503" s="80"/>
      <c r="AV503" s="80"/>
      <c r="AW503" s="80"/>
      <c r="AX503" s="80"/>
      <c r="AY503" s="80"/>
      <c r="AZ503" s="80"/>
      <c r="BA503" s="79" t="str">
        <f>REPLACE(INDEX(GroupVertices[Group],MATCH(Edges[[#This Row],[Vertex 1]],GroupVertices[Vertex],0)),1,1,"")</f>
        <v>1</v>
      </c>
      <c r="BB503" s="79" t="str">
        <f>REPLACE(INDEX(GroupVertices[Group],MATCH(Edges[[#This Row],[Vertex 2]],GroupVertices[Vertex],0)),1,1,"")</f>
        <v>1</v>
      </c>
    </row>
    <row r="504" spans="1:54" ht="15">
      <c r="A504" s="65" t="s">
        <v>217</v>
      </c>
      <c r="B504" s="65" t="s">
        <v>270</v>
      </c>
      <c r="C504" s="66"/>
      <c r="D504" s="67"/>
      <c r="E504" s="68"/>
      <c r="F504" s="69"/>
      <c r="G504" s="66"/>
      <c r="H504" s="70"/>
      <c r="I504" s="71"/>
      <c r="J504" s="71"/>
      <c r="K504" s="34" t="s">
        <v>65</v>
      </c>
      <c r="L504" s="78">
        <v>504</v>
      </c>
      <c r="M504" s="78"/>
      <c r="N504" s="73"/>
      <c r="O504" s="80" t="s">
        <v>333</v>
      </c>
      <c r="P504" s="82">
        <v>43521.48174768518</v>
      </c>
      <c r="Q504" s="80" t="s">
        <v>337</v>
      </c>
      <c r="R504" s="80"/>
      <c r="S504" s="80"/>
      <c r="T504" s="80" t="s">
        <v>925</v>
      </c>
      <c r="U504" s="80"/>
      <c r="V504" s="83" t="s">
        <v>1067</v>
      </c>
      <c r="W504" s="82">
        <v>43521.48174768518</v>
      </c>
      <c r="X504" s="83" t="s">
        <v>1150</v>
      </c>
      <c r="Y504" s="80"/>
      <c r="Z504" s="80"/>
      <c r="AA504" s="86" t="s">
        <v>1790</v>
      </c>
      <c r="AB504" s="80"/>
      <c r="AC504" s="80" t="b">
        <v>0</v>
      </c>
      <c r="AD504" s="80">
        <v>0</v>
      </c>
      <c r="AE504" s="86" t="s">
        <v>2449</v>
      </c>
      <c r="AF504" s="80" t="b">
        <v>0</v>
      </c>
      <c r="AG504" s="80" t="s">
        <v>2484</v>
      </c>
      <c r="AH504" s="80"/>
      <c r="AI504" s="86" t="s">
        <v>2449</v>
      </c>
      <c r="AJ504" s="80" t="b">
        <v>0</v>
      </c>
      <c r="AK504" s="80">
        <v>6</v>
      </c>
      <c r="AL504" s="86" t="s">
        <v>2282</v>
      </c>
      <c r="AM504" s="80" t="s">
        <v>2504</v>
      </c>
      <c r="AN504" s="80" t="b">
        <v>0</v>
      </c>
      <c r="AO504" s="86" t="s">
        <v>2282</v>
      </c>
      <c r="AP504" s="80" t="s">
        <v>178</v>
      </c>
      <c r="AQ504" s="80">
        <v>0</v>
      </c>
      <c r="AR504" s="80">
        <v>0</v>
      </c>
      <c r="AS504" s="80"/>
      <c r="AT504" s="80"/>
      <c r="AU504" s="80"/>
      <c r="AV504" s="80"/>
      <c r="AW504" s="80"/>
      <c r="AX504" s="80"/>
      <c r="AY504" s="80"/>
      <c r="AZ504" s="80"/>
      <c r="BA504" s="79" t="str">
        <f>REPLACE(INDEX(GroupVertices[Group],MATCH(Edges[[#This Row],[Vertex 1]],GroupVertices[Vertex],0)),1,1,"")</f>
        <v>1</v>
      </c>
      <c r="BB504" s="79" t="str">
        <f>REPLACE(INDEX(GroupVertices[Group],MATCH(Edges[[#This Row],[Vertex 2]],GroupVertices[Vertex],0)),1,1,"")</f>
        <v>1</v>
      </c>
    </row>
    <row r="505" spans="1:54" ht="15">
      <c r="A505" s="65" t="s">
        <v>218</v>
      </c>
      <c r="B505" s="65" t="s">
        <v>270</v>
      </c>
      <c r="C505" s="66"/>
      <c r="D505" s="67"/>
      <c r="E505" s="68"/>
      <c r="F505" s="69"/>
      <c r="G505" s="66"/>
      <c r="H505" s="70"/>
      <c r="I505" s="71"/>
      <c r="J505" s="71"/>
      <c r="K505" s="34" t="s">
        <v>65</v>
      </c>
      <c r="L505" s="78">
        <v>505</v>
      </c>
      <c r="M505" s="78"/>
      <c r="N505" s="73"/>
      <c r="O505" s="80" t="s">
        <v>333</v>
      </c>
      <c r="P505" s="82">
        <v>43521.51599537037</v>
      </c>
      <c r="Q505" s="80" t="s">
        <v>337</v>
      </c>
      <c r="R505" s="80"/>
      <c r="S505" s="80"/>
      <c r="T505" s="80" t="s">
        <v>925</v>
      </c>
      <c r="U505" s="80"/>
      <c r="V505" s="83" t="s">
        <v>1068</v>
      </c>
      <c r="W505" s="82">
        <v>43521.51599537037</v>
      </c>
      <c r="X505" s="83" t="s">
        <v>1151</v>
      </c>
      <c r="Y505" s="80"/>
      <c r="Z505" s="80"/>
      <c r="AA505" s="86" t="s">
        <v>1791</v>
      </c>
      <c r="AB505" s="80"/>
      <c r="AC505" s="80" t="b">
        <v>0</v>
      </c>
      <c r="AD505" s="80">
        <v>0</v>
      </c>
      <c r="AE505" s="86" t="s">
        <v>2449</v>
      </c>
      <c r="AF505" s="80" t="b">
        <v>0</v>
      </c>
      <c r="AG505" s="80" t="s">
        <v>2484</v>
      </c>
      <c r="AH505" s="80"/>
      <c r="AI505" s="86" t="s">
        <v>2449</v>
      </c>
      <c r="AJ505" s="80" t="b">
        <v>0</v>
      </c>
      <c r="AK505" s="80">
        <v>6</v>
      </c>
      <c r="AL505" s="86" t="s">
        <v>2282</v>
      </c>
      <c r="AM505" s="80" t="s">
        <v>2504</v>
      </c>
      <c r="AN505" s="80" t="b">
        <v>0</v>
      </c>
      <c r="AO505" s="86" t="s">
        <v>2282</v>
      </c>
      <c r="AP505" s="80" t="s">
        <v>178</v>
      </c>
      <c r="AQ505" s="80">
        <v>0</v>
      </c>
      <c r="AR505" s="80">
        <v>0</v>
      </c>
      <c r="AS505" s="80"/>
      <c r="AT505" s="80"/>
      <c r="AU505" s="80"/>
      <c r="AV505" s="80"/>
      <c r="AW505" s="80"/>
      <c r="AX505" s="80"/>
      <c r="AY505" s="80"/>
      <c r="AZ505" s="80"/>
      <c r="BA505" s="79" t="str">
        <f>REPLACE(INDEX(GroupVertices[Group],MATCH(Edges[[#This Row],[Vertex 1]],GroupVertices[Vertex],0)),1,1,"")</f>
        <v>1</v>
      </c>
      <c r="BB505" s="79" t="str">
        <f>REPLACE(INDEX(GroupVertices[Group],MATCH(Edges[[#This Row],[Vertex 2]],GroupVertices[Vertex],0)),1,1,"")</f>
        <v>1</v>
      </c>
    </row>
    <row r="506" spans="1:54" ht="15">
      <c r="A506" s="65" t="s">
        <v>219</v>
      </c>
      <c r="B506" s="65" t="s">
        <v>270</v>
      </c>
      <c r="C506" s="66"/>
      <c r="D506" s="67"/>
      <c r="E506" s="68"/>
      <c r="F506" s="69"/>
      <c r="G506" s="66"/>
      <c r="H506" s="70"/>
      <c r="I506" s="71"/>
      <c r="J506" s="71"/>
      <c r="K506" s="34" t="s">
        <v>65</v>
      </c>
      <c r="L506" s="78">
        <v>506</v>
      </c>
      <c r="M506" s="78"/>
      <c r="N506" s="73"/>
      <c r="O506" s="80" t="s">
        <v>333</v>
      </c>
      <c r="P506" s="82">
        <v>43521.52179398148</v>
      </c>
      <c r="Q506" s="80" t="s">
        <v>337</v>
      </c>
      <c r="R506" s="80"/>
      <c r="S506" s="80"/>
      <c r="T506" s="80" t="s">
        <v>925</v>
      </c>
      <c r="U506" s="80"/>
      <c r="V506" s="83" t="s">
        <v>1069</v>
      </c>
      <c r="W506" s="82">
        <v>43521.52179398148</v>
      </c>
      <c r="X506" s="83" t="s">
        <v>1152</v>
      </c>
      <c r="Y506" s="80"/>
      <c r="Z506" s="80"/>
      <c r="AA506" s="86" t="s">
        <v>1792</v>
      </c>
      <c r="AB506" s="80"/>
      <c r="AC506" s="80" t="b">
        <v>0</v>
      </c>
      <c r="AD506" s="80">
        <v>0</v>
      </c>
      <c r="AE506" s="86" t="s">
        <v>2449</v>
      </c>
      <c r="AF506" s="80" t="b">
        <v>0</v>
      </c>
      <c r="AG506" s="80" t="s">
        <v>2484</v>
      </c>
      <c r="AH506" s="80"/>
      <c r="AI506" s="86" t="s">
        <v>2449</v>
      </c>
      <c r="AJ506" s="80" t="b">
        <v>0</v>
      </c>
      <c r="AK506" s="80">
        <v>6</v>
      </c>
      <c r="AL506" s="86" t="s">
        <v>2282</v>
      </c>
      <c r="AM506" s="80" t="s">
        <v>2504</v>
      </c>
      <c r="AN506" s="80" t="b">
        <v>0</v>
      </c>
      <c r="AO506" s="86" t="s">
        <v>2282</v>
      </c>
      <c r="AP506" s="80" t="s">
        <v>178</v>
      </c>
      <c r="AQ506" s="80">
        <v>0</v>
      </c>
      <c r="AR506" s="80">
        <v>0</v>
      </c>
      <c r="AS506" s="80"/>
      <c r="AT506" s="80"/>
      <c r="AU506" s="80"/>
      <c r="AV506" s="80"/>
      <c r="AW506" s="80"/>
      <c r="AX506" s="80"/>
      <c r="AY506" s="80"/>
      <c r="AZ506" s="80"/>
      <c r="BA506" s="79" t="str">
        <f>REPLACE(INDEX(GroupVertices[Group],MATCH(Edges[[#This Row],[Vertex 1]],GroupVertices[Vertex],0)),1,1,"")</f>
        <v>1</v>
      </c>
      <c r="BB506" s="79" t="str">
        <f>REPLACE(INDEX(GroupVertices[Group],MATCH(Edges[[#This Row],[Vertex 2]],GroupVertices[Vertex],0)),1,1,"")</f>
        <v>1</v>
      </c>
    </row>
    <row r="507" spans="1:54" ht="15">
      <c r="A507" s="65" t="s">
        <v>222</v>
      </c>
      <c r="B507" s="65" t="s">
        <v>270</v>
      </c>
      <c r="C507" s="66"/>
      <c r="D507" s="67"/>
      <c r="E507" s="68"/>
      <c r="F507" s="69"/>
      <c r="G507" s="66"/>
      <c r="H507" s="70"/>
      <c r="I507" s="71"/>
      <c r="J507" s="71"/>
      <c r="K507" s="34" t="s">
        <v>65</v>
      </c>
      <c r="L507" s="78">
        <v>507</v>
      </c>
      <c r="M507" s="78"/>
      <c r="N507" s="73"/>
      <c r="O507" s="80" t="s">
        <v>333</v>
      </c>
      <c r="P507" s="82">
        <v>43521.891701388886</v>
      </c>
      <c r="Q507" s="80" t="s">
        <v>337</v>
      </c>
      <c r="R507" s="80"/>
      <c r="S507" s="80"/>
      <c r="T507" s="80" t="s">
        <v>925</v>
      </c>
      <c r="U507" s="80"/>
      <c r="V507" s="83" t="s">
        <v>1072</v>
      </c>
      <c r="W507" s="82">
        <v>43521.891701388886</v>
      </c>
      <c r="X507" s="83" t="s">
        <v>1155</v>
      </c>
      <c r="Y507" s="80"/>
      <c r="Z507" s="80"/>
      <c r="AA507" s="86" t="s">
        <v>1795</v>
      </c>
      <c r="AB507" s="80"/>
      <c r="AC507" s="80" t="b">
        <v>0</v>
      </c>
      <c r="AD507" s="80">
        <v>0</v>
      </c>
      <c r="AE507" s="86" t="s">
        <v>2449</v>
      </c>
      <c r="AF507" s="80" t="b">
        <v>0</v>
      </c>
      <c r="AG507" s="80" t="s">
        <v>2484</v>
      </c>
      <c r="AH507" s="80"/>
      <c r="AI507" s="86" t="s">
        <v>2449</v>
      </c>
      <c r="AJ507" s="80" t="b">
        <v>0</v>
      </c>
      <c r="AK507" s="80">
        <v>6</v>
      </c>
      <c r="AL507" s="86" t="s">
        <v>2282</v>
      </c>
      <c r="AM507" s="80" t="s">
        <v>2504</v>
      </c>
      <c r="AN507" s="80" t="b">
        <v>0</v>
      </c>
      <c r="AO507" s="86" t="s">
        <v>2282</v>
      </c>
      <c r="AP507" s="80" t="s">
        <v>178</v>
      </c>
      <c r="AQ507" s="80">
        <v>0</v>
      </c>
      <c r="AR507" s="80">
        <v>0</v>
      </c>
      <c r="AS507" s="80"/>
      <c r="AT507" s="80"/>
      <c r="AU507" s="80"/>
      <c r="AV507" s="80"/>
      <c r="AW507" s="80"/>
      <c r="AX507" s="80"/>
      <c r="AY507" s="80"/>
      <c r="AZ507" s="80"/>
      <c r="BA507" s="79" t="str">
        <f>REPLACE(INDEX(GroupVertices[Group],MATCH(Edges[[#This Row],[Vertex 1]],GroupVertices[Vertex],0)),1,1,"")</f>
        <v>1</v>
      </c>
      <c r="BB507" s="79" t="str">
        <f>REPLACE(INDEX(GroupVertices[Group],MATCH(Edges[[#This Row],[Vertex 2]],GroupVertices[Vertex],0)),1,1,"")</f>
        <v>1</v>
      </c>
    </row>
    <row r="508" spans="1:54" ht="15">
      <c r="A508" s="65" t="s">
        <v>261</v>
      </c>
      <c r="B508" s="65" t="s">
        <v>270</v>
      </c>
      <c r="C508" s="66"/>
      <c r="D508" s="67"/>
      <c r="E508" s="68"/>
      <c r="F508" s="69"/>
      <c r="G508" s="66"/>
      <c r="H508" s="70"/>
      <c r="I508" s="71"/>
      <c r="J508" s="71"/>
      <c r="K508" s="34" t="s">
        <v>65</v>
      </c>
      <c r="L508" s="78">
        <v>508</v>
      </c>
      <c r="M508" s="78"/>
      <c r="N508" s="73"/>
      <c r="O508" s="80" t="s">
        <v>333</v>
      </c>
      <c r="P508" s="82">
        <v>43521.46826388889</v>
      </c>
      <c r="Q508" s="80" t="s">
        <v>337</v>
      </c>
      <c r="R508" s="80"/>
      <c r="S508" s="80"/>
      <c r="T508" s="80" t="s">
        <v>925</v>
      </c>
      <c r="U508" s="80"/>
      <c r="V508" s="83" t="s">
        <v>1103</v>
      </c>
      <c r="W508" s="82">
        <v>43521.46826388889</v>
      </c>
      <c r="X508" s="83" t="s">
        <v>1200</v>
      </c>
      <c r="Y508" s="80"/>
      <c r="Z508" s="80"/>
      <c r="AA508" s="86" t="s">
        <v>1840</v>
      </c>
      <c r="AB508" s="80"/>
      <c r="AC508" s="80" t="b">
        <v>0</v>
      </c>
      <c r="AD508" s="80">
        <v>0</v>
      </c>
      <c r="AE508" s="86" t="s">
        <v>2449</v>
      </c>
      <c r="AF508" s="80" t="b">
        <v>0</v>
      </c>
      <c r="AG508" s="80" t="s">
        <v>2484</v>
      </c>
      <c r="AH508" s="80"/>
      <c r="AI508" s="86" t="s">
        <v>2449</v>
      </c>
      <c r="AJ508" s="80" t="b">
        <v>0</v>
      </c>
      <c r="AK508" s="80">
        <v>6</v>
      </c>
      <c r="AL508" s="86" t="s">
        <v>2282</v>
      </c>
      <c r="AM508" s="80" t="s">
        <v>2504</v>
      </c>
      <c r="AN508" s="80" t="b">
        <v>0</v>
      </c>
      <c r="AO508" s="86" t="s">
        <v>2282</v>
      </c>
      <c r="AP508" s="80" t="s">
        <v>178</v>
      </c>
      <c r="AQ508" s="80">
        <v>0</v>
      </c>
      <c r="AR508" s="80">
        <v>0</v>
      </c>
      <c r="AS508" s="80"/>
      <c r="AT508" s="80"/>
      <c r="AU508" s="80"/>
      <c r="AV508" s="80"/>
      <c r="AW508" s="80"/>
      <c r="AX508" s="80"/>
      <c r="AY508" s="80"/>
      <c r="AZ508" s="80"/>
      <c r="BA508" s="79" t="str">
        <f>REPLACE(INDEX(GroupVertices[Group],MATCH(Edges[[#This Row],[Vertex 1]],GroupVertices[Vertex],0)),1,1,"")</f>
        <v>1</v>
      </c>
      <c r="BB508" s="79" t="str">
        <f>REPLACE(INDEX(GroupVertices[Group],MATCH(Edges[[#This Row],[Vertex 2]],GroupVertices[Vertex],0)),1,1,"")</f>
        <v>1</v>
      </c>
    </row>
    <row r="509" spans="1:54" ht="15">
      <c r="A509" s="65" t="s">
        <v>277</v>
      </c>
      <c r="B509" s="65" t="s">
        <v>270</v>
      </c>
      <c r="C509" s="66"/>
      <c r="D509" s="67"/>
      <c r="E509" s="68"/>
      <c r="F509" s="69"/>
      <c r="G509" s="66"/>
      <c r="H509" s="70"/>
      <c r="I509" s="71"/>
      <c r="J509" s="71"/>
      <c r="K509" s="34" t="s">
        <v>66</v>
      </c>
      <c r="L509" s="78">
        <v>509</v>
      </c>
      <c r="M509" s="78"/>
      <c r="N509" s="73"/>
      <c r="O509" s="80" t="s">
        <v>333</v>
      </c>
      <c r="P509" s="82">
        <v>43521.469675925924</v>
      </c>
      <c r="Q509" s="80" t="s">
        <v>337</v>
      </c>
      <c r="R509" s="80"/>
      <c r="S509" s="80"/>
      <c r="T509" s="80" t="s">
        <v>925</v>
      </c>
      <c r="U509" s="80"/>
      <c r="V509" s="83" t="s">
        <v>1119</v>
      </c>
      <c r="W509" s="82">
        <v>43521.469675925924</v>
      </c>
      <c r="X509" s="83" t="s">
        <v>1329</v>
      </c>
      <c r="Y509" s="80"/>
      <c r="Z509" s="80"/>
      <c r="AA509" s="86" t="s">
        <v>1969</v>
      </c>
      <c r="AB509" s="80"/>
      <c r="AC509" s="80" t="b">
        <v>0</v>
      </c>
      <c r="AD509" s="80">
        <v>0</v>
      </c>
      <c r="AE509" s="86" t="s">
        <v>2449</v>
      </c>
      <c r="AF509" s="80" t="b">
        <v>0</v>
      </c>
      <c r="AG509" s="80" t="s">
        <v>2484</v>
      </c>
      <c r="AH509" s="80"/>
      <c r="AI509" s="86" t="s">
        <v>2449</v>
      </c>
      <c r="AJ509" s="80" t="b">
        <v>0</v>
      </c>
      <c r="AK509" s="80">
        <v>6</v>
      </c>
      <c r="AL509" s="86" t="s">
        <v>2282</v>
      </c>
      <c r="AM509" s="80" t="s">
        <v>2502</v>
      </c>
      <c r="AN509" s="80" t="b">
        <v>0</v>
      </c>
      <c r="AO509" s="86" t="s">
        <v>2282</v>
      </c>
      <c r="AP509" s="80" t="s">
        <v>178</v>
      </c>
      <c r="AQ509" s="80">
        <v>0</v>
      </c>
      <c r="AR509" s="80">
        <v>0</v>
      </c>
      <c r="AS509" s="80"/>
      <c r="AT509" s="80"/>
      <c r="AU509" s="80"/>
      <c r="AV509" s="80"/>
      <c r="AW509" s="80"/>
      <c r="AX509" s="80"/>
      <c r="AY509" s="80"/>
      <c r="AZ509" s="80"/>
      <c r="BA509" s="79" t="str">
        <f>REPLACE(INDEX(GroupVertices[Group],MATCH(Edges[[#This Row],[Vertex 1]],GroupVertices[Vertex],0)),1,1,"")</f>
        <v>4</v>
      </c>
      <c r="BB509" s="79" t="str">
        <f>REPLACE(INDEX(GroupVertices[Group],MATCH(Edges[[#This Row],[Vertex 2]],GroupVertices[Vertex],0)),1,1,"")</f>
        <v>1</v>
      </c>
    </row>
    <row r="510" spans="1:54" ht="15">
      <c r="A510" s="65" t="s">
        <v>243</v>
      </c>
      <c r="B510" s="65" t="s">
        <v>243</v>
      </c>
      <c r="C510" s="66"/>
      <c r="D510" s="67"/>
      <c r="E510" s="68"/>
      <c r="F510" s="69"/>
      <c r="G510" s="66"/>
      <c r="H510" s="70"/>
      <c r="I510" s="71"/>
      <c r="J510" s="71"/>
      <c r="K510" s="34" t="s">
        <v>65</v>
      </c>
      <c r="L510" s="78">
        <v>510</v>
      </c>
      <c r="M510" s="78"/>
      <c r="N510" s="73"/>
      <c r="O510" s="80" t="s">
        <v>178</v>
      </c>
      <c r="P510" s="82">
        <v>43524.93399305556</v>
      </c>
      <c r="Q510" s="80" t="s">
        <v>863</v>
      </c>
      <c r="R510" s="83" t="s">
        <v>914</v>
      </c>
      <c r="S510" s="80" t="s">
        <v>917</v>
      </c>
      <c r="T510" s="80" t="s">
        <v>970</v>
      </c>
      <c r="U510" s="80"/>
      <c r="V510" s="83" t="s">
        <v>1143</v>
      </c>
      <c r="W510" s="82">
        <v>43524.93399305556</v>
      </c>
      <c r="X510" s="83" t="s">
        <v>1763</v>
      </c>
      <c r="Y510" s="80"/>
      <c r="Z510" s="80"/>
      <c r="AA510" s="86" t="s">
        <v>2407</v>
      </c>
      <c r="AB510" s="80"/>
      <c r="AC510" s="80" t="b">
        <v>0</v>
      </c>
      <c r="AD510" s="80">
        <v>1</v>
      </c>
      <c r="AE510" s="86" t="s">
        <v>2449</v>
      </c>
      <c r="AF510" s="80" t="b">
        <v>1</v>
      </c>
      <c r="AG510" s="80" t="s">
        <v>2486</v>
      </c>
      <c r="AH510" s="80"/>
      <c r="AI510" s="86" t="s">
        <v>2500</v>
      </c>
      <c r="AJ510" s="80" t="b">
        <v>0</v>
      </c>
      <c r="AK510" s="80">
        <v>0</v>
      </c>
      <c r="AL510" s="86" t="s">
        <v>2449</v>
      </c>
      <c r="AM510" s="80" t="s">
        <v>2502</v>
      </c>
      <c r="AN510" s="80" t="b">
        <v>0</v>
      </c>
      <c r="AO510" s="86" t="s">
        <v>2407</v>
      </c>
      <c r="AP510" s="80" t="s">
        <v>178</v>
      </c>
      <c r="AQ510" s="80">
        <v>0</v>
      </c>
      <c r="AR510" s="80">
        <v>0</v>
      </c>
      <c r="AS510" s="80"/>
      <c r="AT510" s="80"/>
      <c r="AU510" s="80"/>
      <c r="AV510" s="80"/>
      <c r="AW510" s="80"/>
      <c r="AX510" s="80"/>
      <c r="AY510" s="80"/>
      <c r="AZ510" s="80"/>
      <c r="BA510" s="79" t="str">
        <f>REPLACE(INDEX(GroupVertices[Group],MATCH(Edges[[#This Row],[Vertex 1]],GroupVertices[Vertex],0)),1,1,"")</f>
        <v>5</v>
      </c>
      <c r="BB510" s="79" t="str">
        <f>REPLACE(INDEX(GroupVertices[Group],MATCH(Edges[[#This Row],[Vertex 2]],GroupVertices[Vertex],0)),1,1,"")</f>
        <v>5</v>
      </c>
    </row>
    <row r="511" spans="1:54" ht="15">
      <c r="A511" s="65" t="s">
        <v>285</v>
      </c>
      <c r="B511" s="65" t="s">
        <v>285</v>
      </c>
      <c r="C511" s="66"/>
      <c r="D511" s="67"/>
      <c r="E511" s="68"/>
      <c r="F511" s="69"/>
      <c r="G511" s="66"/>
      <c r="H511" s="70"/>
      <c r="I511" s="71"/>
      <c r="J511" s="71"/>
      <c r="K511" s="34" t="s">
        <v>65</v>
      </c>
      <c r="L511" s="78">
        <v>511</v>
      </c>
      <c r="M511" s="78"/>
      <c r="N511" s="73"/>
      <c r="O511" s="80" t="s">
        <v>178</v>
      </c>
      <c r="P511" s="82">
        <v>43530.01043981482</v>
      </c>
      <c r="Q511" s="80" t="s">
        <v>850</v>
      </c>
      <c r="R511" s="80"/>
      <c r="S511" s="80"/>
      <c r="T511" s="80" t="s">
        <v>962</v>
      </c>
      <c r="U511" s="83" t="s">
        <v>1052</v>
      </c>
      <c r="V511" s="83" t="s">
        <v>1052</v>
      </c>
      <c r="W511" s="82">
        <v>43530.01043981482</v>
      </c>
      <c r="X511" s="83" t="s">
        <v>1745</v>
      </c>
      <c r="Y511" s="80"/>
      <c r="Z511" s="80"/>
      <c r="AA511" s="86" t="s">
        <v>2389</v>
      </c>
      <c r="AB511" s="80"/>
      <c r="AC511" s="80" t="b">
        <v>0</v>
      </c>
      <c r="AD511" s="80">
        <v>4</v>
      </c>
      <c r="AE511" s="86" t="s">
        <v>2449</v>
      </c>
      <c r="AF511" s="80" t="b">
        <v>0</v>
      </c>
      <c r="AG511" s="80" t="s">
        <v>2484</v>
      </c>
      <c r="AH511" s="80"/>
      <c r="AI511" s="86" t="s">
        <v>2449</v>
      </c>
      <c r="AJ511" s="80" t="b">
        <v>0</v>
      </c>
      <c r="AK511" s="80">
        <v>0</v>
      </c>
      <c r="AL511" s="86" t="s">
        <v>2449</v>
      </c>
      <c r="AM511" s="80" t="s">
        <v>2501</v>
      </c>
      <c r="AN511" s="80" t="b">
        <v>0</v>
      </c>
      <c r="AO511" s="86" t="s">
        <v>2389</v>
      </c>
      <c r="AP511" s="80" t="s">
        <v>178</v>
      </c>
      <c r="AQ511" s="80">
        <v>0</v>
      </c>
      <c r="AR511" s="80">
        <v>0</v>
      </c>
      <c r="AS511" s="80"/>
      <c r="AT511" s="80"/>
      <c r="AU511" s="80"/>
      <c r="AV511" s="80"/>
      <c r="AW511" s="80"/>
      <c r="AX511" s="80"/>
      <c r="AY511" s="80"/>
      <c r="AZ511" s="80"/>
      <c r="BA511" s="79" t="str">
        <f>REPLACE(INDEX(GroupVertices[Group],MATCH(Edges[[#This Row],[Vertex 1]],GroupVertices[Vertex],0)),1,1,"")</f>
        <v>3</v>
      </c>
      <c r="BB511" s="79" t="str">
        <f>REPLACE(INDEX(GroupVertices[Group],MATCH(Edges[[#This Row],[Vertex 2]],GroupVertices[Vertex],0)),1,1,"")</f>
        <v>3</v>
      </c>
    </row>
    <row r="512" spans="1:54" ht="15">
      <c r="A512" s="65" t="s">
        <v>285</v>
      </c>
      <c r="B512" s="65" t="s">
        <v>285</v>
      </c>
      <c r="C512" s="66"/>
      <c r="D512" s="67"/>
      <c r="E512" s="68"/>
      <c r="F512" s="69"/>
      <c r="G512" s="66"/>
      <c r="H512" s="70"/>
      <c r="I512" s="71"/>
      <c r="J512" s="71"/>
      <c r="K512" s="34" t="s">
        <v>65</v>
      </c>
      <c r="L512" s="78">
        <v>512</v>
      </c>
      <c r="M512" s="78"/>
      <c r="N512" s="73"/>
      <c r="O512" s="80" t="s">
        <v>178</v>
      </c>
      <c r="P512" s="82">
        <v>43530.01736111111</v>
      </c>
      <c r="Q512" s="80" t="s">
        <v>851</v>
      </c>
      <c r="R512" s="80"/>
      <c r="S512" s="80"/>
      <c r="T512" s="80" t="s">
        <v>963</v>
      </c>
      <c r="U512" s="83" t="s">
        <v>1053</v>
      </c>
      <c r="V512" s="83" t="s">
        <v>1053</v>
      </c>
      <c r="W512" s="82">
        <v>43530.01736111111</v>
      </c>
      <c r="X512" s="83" t="s">
        <v>1746</v>
      </c>
      <c r="Y512" s="80"/>
      <c r="Z512" s="80"/>
      <c r="AA512" s="86" t="s">
        <v>2390</v>
      </c>
      <c r="AB512" s="80"/>
      <c r="AC512" s="80" t="b">
        <v>0</v>
      </c>
      <c r="AD512" s="80">
        <v>4</v>
      </c>
      <c r="AE512" s="86" t="s">
        <v>2449</v>
      </c>
      <c r="AF512" s="80" t="b">
        <v>0</v>
      </c>
      <c r="AG512" s="80" t="s">
        <v>2484</v>
      </c>
      <c r="AH512" s="80"/>
      <c r="AI512" s="86" t="s">
        <v>2449</v>
      </c>
      <c r="AJ512" s="80" t="b">
        <v>0</v>
      </c>
      <c r="AK512" s="80">
        <v>0</v>
      </c>
      <c r="AL512" s="86" t="s">
        <v>2449</v>
      </c>
      <c r="AM512" s="80" t="s">
        <v>2501</v>
      </c>
      <c r="AN512" s="80" t="b">
        <v>0</v>
      </c>
      <c r="AO512" s="86" t="s">
        <v>2390</v>
      </c>
      <c r="AP512" s="80" t="s">
        <v>178</v>
      </c>
      <c r="AQ512" s="80">
        <v>0</v>
      </c>
      <c r="AR512" s="80">
        <v>0</v>
      </c>
      <c r="AS512" s="80"/>
      <c r="AT512" s="80"/>
      <c r="AU512" s="80"/>
      <c r="AV512" s="80"/>
      <c r="AW512" s="80"/>
      <c r="AX512" s="80"/>
      <c r="AY512" s="80"/>
      <c r="AZ512" s="80"/>
      <c r="BA512" s="79" t="str">
        <f>REPLACE(INDEX(GroupVertices[Group],MATCH(Edges[[#This Row],[Vertex 1]],GroupVertices[Vertex],0)),1,1,"")</f>
        <v>3</v>
      </c>
      <c r="BB512" s="79" t="str">
        <f>REPLACE(INDEX(GroupVertices[Group],MATCH(Edges[[#This Row],[Vertex 2]],GroupVertices[Vertex],0)),1,1,"")</f>
        <v>3</v>
      </c>
    </row>
    <row r="513" spans="1:54" ht="15">
      <c r="A513" s="65" t="s">
        <v>285</v>
      </c>
      <c r="B513" s="65" t="s">
        <v>285</v>
      </c>
      <c r="C513" s="66"/>
      <c r="D513" s="67"/>
      <c r="E513" s="68"/>
      <c r="F513" s="69"/>
      <c r="G513" s="66"/>
      <c r="H513" s="70"/>
      <c r="I513" s="71"/>
      <c r="J513" s="71"/>
      <c r="K513" s="34" t="s">
        <v>65</v>
      </c>
      <c r="L513" s="78">
        <v>513</v>
      </c>
      <c r="M513" s="78"/>
      <c r="N513" s="73"/>
      <c r="O513" s="80" t="s">
        <v>178</v>
      </c>
      <c r="P513" s="82">
        <v>43530.01903935185</v>
      </c>
      <c r="Q513" s="80" t="s">
        <v>852</v>
      </c>
      <c r="R513" s="80"/>
      <c r="S513" s="80"/>
      <c r="T513" s="80" t="s">
        <v>964</v>
      </c>
      <c r="U513" s="80"/>
      <c r="V513" s="83" t="s">
        <v>1127</v>
      </c>
      <c r="W513" s="82">
        <v>43530.01903935185</v>
      </c>
      <c r="X513" s="83" t="s">
        <v>1747</v>
      </c>
      <c r="Y513" s="80"/>
      <c r="Z513" s="80"/>
      <c r="AA513" s="86" t="s">
        <v>2391</v>
      </c>
      <c r="AB513" s="80"/>
      <c r="AC513" s="80" t="b">
        <v>0</v>
      </c>
      <c r="AD513" s="80">
        <v>3</v>
      </c>
      <c r="AE513" s="86" t="s">
        <v>2449</v>
      </c>
      <c r="AF513" s="80" t="b">
        <v>0</v>
      </c>
      <c r="AG513" s="80" t="s">
        <v>2484</v>
      </c>
      <c r="AH513" s="80"/>
      <c r="AI513" s="86" t="s">
        <v>2449</v>
      </c>
      <c r="AJ513" s="80" t="b">
        <v>0</v>
      </c>
      <c r="AK513" s="80">
        <v>0</v>
      </c>
      <c r="AL513" s="86" t="s">
        <v>2449</v>
      </c>
      <c r="AM513" s="80" t="s">
        <v>2501</v>
      </c>
      <c r="AN513" s="80" t="b">
        <v>0</v>
      </c>
      <c r="AO513" s="86" t="s">
        <v>2391</v>
      </c>
      <c r="AP513" s="80" t="s">
        <v>178</v>
      </c>
      <c r="AQ513" s="80">
        <v>0</v>
      </c>
      <c r="AR513" s="80">
        <v>0</v>
      </c>
      <c r="AS513" s="80"/>
      <c r="AT513" s="80"/>
      <c r="AU513" s="80"/>
      <c r="AV513" s="80"/>
      <c r="AW513" s="80"/>
      <c r="AX513" s="80"/>
      <c r="AY513" s="80"/>
      <c r="AZ513" s="80"/>
      <c r="BA513" s="79" t="str">
        <f>REPLACE(INDEX(GroupVertices[Group],MATCH(Edges[[#This Row],[Vertex 1]],GroupVertices[Vertex],0)),1,1,"")</f>
        <v>3</v>
      </c>
      <c r="BB513" s="79" t="str">
        <f>REPLACE(INDEX(GroupVertices[Group],MATCH(Edges[[#This Row],[Vertex 2]],GroupVertices[Vertex],0)),1,1,"")</f>
        <v>3</v>
      </c>
    </row>
    <row r="514" spans="1:54" ht="15">
      <c r="A514" s="65" t="s">
        <v>285</v>
      </c>
      <c r="B514" s="65" t="s">
        <v>285</v>
      </c>
      <c r="C514" s="66"/>
      <c r="D514" s="67"/>
      <c r="E514" s="68"/>
      <c r="F514" s="69"/>
      <c r="G514" s="66"/>
      <c r="H514" s="70"/>
      <c r="I514" s="71"/>
      <c r="J514" s="71"/>
      <c r="K514" s="34" t="s">
        <v>65</v>
      </c>
      <c r="L514" s="78">
        <v>514</v>
      </c>
      <c r="M514" s="78"/>
      <c r="N514" s="73"/>
      <c r="O514" s="80" t="s">
        <v>178</v>
      </c>
      <c r="P514" s="82">
        <v>43530.02050925926</v>
      </c>
      <c r="Q514" s="80" t="s">
        <v>853</v>
      </c>
      <c r="R514" s="80"/>
      <c r="S514" s="80"/>
      <c r="T514" s="80" t="s">
        <v>965</v>
      </c>
      <c r="U514" s="80"/>
      <c r="V514" s="83" t="s">
        <v>1127</v>
      </c>
      <c r="W514" s="82">
        <v>43530.02050925926</v>
      </c>
      <c r="X514" s="83" t="s">
        <v>1748</v>
      </c>
      <c r="Y514" s="80"/>
      <c r="Z514" s="80"/>
      <c r="AA514" s="86" t="s">
        <v>2392</v>
      </c>
      <c r="AB514" s="80"/>
      <c r="AC514" s="80" t="b">
        <v>0</v>
      </c>
      <c r="AD514" s="80">
        <v>5</v>
      </c>
      <c r="AE514" s="86" t="s">
        <v>2449</v>
      </c>
      <c r="AF514" s="80" t="b">
        <v>0</v>
      </c>
      <c r="AG514" s="80" t="s">
        <v>2484</v>
      </c>
      <c r="AH514" s="80"/>
      <c r="AI514" s="86" t="s">
        <v>2449</v>
      </c>
      <c r="AJ514" s="80" t="b">
        <v>0</v>
      </c>
      <c r="AK514" s="80">
        <v>0</v>
      </c>
      <c r="AL514" s="86" t="s">
        <v>2449</v>
      </c>
      <c r="AM514" s="80" t="s">
        <v>2501</v>
      </c>
      <c r="AN514" s="80" t="b">
        <v>0</v>
      </c>
      <c r="AO514" s="86" t="s">
        <v>2392</v>
      </c>
      <c r="AP514" s="80" t="s">
        <v>178</v>
      </c>
      <c r="AQ514" s="80">
        <v>0</v>
      </c>
      <c r="AR514" s="80">
        <v>0</v>
      </c>
      <c r="AS514" s="80"/>
      <c r="AT514" s="80"/>
      <c r="AU514" s="80"/>
      <c r="AV514" s="80"/>
      <c r="AW514" s="80"/>
      <c r="AX514" s="80"/>
      <c r="AY514" s="80"/>
      <c r="AZ514" s="80"/>
      <c r="BA514" s="79" t="str">
        <f>REPLACE(INDEX(GroupVertices[Group],MATCH(Edges[[#This Row],[Vertex 1]],GroupVertices[Vertex],0)),1,1,"")</f>
        <v>3</v>
      </c>
      <c r="BB514" s="79" t="str">
        <f>REPLACE(INDEX(GroupVertices[Group],MATCH(Edges[[#This Row],[Vertex 2]],GroupVertices[Vertex],0)),1,1,"")</f>
        <v>3</v>
      </c>
    </row>
    <row r="515" spans="1:54" ht="15">
      <c r="A515" s="65" t="s">
        <v>285</v>
      </c>
      <c r="B515" s="65" t="s">
        <v>285</v>
      </c>
      <c r="C515" s="66"/>
      <c r="D515" s="67"/>
      <c r="E515" s="68"/>
      <c r="F515" s="69"/>
      <c r="G515" s="66"/>
      <c r="H515" s="70"/>
      <c r="I515" s="71"/>
      <c r="J515" s="71"/>
      <c r="K515" s="34" t="s">
        <v>65</v>
      </c>
      <c r="L515" s="78">
        <v>515</v>
      </c>
      <c r="M515" s="78"/>
      <c r="N515" s="73"/>
      <c r="O515" s="80" t="s">
        <v>178</v>
      </c>
      <c r="P515" s="82">
        <v>43530.0237037037</v>
      </c>
      <c r="Q515" s="80" t="s">
        <v>854</v>
      </c>
      <c r="R515" s="80"/>
      <c r="S515" s="80"/>
      <c r="T515" s="80" t="s">
        <v>925</v>
      </c>
      <c r="U515" s="80"/>
      <c r="V515" s="83" t="s">
        <v>1127</v>
      </c>
      <c r="W515" s="82">
        <v>43530.0237037037</v>
      </c>
      <c r="X515" s="83" t="s">
        <v>1749</v>
      </c>
      <c r="Y515" s="80"/>
      <c r="Z515" s="80"/>
      <c r="AA515" s="86" t="s">
        <v>2393</v>
      </c>
      <c r="AB515" s="80"/>
      <c r="AC515" s="80" t="b">
        <v>0</v>
      </c>
      <c r="AD515" s="80">
        <v>4</v>
      </c>
      <c r="AE515" s="86" t="s">
        <v>2449</v>
      </c>
      <c r="AF515" s="80" t="b">
        <v>0</v>
      </c>
      <c r="AG515" s="80" t="s">
        <v>2484</v>
      </c>
      <c r="AH515" s="80"/>
      <c r="AI515" s="86" t="s">
        <v>2449</v>
      </c>
      <c r="AJ515" s="80" t="b">
        <v>0</v>
      </c>
      <c r="AK515" s="80">
        <v>0</v>
      </c>
      <c r="AL515" s="86" t="s">
        <v>2449</v>
      </c>
      <c r="AM515" s="80" t="s">
        <v>2501</v>
      </c>
      <c r="AN515" s="80" t="b">
        <v>0</v>
      </c>
      <c r="AO515" s="86" t="s">
        <v>2393</v>
      </c>
      <c r="AP515" s="80" t="s">
        <v>178</v>
      </c>
      <c r="AQ515" s="80">
        <v>0</v>
      </c>
      <c r="AR515" s="80">
        <v>0</v>
      </c>
      <c r="AS515" s="80"/>
      <c r="AT515" s="80"/>
      <c r="AU515" s="80"/>
      <c r="AV515" s="80"/>
      <c r="AW515" s="80"/>
      <c r="AX515" s="80"/>
      <c r="AY515" s="80"/>
      <c r="AZ515" s="80"/>
      <c r="BA515" s="79" t="str">
        <f>REPLACE(INDEX(GroupVertices[Group],MATCH(Edges[[#This Row],[Vertex 1]],GroupVertices[Vertex],0)),1,1,"")</f>
        <v>3</v>
      </c>
      <c r="BB515" s="79" t="str">
        <f>REPLACE(INDEX(GroupVertices[Group],MATCH(Edges[[#This Row],[Vertex 2]],GroupVertices[Vertex],0)),1,1,"")</f>
        <v>3</v>
      </c>
    </row>
    <row r="516" spans="1:54" ht="15">
      <c r="A516" s="65" t="s">
        <v>285</v>
      </c>
      <c r="B516" s="65" t="s">
        <v>285</v>
      </c>
      <c r="C516" s="66"/>
      <c r="D516" s="67"/>
      <c r="E516" s="68"/>
      <c r="F516" s="69"/>
      <c r="G516" s="66"/>
      <c r="H516" s="70"/>
      <c r="I516" s="71"/>
      <c r="J516" s="71"/>
      <c r="K516" s="34" t="s">
        <v>65</v>
      </c>
      <c r="L516" s="78">
        <v>516</v>
      </c>
      <c r="M516" s="78"/>
      <c r="N516" s="73"/>
      <c r="O516" s="80" t="s">
        <v>178</v>
      </c>
      <c r="P516" s="82">
        <v>43530.03166666667</v>
      </c>
      <c r="Q516" s="80" t="s">
        <v>855</v>
      </c>
      <c r="R516" s="80"/>
      <c r="S516" s="80"/>
      <c r="T516" s="80" t="s">
        <v>925</v>
      </c>
      <c r="U516" s="80"/>
      <c r="V516" s="83" t="s">
        <v>1127</v>
      </c>
      <c r="W516" s="82">
        <v>43530.03166666667</v>
      </c>
      <c r="X516" s="83" t="s">
        <v>1750</v>
      </c>
      <c r="Y516" s="80"/>
      <c r="Z516" s="80"/>
      <c r="AA516" s="86" t="s">
        <v>2394</v>
      </c>
      <c r="AB516" s="80"/>
      <c r="AC516" s="80" t="b">
        <v>0</v>
      </c>
      <c r="AD516" s="80">
        <v>2</v>
      </c>
      <c r="AE516" s="86" t="s">
        <v>2449</v>
      </c>
      <c r="AF516" s="80" t="b">
        <v>0</v>
      </c>
      <c r="AG516" s="80" t="s">
        <v>2484</v>
      </c>
      <c r="AH516" s="80"/>
      <c r="AI516" s="86" t="s">
        <v>2449</v>
      </c>
      <c r="AJ516" s="80" t="b">
        <v>0</v>
      </c>
      <c r="AK516" s="80">
        <v>0</v>
      </c>
      <c r="AL516" s="86" t="s">
        <v>2449</v>
      </c>
      <c r="AM516" s="80" t="s">
        <v>2501</v>
      </c>
      <c r="AN516" s="80" t="b">
        <v>0</v>
      </c>
      <c r="AO516" s="86" t="s">
        <v>2394</v>
      </c>
      <c r="AP516" s="80" t="s">
        <v>178</v>
      </c>
      <c r="AQ516" s="80">
        <v>0</v>
      </c>
      <c r="AR516" s="80">
        <v>0</v>
      </c>
      <c r="AS516" s="80"/>
      <c r="AT516" s="80"/>
      <c r="AU516" s="80"/>
      <c r="AV516" s="80"/>
      <c r="AW516" s="80"/>
      <c r="AX516" s="80"/>
      <c r="AY516" s="80"/>
      <c r="AZ516" s="80"/>
      <c r="BA516" s="79" t="str">
        <f>REPLACE(INDEX(GroupVertices[Group],MATCH(Edges[[#This Row],[Vertex 1]],GroupVertices[Vertex],0)),1,1,"")</f>
        <v>3</v>
      </c>
      <c r="BB516" s="79" t="str">
        <f>REPLACE(INDEX(GroupVertices[Group],MATCH(Edges[[#This Row],[Vertex 2]],GroupVertices[Vertex],0)),1,1,"")</f>
        <v>3</v>
      </c>
    </row>
    <row r="517" spans="1:54" ht="15">
      <c r="A517" s="65" t="s">
        <v>285</v>
      </c>
      <c r="B517" s="65" t="s">
        <v>285</v>
      </c>
      <c r="C517" s="66"/>
      <c r="D517" s="67"/>
      <c r="E517" s="68"/>
      <c r="F517" s="69"/>
      <c r="G517" s="66"/>
      <c r="H517" s="70"/>
      <c r="I517" s="71"/>
      <c r="J517" s="71"/>
      <c r="K517" s="34" t="s">
        <v>65</v>
      </c>
      <c r="L517" s="78">
        <v>517</v>
      </c>
      <c r="M517" s="78"/>
      <c r="N517" s="73"/>
      <c r="O517" s="80" t="s">
        <v>178</v>
      </c>
      <c r="P517" s="82">
        <v>43530.034583333334</v>
      </c>
      <c r="Q517" s="80" t="s">
        <v>856</v>
      </c>
      <c r="R517" s="80"/>
      <c r="S517" s="80"/>
      <c r="T517" s="80" t="s">
        <v>925</v>
      </c>
      <c r="U517" s="80"/>
      <c r="V517" s="83" t="s">
        <v>1127</v>
      </c>
      <c r="W517" s="82">
        <v>43530.034583333334</v>
      </c>
      <c r="X517" s="83" t="s">
        <v>1751</v>
      </c>
      <c r="Y517" s="80"/>
      <c r="Z517" s="80"/>
      <c r="AA517" s="86" t="s">
        <v>2395</v>
      </c>
      <c r="AB517" s="80"/>
      <c r="AC517" s="80" t="b">
        <v>0</v>
      </c>
      <c r="AD517" s="80">
        <v>3</v>
      </c>
      <c r="AE517" s="86" t="s">
        <v>2449</v>
      </c>
      <c r="AF517" s="80" t="b">
        <v>0</v>
      </c>
      <c r="AG517" s="80" t="s">
        <v>2484</v>
      </c>
      <c r="AH517" s="80"/>
      <c r="AI517" s="86" t="s">
        <v>2449</v>
      </c>
      <c r="AJ517" s="80" t="b">
        <v>0</v>
      </c>
      <c r="AK517" s="80">
        <v>0</v>
      </c>
      <c r="AL517" s="86" t="s">
        <v>2449</v>
      </c>
      <c r="AM517" s="80" t="s">
        <v>2501</v>
      </c>
      <c r="AN517" s="80" t="b">
        <v>0</v>
      </c>
      <c r="AO517" s="86" t="s">
        <v>2395</v>
      </c>
      <c r="AP517" s="80" t="s">
        <v>178</v>
      </c>
      <c r="AQ517" s="80">
        <v>0</v>
      </c>
      <c r="AR517" s="80">
        <v>0</v>
      </c>
      <c r="AS517" s="80"/>
      <c r="AT517" s="80"/>
      <c r="AU517" s="80"/>
      <c r="AV517" s="80"/>
      <c r="AW517" s="80"/>
      <c r="AX517" s="80"/>
      <c r="AY517" s="80"/>
      <c r="AZ517" s="80"/>
      <c r="BA517" s="79" t="str">
        <f>REPLACE(INDEX(GroupVertices[Group],MATCH(Edges[[#This Row],[Vertex 1]],GroupVertices[Vertex],0)),1,1,"")</f>
        <v>3</v>
      </c>
      <c r="BB517" s="79" t="str">
        <f>REPLACE(INDEX(GroupVertices[Group],MATCH(Edges[[#This Row],[Vertex 2]],GroupVertices[Vertex],0)),1,1,"")</f>
        <v>3</v>
      </c>
    </row>
    <row r="518" spans="1:54" ht="15">
      <c r="A518" s="65" t="s">
        <v>285</v>
      </c>
      <c r="B518" s="65" t="s">
        <v>285</v>
      </c>
      <c r="C518" s="66"/>
      <c r="D518" s="67"/>
      <c r="E518" s="68"/>
      <c r="F518" s="69"/>
      <c r="G518" s="66"/>
      <c r="H518" s="70"/>
      <c r="I518" s="71"/>
      <c r="J518" s="71"/>
      <c r="K518" s="34" t="s">
        <v>65</v>
      </c>
      <c r="L518" s="78">
        <v>518</v>
      </c>
      <c r="M518" s="78"/>
      <c r="N518" s="73"/>
      <c r="O518" s="80" t="s">
        <v>178</v>
      </c>
      <c r="P518" s="82">
        <v>43530.035833333335</v>
      </c>
      <c r="Q518" s="80" t="s">
        <v>857</v>
      </c>
      <c r="R518" s="80"/>
      <c r="S518" s="80"/>
      <c r="T518" s="80" t="s">
        <v>925</v>
      </c>
      <c r="U518" s="80"/>
      <c r="V518" s="83" t="s">
        <v>1127</v>
      </c>
      <c r="W518" s="82">
        <v>43530.035833333335</v>
      </c>
      <c r="X518" s="83" t="s">
        <v>1752</v>
      </c>
      <c r="Y518" s="80"/>
      <c r="Z518" s="80"/>
      <c r="AA518" s="86" t="s">
        <v>2396</v>
      </c>
      <c r="AB518" s="80"/>
      <c r="AC518" s="80" t="b">
        <v>0</v>
      </c>
      <c r="AD518" s="80">
        <v>4</v>
      </c>
      <c r="AE518" s="86" t="s">
        <v>2449</v>
      </c>
      <c r="AF518" s="80" t="b">
        <v>0</v>
      </c>
      <c r="AG518" s="80" t="s">
        <v>2484</v>
      </c>
      <c r="AH518" s="80"/>
      <c r="AI518" s="86" t="s">
        <v>2449</v>
      </c>
      <c r="AJ518" s="80" t="b">
        <v>0</v>
      </c>
      <c r="AK518" s="80">
        <v>0</v>
      </c>
      <c r="AL518" s="86" t="s">
        <v>2449</v>
      </c>
      <c r="AM518" s="80" t="s">
        <v>2501</v>
      </c>
      <c r="AN518" s="80" t="b">
        <v>0</v>
      </c>
      <c r="AO518" s="86" t="s">
        <v>2396</v>
      </c>
      <c r="AP518" s="80" t="s">
        <v>178</v>
      </c>
      <c r="AQ518" s="80">
        <v>0</v>
      </c>
      <c r="AR518" s="80">
        <v>0</v>
      </c>
      <c r="AS518" s="80"/>
      <c r="AT518" s="80"/>
      <c r="AU518" s="80"/>
      <c r="AV518" s="80"/>
      <c r="AW518" s="80"/>
      <c r="AX518" s="80"/>
      <c r="AY518" s="80"/>
      <c r="AZ518" s="80"/>
      <c r="BA518" s="79" t="str">
        <f>REPLACE(INDEX(GroupVertices[Group],MATCH(Edges[[#This Row],[Vertex 1]],GroupVertices[Vertex],0)),1,1,"")</f>
        <v>3</v>
      </c>
      <c r="BB518" s="79" t="str">
        <f>REPLACE(INDEX(GroupVertices[Group],MATCH(Edges[[#This Row],[Vertex 2]],GroupVertices[Vertex],0)),1,1,"")</f>
        <v>3</v>
      </c>
    </row>
    <row r="519" spans="1:54" ht="15">
      <c r="A519" s="65" t="s">
        <v>285</v>
      </c>
      <c r="B519" s="65" t="s">
        <v>285</v>
      </c>
      <c r="C519" s="66"/>
      <c r="D519" s="67"/>
      <c r="E519" s="68"/>
      <c r="F519" s="69"/>
      <c r="G519" s="66"/>
      <c r="H519" s="70"/>
      <c r="I519" s="71"/>
      <c r="J519" s="71"/>
      <c r="K519" s="34" t="s">
        <v>65</v>
      </c>
      <c r="L519" s="78">
        <v>519</v>
      </c>
      <c r="M519" s="78"/>
      <c r="N519" s="73"/>
      <c r="O519" s="80" t="s">
        <v>178</v>
      </c>
      <c r="P519" s="82">
        <v>43530.03884259259</v>
      </c>
      <c r="Q519" s="80" t="s">
        <v>858</v>
      </c>
      <c r="R519" s="80"/>
      <c r="S519" s="80"/>
      <c r="T519" s="80" t="s">
        <v>966</v>
      </c>
      <c r="U519" s="83" t="s">
        <v>1054</v>
      </c>
      <c r="V519" s="83" t="s">
        <v>1054</v>
      </c>
      <c r="W519" s="82">
        <v>43530.03884259259</v>
      </c>
      <c r="X519" s="83" t="s">
        <v>1753</v>
      </c>
      <c r="Y519" s="80"/>
      <c r="Z519" s="80"/>
      <c r="AA519" s="86" t="s">
        <v>2397</v>
      </c>
      <c r="AB519" s="80"/>
      <c r="AC519" s="80" t="b">
        <v>0</v>
      </c>
      <c r="AD519" s="80">
        <v>2</v>
      </c>
      <c r="AE519" s="86" t="s">
        <v>2449</v>
      </c>
      <c r="AF519" s="80" t="b">
        <v>0</v>
      </c>
      <c r="AG519" s="80" t="s">
        <v>2484</v>
      </c>
      <c r="AH519" s="80"/>
      <c r="AI519" s="86" t="s">
        <v>2449</v>
      </c>
      <c r="AJ519" s="80" t="b">
        <v>0</v>
      </c>
      <c r="AK519" s="80">
        <v>1</v>
      </c>
      <c r="AL519" s="86" t="s">
        <v>2449</v>
      </c>
      <c r="AM519" s="80" t="s">
        <v>2501</v>
      </c>
      <c r="AN519" s="80" t="b">
        <v>0</v>
      </c>
      <c r="AO519" s="86" t="s">
        <v>2397</v>
      </c>
      <c r="AP519" s="80" t="s">
        <v>178</v>
      </c>
      <c r="AQ519" s="80">
        <v>0</v>
      </c>
      <c r="AR519" s="80">
        <v>0</v>
      </c>
      <c r="AS519" s="80"/>
      <c r="AT519" s="80"/>
      <c r="AU519" s="80"/>
      <c r="AV519" s="80"/>
      <c r="AW519" s="80"/>
      <c r="AX519" s="80"/>
      <c r="AY519" s="80"/>
      <c r="AZ519" s="80"/>
      <c r="BA519" s="79" t="str">
        <f>REPLACE(INDEX(GroupVertices[Group],MATCH(Edges[[#This Row],[Vertex 1]],GroupVertices[Vertex],0)),1,1,"")</f>
        <v>3</v>
      </c>
      <c r="BB519" s="79" t="str">
        <f>REPLACE(INDEX(GroupVertices[Group],MATCH(Edges[[#This Row],[Vertex 2]],GroupVertices[Vertex],0)),1,1,"")</f>
        <v>3</v>
      </c>
    </row>
    <row r="520" spans="1:54" ht="15">
      <c r="A520" s="65" t="s">
        <v>285</v>
      </c>
      <c r="B520" s="65" t="s">
        <v>285</v>
      </c>
      <c r="C520" s="66"/>
      <c r="D520" s="67"/>
      <c r="E520" s="68"/>
      <c r="F520" s="69"/>
      <c r="G520" s="66"/>
      <c r="H520" s="70"/>
      <c r="I520" s="71"/>
      <c r="J520" s="71"/>
      <c r="K520" s="34" t="s">
        <v>65</v>
      </c>
      <c r="L520" s="78">
        <v>520</v>
      </c>
      <c r="M520" s="78"/>
      <c r="N520" s="73"/>
      <c r="O520" s="80" t="s">
        <v>178</v>
      </c>
      <c r="P520" s="82">
        <v>43530.04048611111</v>
      </c>
      <c r="Q520" s="80" t="s">
        <v>436</v>
      </c>
      <c r="R520" s="80"/>
      <c r="S520" s="80"/>
      <c r="T520" s="80" t="s">
        <v>939</v>
      </c>
      <c r="U520" s="83" t="s">
        <v>1055</v>
      </c>
      <c r="V520" s="83" t="s">
        <v>1055</v>
      </c>
      <c r="W520" s="82">
        <v>43530.04048611111</v>
      </c>
      <c r="X520" s="83" t="s">
        <v>1754</v>
      </c>
      <c r="Y520" s="80"/>
      <c r="Z520" s="80"/>
      <c r="AA520" s="86" t="s">
        <v>2398</v>
      </c>
      <c r="AB520" s="80"/>
      <c r="AC520" s="80" t="b">
        <v>0</v>
      </c>
      <c r="AD520" s="80">
        <v>3</v>
      </c>
      <c r="AE520" s="86" t="s">
        <v>2449</v>
      </c>
      <c r="AF520" s="80" t="b">
        <v>0</v>
      </c>
      <c r="AG520" s="80" t="s">
        <v>2484</v>
      </c>
      <c r="AH520" s="80"/>
      <c r="AI520" s="86" t="s">
        <v>2449</v>
      </c>
      <c r="AJ520" s="80" t="b">
        <v>0</v>
      </c>
      <c r="AK520" s="80">
        <v>1</v>
      </c>
      <c r="AL520" s="86" t="s">
        <v>2449</v>
      </c>
      <c r="AM520" s="80" t="s">
        <v>2501</v>
      </c>
      <c r="AN520" s="80" t="b">
        <v>0</v>
      </c>
      <c r="AO520" s="86" t="s">
        <v>2398</v>
      </c>
      <c r="AP520" s="80" t="s">
        <v>178</v>
      </c>
      <c r="AQ520" s="80">
        <v>0</v>
      </c>
      <c r="AR520" s="80">
        <v>0</v>
      </c>
      <c r="AS520" s="80"/>
      <c r="AT520" s="80"/>
      <c r="AU520" s="80"/>
      <c r="AV520" s="80"/>
      <c r="AW520" s="80"/>
      <c r="AX520" s="80"/>
      <c r="AY520" s="80"/>
      <c r="AZ520" s="80"/>
      <c r="BA520" s="79" t="str">
        <f>REPLACE(INDEX(GroupVertices[Group],MATCH(Edges[[#This Row],[Vertex 1]],GroupVertices[Vertex],0)),1,1,"")</f>
        <v>3</v>
      </c>
      <c r="BB520" s="79" t="str">
        <f>REPLACE(INDEX(GroupVertices[Group],MATCH(Edges[[#This Row],[Vertex 2]],GroupVertices[Vertex],0)),1,1,"")</f>
        <v>3</v>
      </c>
    </row>
    <row r="521" spans="1:54" ht="15">
      <c r="A521" s="65" t="s">
        <v>285</v>
      </c>
      <c r="B521" s="65" t="s">
        <v>285</v>
      </c>
      <c r="C521" s="66"/>
      <c r="D521" s="67"/>
      <c r="E521" s="68"/>
      <c r="F521" s="69"/>
      <c r="G521" s="66"/>
      <c r="H521" s="70"/>
      <c r="I521" s="71"/>
      <c r="J521" s="71"/>
      <c r="K521" s="34" t="s">
        <v>65</v>
      </c>
      <c r="L521" s="78">
        <v>521</v>
      </c>
      <c r="M521" s="78"/>
      <c r="N521" s="73"/>
      <c r="O521" s="80" t="s">
        <v>178</v>
      </c>
      <c r="P521" s="82">
        <v>43530.04188657407</v>
      </c>
      <c r="Q521" s="80" t="s">
        <v>859</v>
      </c>
      <c r="R521" s="83" t="s">
        <v>913</v>
      </c>
      <c r="S521" s="80" t="s">
        <v>921</v>
      </c>
      <c r="T521" s="80" t="s">
        <v>967</v>
      </c>
      <c r="U521" s="80"/>
      <c r="V521" s="83" t="s">
        <v>1127</v>
      </c>
      <c r="W521" s="82">
        <v>43530.04188657407</v>
      </c>
      <c r="X521" s="83" t="s">
        <v>1755</v>
      </c>
      <c r="Y521" s="80"/>
      <c r="Z521" s="80"/>
      <c r="AA521" s="86" t="s">
        <v>2399</v>
      </c>
      <c r="AB521" s="80"/>
      <c r="AC521" s="80" t="b">
        <v>0</v>
      </c>
      <c r="AD521" s="80">
        <v>2</v>
      </c>
      <c r="AE521" s="86" t="s">
        <v>2449</v>
      </c>
      <c r="AF521" s="80" t="b">
        <v>0</v>
      </c>
      <c r="AG521" s="80" t="s">
        <v>2484</v>
      </c>
      <c r="AH521" s="80"/>
      <c r="AI521" s="86" t="s">
        <v>2449</v>
      </c>
      <c r="AJ521" s="80" t="b">
        <v>0</v>
      </c>
      <c r="AK521" s="80">
        <v>0</v>
      </c>
      <c r="AL521" s="86" t="s">
        <v>2449</v>
      </c>
      <c r="AM521" s="80" t="s">
        <v>2501</v>
      </c>
      <c r="AN521" s="80" t="b">
        <v>0</v>
      </c>
      <c r="AO521" s="86" t="s">
        <v>2399</v>
      </c>
      <c r="AP521" s="80" t="s">
        <v>178</v>
      </c>
      <c r="AQ521" s="80">
        <v>0</v>
      </c>
      <c r="AR521" s="80">
        <v>0</v>
      </c>
      <c r="AS521" s="80"/>
      <c r="AT521" s="80"/>
      <c r="AU521" s="80"/>
      <c r="AV521" s="80"/>
      <c r="AW521" s="80"/>
      <c r="AX521" s="80"/>
      <c r="AY521" s="80"/>
      <c r="AZ521" s="80"/>
      <c r="BA521" s="79" t="str">
        <f>REPLACE(INDEX(GroupVertices[Group],MATCH(Edges[[#This Row],[Vertex 1]],GroupVertices[Vertex],0)),1,1,"")</f>
        <v>3</v>
      </c>
      <c r="BB521" s="79" t="str">
        <f>REPLACE(INDEX(GroupVertices[Group],MATCH(Edges[[#This Row],[Vertex 2]],GroupVertices[Vertex],0)),1,1,"")</f>
        <v>3</v>
      </c>
    </row>
    <row r="522" spans="1:54" ht="15">
      <c r="A522" s="65" t="s">
        <v>297</v>
      </c>
      <c r="B522" s="65" t="s">
        <v>297</v>
      </c>
      <c r="C522" s="66"/>
      <c r="D522" s="67"/>
      <c r="E522" s="68"/>
      <c r="F522" s="69"/>
      <c r="G522" s="66"/>
      <c r="H522" s="70"/>
      <c r="I522" s="71"/>
      <c r="J522" s="71"/>
      <c r="K522" s="34" t="s">
        <v>65</v>
      </c>
      <c r="L522" s="78">
        <v>522</v>
      </c>
      <c r="M522" s="78"/>
      <c r="N522" s="73"/>
      <c r="O522" s="80" t="s">
        <v>178</v>
      </c>
      <c r="P522" s="82">
        <v>43530.012349537035</v>
      </c>
      <c r="Q522" s="80" t="s">
        <v>831</v>
      </c>
      <c r="R522" s="80"/>
      <c r="S522" s="80"/>
      <c r="T522" s="80" t="s">
        <v>925</v>
      </c>
      <c r="U522" s="83" t="s">
        <v>1040</v>
      </c>
      <c r="V522" s="83" t="s">
        <v>1040</v>
      </c>
      <c r="W522" s="82">
        <v>43530.012349537035</v>
      </c>
      <c r="X522" s="83" t="s">
        <v>1716</v>
      </c>
      <c r="Y522" s="80"/>
      <c r="Z522" s="80"/>
      <c r="AA522" s="86" t="s">
        <v>2360</v>
      </c>
      <c r="AB522" s="80"/>
      <c r="AC522" s="80" t="b">
        <v>0</v>
      </c>
      <c r="AD522" s="80">
        <v>5</v>
      </c>
      <c r="AE522" s="86" t="s">
        <v>2449</v>
      </c>
      <c r="AF522" s="80" t="b">
        <v>0</v>
      </c>
      <c r="AG522" s="80" t="s">
        <v>2486</v>
      </c>
      <c r="AH522" s="80"/>
      <c r="AI522" s="86" t="s">
        <v>2449</v>
      </c>
      <c r="AJ522" s="80" t="b">
        <v>0</v>
      </c>
      <c r="AK522" s="80">
        <v>0</v>
      </c>
      <c r="AL522" s="86" t="s">
        <v>2449</v>
      </c>
      <c r="AM522" s="80" t="s">
        <v>2501</v>
      </c>
      <c r="AN522" s="80" t="b">
        <v>0</v>
      </c>
      <c r="AO522" s="86" t="s">
        <v>2360</v>
      </c>
      <c r="AP522" s="80" t="s">
        <v>178</v>
      </c>
      <c r="AQ522" s="80">
        <v>0</v>
      </c>
      <c r="AR522" s="80">
        <v>0</v>
      </c>
      <c r="AS522" s="80"/>
      <c r="AT522" s="80"/>
      <c r="AU522" s="80"/>
      <c r="AV522" s="80"/>
      <c r="AW522" s="80"/>
      <c r="AX522" s="80"/>
      <c r="AY522" s="80"/>
      <c r="AZ522" s="80"/>
      <c r="BA522" s="79" t="str">
        <f>REPLACE(INDEX(GroupVertices[Group],MATCH(Edges[[#This Row],[Vertex 1]],GroupVertices[Vertex],0)),1,1,"")</f>
        <v>2</v>
      </c>
      <c r="BB522" s="79" t="str">
        <f>REPLACE(INDEX(GroupVertices[Group],MATCH(Edges[[#This Row],[Vertex 2]],GroupVertices[Vertex],0)),1,1,"")</f>
        <v>2</v>
      </c>
    </row>
    <row r="523" spans="1:54" ht="15">
      <c r="A523" s="65" t="s">
        <v>294</v>
      </c>
      <c r="B523" s="65" t="s">
        <v>294</v>
      </c>
      <c r="C523" s="66"/>
      <c r="D523" s="67"/>
      <c r="E523" s="68"/>
      <c r="F523" s="69"/>
      <c r="G523" s="66"/>
      <c r="H523" s="70"/>
      <c r="I523" s="71"/>
      <c r="J523" s="71"/>
      <c r="K523" s="34" t="s">
        <v>65</v>
      </c>
      <c r="L523" s="78">
        <v>523</v>
      </c>
      <c r="M523" s="78"/>
      <c r="N523" s="73"/>
      <c r="O523" s="80" t="s">
        <v>178</v>
      </c>
      <c r="P523" s="82">
        <v>43523.021898148145</v>
      </c>
      <c r="Q523" s="80" t="s">
        <v>610</v>
      </c>
      <c r="R523" s="80"/>
      <c r="S523" s="80"/>
      <c r="T523" s="80" t="s">
        <v>925</v>
      </c>
      <c r="U523" s="80"/>
      <c r="V523" s="83" t="s">
        <v>1136</v>
      </c>
      <c r="W523" s="82">
        <v>43523.021898148145</v>
      </c>
      <c r="X523" s="83" t="s">
        <v>1470</v>
      </c>
      <c r="Y523" s="80"/>
      <c r="Z523" s="80"/>
      <c r="AA523" s="86" t="s">
        <v>2110</v>
      </c>
      <c r="AB523" s="80"/>
      <c r="AC523" s="80" t="b">
        <v>0</v>
      </c>
      <c r="AD523" s="80">
        <v>1</v>
      </c>
      <c r="AE523" s="86" t="s">
        <v>2449</v>
      </c>
      <c r="AF523" s="80" t="b">
        <v>0</v>
      </c>
      <c r="AG523" s="80" t="s">
        <v>2484</v>
      </c>
      <c r="AH523" s="80"/>
      <c r="AI523" s="86" t="s">
        <v>2449</v>
      </c>
      <c r="AJ523" s="80" t="b">
        <v>0</v>
      </c>
      <c r="AK523" s="80">
        <v>0</v>
      </c>
      <c r="AL523" s="86" t="s">
        <v>2449</v>
      </c>
      <c r="AM523" s="80" t="s">
        <v>2506</v>
      </c>
      <c r="AN523" s="80" t="b">
        <v>0</v>
      </c>
      <c r="AO523" s="86" t="s">
        <v>2110</v>
      </c>
      <c r="AP523" s="80" t="s">
        <v>178</v>
      </c>
      <c r="AQ523" s="80">
        <v>0</v>
      </c>
      <c r="AR523" s="80">
        <v>0</v>
      </c>
      <c r="AS523" s="80"/>
      <c r="AT523" s="80"/>
      <c r="AU523" s="80"/>
      <c r="AV523" s="80"/>
      <c r="AW523" s="80"/>
      <c r="AX523" s="80"/>
      <c r="AY523" s="80"/>
      <c r="AZ523" s="80"/>
      <c r="BA523" s="79" t="str">
        <f>REPLACE(INDEX(GroupVertices[Group],MATCH(Edges[[#This Row],[Vertex 1]],GroupVertices[Vertex],0)),1,1,"")</f>
        <v>4</v>
      </c>
      <c r="BB523" s="79" t="str">
        <f>REPLACE(INDEX(GroupVertices[Group],MATCH(Edges[[#This Row],[Vertex 2]],GroupVertices[Vertex],0)),1,1,"")</f>
        <v>4</v>
      </c>
    </row>
    <row r="524" spans="1:54" ht="15">
      <c r="A524" s="65" t="s">
        <v>294</v>
      </c>
      <c r="B524" s="65" t="s">
        <v>294</v>
      </c>
      <c r="C524" s="66"/>
      <c r="D524" s="67"/>
      <c r="E524" s="68"/>
      <c r="F524" s="69"/>
      <c r="G524" s="66"/>
      <c r="H524" s="70"/>
      <c r="I524" s="71"/>
      <c r="J524" s="71"/>
      <c r="K524" s="34" t="s">
        <v>65</v>
      </c>
      <c r="L524" s="78">
        <v>524</v>
      </c>
      <c r="M524" s="78"/>
      <c r="N524" s="73"/>
      <c r="O524" s="80" t="s">
        <v>178</v>
      </c>
      <c r="P524" s="82">
        <v>43523.023888888885</v>
      </c>
      <c r="Q524" s="80" t="s">
        <v>611</v>
      </c>
      <c r="R524" s="80"/>
      <c r="S524" s="80"/>
      <c r="T524" s="80" t="s">
        <v>946</v>
      </c>
      <c r="U524" s="80"/>
      <c r="V524" s="83" t="s">
        <v>1136</v>
      </c>
      <c r="W524" s="82">
        <v>43523.023888888885</v>
      </c>
      <c r="X524" s="83" t="s">
        <v>1471</v>
      </c>
      <c r="Y524" s="80"/>
      <c r="Z524" s="80"/>
      <c r="AA524" s="86" t="s">
        <v>2111</v>
      </c>
      <c r="AB524" s="80"/>
      <c r="AC524" s="80" t="b">
        <v>0</v>
      </c>
      <c r="AD524" s="80">
        <v>5</v>
      </c>
      <c r="AE524" s="86" t="s">
        <v>2449</v>
      </c>
      <c r="AF524" s="80" t="b">
        <v>0</v>
      </c>
      <c r="AG524" s="80" t="s">
        <v>2484</v>
      </c>
      <c r="AH524" s="80"/>
      <c r="AI524" s="86" t="s">
        <v>2449</v>
      </c>
      <c r="AJ524" s="80" t="b">
        <v>0</v>
      </c>
      <c r="AK524" s="80">
        <v>0</v>
      </c>
      <c r="AL524" s="86" t="s">
        <v>2449</v>
      </c>
      <c r="AM524" s="80" t="s">
        <v>2506</v>
      </c>
      <c r="AN524" s="80" t="b">
        <v>0</v>
      </c>
      <c r="AO524" s="86" t="s">
        <v>2111</v>
      </c>
      <c r="AP524" s="80" t="s">
        <v>178</v>
      </c>
      <c r="AQ524" s="80">
        <v>0</v>
      </c>
      <c r="AR524" s="80">
        <v>0</v>
      </c>
      <c r="AS524" s="80"/>
      <c r="AT524" s="80"/>
      <c r="AU524" s="80"/>
      <c r="AV524" s="80"/>
      <c r="AW524" s="80"/>
      <c r="AX524" s="80"/>
      <c r="AY524" s="80"/>
      <c r="AZ524" s="80"/>
      <c r="BA524" s="79" t="str">
        <f>REPLACE(INDEX(GroupVertices[Group],MATCH(Edges[[#This Row],[Vertex 1]],GroupVertices[Vertex],0)),1,1,"")</f>
        <v>4</v>
      </c>
      <c r="BB524" s="79" t="str">
        <f>REPLACE(INDEX(GroupVertices[Group],MATCH(Edges[[#This Row],[Vertex 2]],GroupVertices[Vertex],0)),1,1,"")</f>
        <v>4</v>
      </c>
    </row>
    <row r="525" spans="1:54" ht="15">
      <c r="A525" s="65" t="s">
        <v>232</v>
      </c>
      <c r="B525" s="65" t="s">
        <v>232</v>
      </c>
      <c r="C525" s="66"/>
      <c r="D525" s="67"/>
      <c r="E525" s="68"/>
      <c r="F525" s="69"/>
      <c r="G525" s="66"/>
      <c r="H525" s="70"/>
      <c r="I525" s="71"/>
      <c r="J525" s="71"/>
      <c r="K525" s="34" t="s">
        <v>65</v>
      </c>
      <c r="L525" s="78">
        <v>525</v>
      </c>
      <c r="M525" s="78"/>
      <c r="N525" s="73"/>
      <c r="O525" s="80" t="s">
        <v>178</v>
      </c>
      <c r="P525" s="82">
        <v>43523.04636574074</v>
      </c>
      <c r="Q525" s="80" t="s">
        <v>347</v>
      </c>
      <c r="R525" s="80"/>
      <c r="S525" s="80"/>
      <c r="T525" s="80" t="s">
        <v>929</v>
      </c>
      <c r="U525" s="80"/>
      <c r="V525" s="83" t="s">
        <v>1082</v>
      </c>
      <c r="W525" s="82">
        <v>43523.04636574074</v>
      </c>
      <c r="X525" s="83" t="s">
        <v>1165</v>
      </c>
      <c r="Y525" s="80"/>
      <c r="Z525" s="80"/>
      <c r="AA525" s="86" t="s">
        <v>1805</v>
      </c>
      <c r="AB525" s="80"/>
      <c r="AC525" s="80" t="b">
        <v>0</v>
      </c>
      <c r="AD525" s="80">
        <v>3</v>
      </c>
      <c r="AE525" s="86" t="s">
        <v>2449</v>
      </c>
      <c r="AF525" s="80" t="b">
        <v>0</v>
      </c>
      <c r="AG525" s="80" t="s">
        <v>2484</v>
      </c>
      <c r="AH525" s="80"/>
      <c r="AI525" s="86" t="s">
        <v>2449</v>
      </c>
      <c r="AJ525" s="80" t="b">
        <v>0</v>
      </c>
      <c r="AK525" s="80">
        <v>0</v>
      </c>
      <c r="AL525" s="86" t="s">
        <v>2449</v>
      </c>
      <c r="AM525" s="80" t="s">
        <v>2505</v>
      </c>
      <c r="AN525" s="80" t="b">
        <v>0</v>
      </c>
      <c r="AO525" s="86" t="s">
        <v>1805</v>
      </c>
      <c r="AP525" s="80" t="s">
        <v>178</v>
      </c>
      <c r="AQ525" s="80">
        <v>0</v>
      </c>
      <c r="AR525" s="80">
        <v>0</v>
      </c>
      <c r="AS525" s="80"/>
      <c r="AT525" s="80"/>
      <c r="AU525" s="80"/>
      <c r="AV525" s="80"/>
      <c r="AW525" s="80"/>
      <c r="AX525" s="80"/>
      <c r="AY525" s="80"/>
      <c r="AZ525" s="80"/>
      <c r="BA525" s="79" t="str">
        <f>REPLACE(INDEX(GroupVertices[Group],MATCH(Edges[[#This Row],[Vertex 1]],GroupVertices[Vertex],0)),1,1,"")</f>
        <v>14</v>
      </c>
      <c r="BB525" s="79" t="str">
        <f>REPLACE(INDEX(GroupVertices[Group],MATCH(Edges[[#This Row],[Vertex 2]],GroupVertices[Vertex],0)),1,1,"")</f>
        <v>14</v>
      </c>
    </row>
    <row r="526" spans="1:54" ht="15">
      <c r="A526" s="65" t="s">
        <v>265</v>
      </c>
      <c r="B526" s="65" t="s">
        <v>265</v>
      </c>
      <c r="C526" s="66"/>
      <c r="D526" s="67"/>
      <c r="E526" s="68"/>
      <c r="F526" s="69"/>
      <c r="G526" s="66"/>
      <c r="H526" s="70"/>
      <c r="I526" s="71"/>
      <c r="J526" s="71"/>
      <c r="K526" s="34" t="s">
        <v>65</v>
      </c>
      <c r="L526" s="78">
        <v>526</v>
      </c>
      <c r="M526" s="78"/>
      <c r="N526" s="73"/>
      <c r="O526" s="80" t="s">
        <v>178</v>
      </c>
      <c r="P526" s="82">
        <v>43530.00696759259</v>
      </c>
      <c r="Q526" s="80" t="s">
        <v>707</v>
      </c>
      <c r="R526" s="83" t="s">
        <v>896</v>
      </c>
      <c r="S526" s="80" t="s">
        <v>917</v>
      </c>
      <c r="T526" s="80" t="s">
        <v>925</v>
      </c>
      <c r="U526" s="80"/>
      <c r="V526" s="83" t="s">
        <v>1106</v>
      </c>
      <c r="W526" s="82">
        <v>43530.00696759259</v>
      </c>
      <c r="X526" s="83" t="s">
        <v>1572</v>
      </c>
      <c r="Y526" s="80"/>
      <c r="Z526" s="80"/>
      <c r="AA526" s="86" t="s">
        <v>2213</v>
      </c>
      <c r="AB526" s="80"/>
      <c r="AC526" s="80" t="b">
        <v>0</v>
      </c>
      <c r="AD526" s="80">
        <v>5</v>
      </c>
      <c r="AE526" s="86" t="s">
        <v>2449</v>
      </c>
      <c r="AF526" s="80" t="b">
        <v>1</v>
      </c>
      <c r="AG526" s="80" t="s">
        <v>2484</v>
      </c>
      <c r="AH526" s="80"/>
      <c r="AI526" s="86" t="s">
        <v>2167</v>
      </c>
      <c r="AJ526" s="80" t="b">
        <v>0</v>
      </c>
      <c r="AK526" s="80">
        <v>0</v>
      </c>
      <c r="AL526" s="86" t="s">
        <v>2449</v>
      </c>
      <c r="AM526" s="80" t="s">
        <v>2501</v>
      </c>
      <c r="AN526" s="80" t="b">
        <v>0</v>
      </c>
      <c r="AO526" s="86" t="s">
        <v>2213</v>
      </c>
      <c r="AP526" s="80" t="s">
        <v>178</v>
      </c>
      <c r="AQ526" s="80">
        <v>0</v>
      </c>
      <c r="AR526" s="80">
        <v>0</v>
      </c>
      <c r="AS526" s="80"/>
      <c r="AT526" s="80"/>
      <c r="AU526" s="80"/>
      <c r="AV526" s="80"/>
      <c r="AW526" s="80"/>
      <c r="AX526" s="80"/>
      <c r="AY526" s="80"/>
      <c r="AZ526" s="80"/>
      <c r="BA526" s="79" t="str">
        <f>REPLACE(INDEX(GroupVertices[Group],MATCH(Edges[[#This Row],[Vertex 1]],GroupVertices[Vertex],0)),1,1,"")</f>
        <v>2</v>
      </c>
      <c r="BB526" s="79" t="str">
        <f>REPLACE(INDEX(GroupVertices[Group],MATCH(Edges[[#This Row],[Vertex 2]],GroupVertices[Vertex],0)),1,1,"")</f>
        <v>2</v>
      </c>
    </row>
    <row r="527" spans="1:54" ht="15">
      <c r="A527" s="65" t="s">
        <v>300</v>
      </c>
      <c r="B527" s="65" t="s">
        <v>300</v>
      </c>
      <c r="C527" s="66"/>
      <c r="D527" s="67"/>
      <c r="E527" s="68"/>
      <c r="F527" s="69"/>
      <c r="G527" s="66"/>
      <c r="H527" s="70"/>
      <c r="I527" s="71"/>
      <c r="J527" s="71"/>
      <c r="K527" s="34" t="s">
        <v>65</v>
      </c>
      <c r="L527" s="78">
        <v>527</v>
      </c>
      <c r="M527" s="78"/>
      <c r="N527" s="73"/>
      <c r="O527" s="80" t="s">
        <v>178</v>
      </c>
      <c r="P527" s="82">
        <v>43530.04466435185</v>
      </c>
      <c r="Q527" s="80" t="s">
        <v>689</v>
      </c>
      <c r="R527" s="80"/>
      <c r="S527" s="80"/>
      <c r="T527" s="80" t="s">
        <v>960</v>
      </c>
      <c r="U527" s="83" t="s">
        <v>1050</v>
      </c>
      <c r="V527" s="83" t="s">
        <v>1050</v>
      </c>
      <c r="W527" s="82">
        <v>43530.04466435185</v>
      </c>
      <c r="X527" s="83" t="s">
        <v>1741</v>
      </c>
      <c r="Y527" s="80"/>
      <c r="Z527" s="80"/>
      <c r="AA527" s="86" t="s">
        <v>2385</v>
      </c>
      <c r="AB527" s="80"/>
      <c r="AC527" s="80" t="b">
        <v>0</v>
      </c>
      <c r="AD527" s="80">
        <v>13</v>
      </c>
      <c r="AE527" s="86" t="s">
        <v>2449</v>
      </c>
      <c r="AF527" s="80" t="b">
        <v>0</v>
      </c>
      <c r="AG527" s="80" t="s">
        <v>2484</v>
      </c>
      <c r="AH527" s="80"/>
      <c r="AI527" s="86" t="s">
        <v>2449</v>
      </c>
      <c r="AJ527" s="80" t="b">
        <v>0</v>
      </c>
      <c r="AK527" s="80">
        <v>3</v>
      </c>
      <c r="AL527" s="86" t="s">
        <v>2449</v>
      </c>
      <c r="AM527" s="80" t="s">
        <v>2502</v>
      </c>
      <c r="AN527" s="80" t="b">
        <v>0</v>
      </c>
      <c r="AO527" s="86" t="s">
        <v>2385</v>
      </c>
      <c r="AP527" s="80" t="s">
        <v>178</v>
      </c>
      <c r="AQ527" s="80">
        <v>0</v>
      </c>
      <c r="AR527" s="80">
        <v>0</v>
      </c>
      <c r="AS527" s="80"/>
      <c r="AT527" s="80"/>
      <c r="AU527" s="80"/>
      <c r="AV527" s="80"/>
      <c r="AW527" s="80"/>
      <c r="AX527" s="80"/>
      <c r="AY527" s="80"/>
      <c r="AZ527" s="80"/>
      <c r="BA527" s="79" t="str">
        <f>REPLACE(INDEX(GroupVertices[Group],MATCH(Edges[[#This Row],[Vertex 1]],GroupVertices[Vertex],0)),1,1,"")</f>
        <v>3</v>
      </c>
      <c r="BB527" s="79" t="str">
        <f>REPLACE(INDEX(GroupVertices[Group],MATCH(Edges[[#This Row],[Vertex 2]],GroupVertices[Vertex],0)),1,1,"")</f>
        <v>3</v>
      </c>
    </row>
    <row r="528" spans="1:54" ht="15">
      <c r="A528" s="65" t="s">
        <v>270</v>
      </c>
      <c r="B528" s="65" t="s">
        <v>270</v>
      </c>
      <c r="C528" s="66"/>
      <c r="D528" s="67"/>
      <c r="E528" s="68"/>
      <c r="F528" s="69"/>
      <c r="G528" s="66"/>
      <c r="H528" s="70"/>
      <c r="I528" s="71"/>
      <c r="J528" s="71"/>
      <c r="K528" s="34" t="s">
        <v>65</v>
      </c>
      <c r="L528" s="78">
        <v>528</v>
      </c>
      <c r="M528" s="78"/>
      <c r="N528" s="73"/>
      <c r="O528" s="80" t="s">
        <v>178</v>
      </c>
      <c r="P528" s="82">
        <v>43523.00747685185</v>
      </c>
      <c r="Q528" s="80" t="s">
        <v>775</v>
      </c>
      <c r="R528" s="80"/>
      <c r="S528" s="80"/>
      <c r="T528" s="80" t="s">
        <v>925</v>
      </c>
      <c r="U528" s="80"/>
      <c r="V528" s="83" t="s">
        <v>1111</v>
      </c>
      <c r="W528" s="82">
        <v>43523.00747685185</v>
      </c>
      <c r="X528" s="83" t="s">
        <v>1648</v>
      </c>
      <c r="Y528" s="80"/>
      <c r="Z528" s="80"/>
      <c r="AA528" s="86" t="s">
        <v>2290</v>
      </c>
      <c r="AB528" s="80"/>
      <c r="AC528" s="80" t="b">
        <v>0</v>
      </c>
      <c r="AD528" s="80">
        <v>1</v>
      </c>
      <c r="AE528" s="86" t="s">
        <v>2449</v>
      </c>
      <c r="AF528" s="80" t="b">
        <v>0</v>
      </c>
      <c r="AG528" s="80" t="s">
        <v>2484</v>
      </c>
      <c r="AH528" s="80"/>
      <c r="AI528" s="86" t="s">
        <v>2449</v>
      </c>
      <c r="AJ528" s="80" t="b">
        <v>0</v>
      </c>
      <c r="AK528" s="80">
        <v>0</v>
      </c>
      <c r="AL528" s="86" t="s">
        <v>2449</v>
      </c>
      <c r="AM528" s="80" t="s">
        <v>2506</v>
      </c>
      <c r="AN528" s="80" t="b">
        <v>0</v>
      </c>
      <c r="AO528" s="86" t="s">
        <v>2290</v>
      </c>
      <c r="AP528" s="80" t="s">
        <v>178</v>
      </c>
      <c r="AQ528" s="80">
        <v>0</v>
      </c>
      <c r="AR528" s="80">
        <v>0</v>
      </c>
      <c r="AS528" s="80"/>
      <c r="AT528" s="80"/>
      <c r="AU528" s="80"/>
      <c r="AV528" s="80"/>
      <c r="AW528" s="80"/>
      <c r="AX528" s="80"/>
      <c r="AY528" s="80"/>
      <c r="AZ528" s="80"/>
      <c r="BA528" s="79" t="str">
        <f>REPLACE(INDEX(GroupVertices[Group],MATCH(Edges[[#This Row],[Vertex 1]],GroupVertices[Vertex],0)),1,1,"")</f>
        <v>1</v>
      </c>
      <c r="BB528" s="79" t="str">
        <f>REPLACE(INDEX(GroupVertices[Group],MATCH(Edges[[#This Row],[Vertex 2]],GroupVertices[Vertex],0)),1,1,"")</f>
        <v>1</v>
      </c>
    </row>
    <row r="529" spans="1:54" ht="15">
      <c r="A529" s="65" t="s">
        <v>270</v>
      </c>
      <c r="B529" s="65" t="s">
        <v>270</v>
      </c>
      <c r="C529" s="66"/>
      <c r="D529" s="67"/>
      <c r="E529" s="68"/>
      <c r="F529" s="69"/>
      <c r="G529" s="66"/>
      <c r="H529" s="70"/>
      <c r="I529" s="71"/>
      <c r="J529" s="71"/>
      <c r="K529" s="34" t="s">
        <v>65</v>
      </c>
      <c r="L529" s="78">
        <v>529</v>
      </c>
      <c r="M529" s="78"/>
      <c r="N529" s="73"/>
      <c r="O529" s="80" t="s">
        <v>178</v>
      </c>
      <c r="P529" s="82">
        <v>43530.00863425926</v>
      </c>
      <c r="Q529" s="80" t="s">
        <v>805</v>
      </c>
      <c r="R529" s="80"/>
      <c r="S529" s="80"/>
      <c r="T529" s="80" t="s">
        <v>925</v>
      </c>
      <c r="U529" s="80"/>
      <c r="V529" s="83" t="s">
        <v>1111</v>
      </c>
      <c r="W529" s="82">
        <v>43530.00863425926</v>
      </c>
      <c r="X529" s="83" t="s">
        <v>1684</v>
      </c>
      <c r="Y529" s="80"/>
      <c r="Z529" s="80"/>
      <c r="AA529" s="86" t="s">
        <v>2326</v>
      </c>
      <c r="AB529" s="80"/>
      <c r="AC529" s="80" t="b">
        <v>0</v>
      </c>
      <c r="AD529" s="80">
        <v>4</v>
      </c>
      <c r="AE529" s="86" t="s">
        <v>2449</v>
      </c>
      <c r="AF529" s="80" t="b">
        <v>0</v>
      </c>
      <c r="AG529" s="80" t="s">
        <v>2484</v>
      </c>
      <c r="AH529" s="80"/>
      <c r="AI529" s="86" t="s">
        <v>2449</v>
      </c>
      <c r="AJ529" s="80" t="b">
        <v>0</v>
      </c>
      <c r="AK529" s="80">
        <v>0</v>
      </c>
      <c r="AL529" s="86" t="s">
        <v>2449</v>
      </c>
      <c r="AM529" s="80" t="s">
        <v>2506</v>
      </c>
      <c r="AN529" s="80" t="b">
        <v>0</v>
      </c>
      <c r="AO529" s="86" t="s">
        <v>2326</v>
      </c>
      <c r="AP529" s="80" t="s">
        <v>178</v>
      </c>
      <c r="AQ529" s="80">
        <v>0</v>
      </c>
      <c r="AR529" s="80">
        <v>0</v>
      </c>
      <c r="AS529" s="80"/>
      <c r="AT529" s="80"/>
      <c r="AU529" s="80"/>
      <c r="AV529" s="80"/>
      <c r="AW529" s="80"/>
      <c r="AX529" s="80"/>
      <c r="AY529" s="80"/>
      <c r="AZ529" s="80"/>
      <c r="BA529" s="79" t="str">
        <f>REPLACE(INDEX(GroupVertices[Group],MATCH(Edges[[#This Row],[Vertex 1]],GroupVertices[Vertex],0)),1,1,"")</f>
        <v>1</v>
      </c>
      <c r="BB529" s="79" t="str">
        <f>REPLACE(INDEX(GroupVertices[Group],MATCH(Edges[[#This Row],[Vertex 2]],GroupVertices[Vertex],0)),1,1,"")</f>
        <v>1</v>
      </c>
    </row>
    <row r="530" spans="1:54" ht="15">
      <c r="A530" s="65" t="s">
        <v>275</v>
      </c>
      <c r="B530" s="65" t="s">
        <v>275</v>
      </c>
      <c r="C530" s="66"/>
      <c r="D530" s="67"/>
      <c r="E530" s="68"/>
      <c r="F530" s="69"/>
      <c r="G530" s="66"/>
      <c r="H530" s="70"/>
      <c r="I530" s="71"/>
      <c r="J530" s="71"/>
      <c r="K530" s="34" t="s">
        <v>65</v>
      </c>
      <c r="L530" s="78">
        <v>530</v>
      </c>
      <c r="M530" s="78"/>
      <c r="N530" s="73"/>
      <c r="O530" s="80" t="s">
        <v>178</v>
      </c>
      <c r="P530" s="82">
        <v>43530.01013888889</v>
      </c>
      <c r="Q530" s="80" t="s">
        <v>724</v>
      </c>
      <c r="R530" s="80"/>
      <c r="S530" s="80"/>
      <c r="T530" s="80" t="s">
        <v>925</v>
      </c>
      <c r="U530" s="80"/>
      <c r="V530" s="83" t="s">
        <v>1117</v>
      </c>
      <c r="W530" s="82">
        <v>43530.01013888889</v>
      </c>
      <c r="X530" s="83" t="s">
        <v>1591</v>
      </c>
      <c r="Y530" s="80"/>
      <c r="Z530" s="80"/>
      <c r="AA530" s="86" t="s">
        <v>2232</v>
      </c>
      <c r="AB530" s="80"/>
      <c r="AC530" s="80" t="b">
        <v>0</v>
      </c>
      <c r="AD530" s="80">
        <v>4</v>
      </c>
      <c r="AE530" s="86" t="s">
        <v>2449</v>
      </c>
      <c r="AF530" s="80" t="b">
        <v>0</v>
      </c>
      <c r="AG530" s="80" t="s">
        <v>2484</v>
      </c>
      <c r="AH530" s="80"/>
      <c r="AI530" s="86" t="s">
        <v>2449</v>
      </c>
      <c r="AJ530" s="80" t="b">
        <v>0</v>
      </c>
      <c r="AK530" s="80">
        <v>0</v>
      </c>
      <c r="AL530" s="86" t="s">
        <v>2449</v>
      </c>
      <c r="AM530" s="80" t="s">
        <v>2506</v>
      </c>
      <c r="AN530" s="80" t="b">
        <v>0</v>
      </c>
      <c r="AO530" s="86" t="s">
        <v>2232</v>
      </c>
      <c r="AP530" s="80" t="s">
        <v>178</v>
      </c>
      <c r="AQ530" s="80">
        <v>0</v>
      </c>
      <c r="AR530" s="80">
        <v>0</v>
      </c>
      <c r="AS530" s="80"/>
      <c r="AT530" s="80"/>
      <c r="AU530" s="80"/>
      <c r="AV530" s="80"/>
      <c r="AW530" s="80"/>
      <c r="AX530" s="80"/>
      <c r="AY530" s="80"/>
      <c r="AZ530" s="80"/>
      <c r="BA530" s="79" t="str">
        <f>REPLACE(INDEX(GroupVertices[Group],MATCH(Edges[[#This Row],[Vertex 1]],GroupVertices[Vertex],0)),1,1,"")</f>
        <v>2</v>
      </c>
      <c r="BB530" s="79" t="str">
        <f>REPLACE(INDEX(GroupVertices[Group],MATCH(Edges[[#This Row],[Vertex 2]],GroupVertices[Vertex],0)),1,1,"")</f>
        <v>2</v>
      </c>
    </row>
    <row r="531" spans="1:54" ht="15">
      <c r="A531" s="65" t="s">
        <v>296</v>
      </c>
      <c r="B531" s="65" t="s">
        <v>296</v>
      </c>
      <c r="C531" s="66"/>
      <c r="D531" s="67"/>
      <c r="E531" s="68"/>
      <c r="F531" s="69"/>
      <c r="G531" s="66"/>
      <c r="H531" s="70"/>
      <c r="I531" s="71"/>
      <c r="J531" s="71"/>
      <c r="K531" s="34" t="s">
        <v>65</v>
      </c>
      <c r="L531" s="78">
        <v>531</v>
      </c>
      <c r="M531" s="78"/>
      <c r="N531" s="73"/>
      <c r="O531" s="80" t="s">
        <v>178</v>
      </c>
      <c r="P531" s="82">
        <v>43523.0096412037</v>
      </c>
      <c r="Q531" s="80" t="s">
        <v>866</v>
      </c>
      <c r="R531" s="80"/>
      <c r="S531" s="80"/>
      <c r="T531" s="80" t="s">
        <v>925</v>
      </c>
      <c r="U531" s="80"/>
      <c r="V531" s="83" t="s">
        <v>1146</v>
      </c>
      <c r="W531" s="82">
        <v>43523.0096412037</v>
      </c>
      <c r="X531" s="83" t="s">
        <v>1770</v>
      </c>
      <c r="Y531" s="80"/>
      <c r="Z531" s="80"/>
      <c r="AA531" s="86" t="s">
        <v>2414</v>
      </c>
      <c r="AB531" s="80"/>
      <c r="AC531" s="80" t="b">
        <v>0</v>
      </c>
      <c r="AD531" s="80">
        <v>1</v>
      </c>
      <c r="AE531" s="86" t="s">
        <v>2449</v>
      </c>
      <c r="AF531" s="80" t="b">
        <v>0</v>
      </c>
      <c r="AG531" s="80" t="s">
        <v>2484</v>
      </c>
      <c r="AH531" s="80"/>
      <c r="AI531" s="86" t="s">
        <v>2449</v>
      </c>
      <c r="AJ531" s="80" t="b">
        <v>0</v>
      </c>
      <c r="AK531" s="80">
        <v>0</v>
      </c>
      <c r="AL531" s="86" t="s">
        <v>2449</v>
      </c>
      <c r="AM531" s="80" t="s">
        <v>2504</v>
      </c>
      <c r="AN531" s="80" t="b">
        <v>0</v>
      </c>
      <c r="AO531" s="86" t="s">
        <v>2414</v>
      </c>
      <c r="AP531" s="80" t="s">
        <v>178</v>
      </c>
      <c r="AQ531" s="80">
        <v>0</v>
      </c>
      <c r="AR531" s="80">
        <v>0</v>
      </c>
      <c r="AS531" s="80"/>
      <c r="AT531" s="80"/>
      <c r="AU531" s="80"/>
      <c r="AV531" s="80"/>
      <c r="AW531" s="80"/>
      <c r="AX531" s="80"/>
      <c r="AY531" s="80"/>
      <c r="AZ531" s="80"/>
      <c r="BA531" s="79" t="str">
        <f>REPLACE(INDEX(GroupVertices[Group],MATCH(Edges[[#This Row],[Vertex 1]],GroupVertices[Vertex],0)),1,1,"")</f>
        <v>5</v>
      </c>
      <c r="BB531" s="79" t="str">
        <f>REPLACE(INDEX(GroupVertices[Group],MATCH(Edges[[#This Row],[Vertex 2]],GroupVertices[Vertex],0)),1,1,"")</f>
        <v>5</v>
      </c>
    </row>
    <row r="532" spans="1:54" ht="15">
      <c r="A532" s="65" t="s">
        <v>290</v>
      </c>
      <c r="B532" s="65" t="s">
        <v>290</v>
      </c>
      <c r="C532" s="66"/>
      <c r="D532" s="67"/>
      <c r="E532" s="68"/>
      <c r="F532" s="69"/>
      <c r="G532" s="66"/>
      <c r="H532" s="70"/>
      <c r="I532" s="71"/>
      <c r="J532" s="71"/>
      <c r="K532" s="34" t="s">
        <v>65</v>
      </c>
      <c r="L532" s="78">
        <v>532</v>
      </c>
      <c r="M532" s="78"/>
      <c r="N532" s="73"/>
      <c r="O532" s="80" t="s">
        <v>178</v>
      </c>
      <c r="P532" s="82">
        <v>43530.00952546296</v>
      </c>
      <c r="Q532" s="80" t="s">
        <v>683</v>
      </c>
      <c r="R532" s="80"/>
      <c r="S532" s="80"/>
      <c r="T532" s="80" t="s">
        <v>925</v>
      </c>
      <c r="U532" s="83" t="s">
        <v>1003</v>
      </c>
      <c r="V532" s="83" t="s">
        <v>1003</v>
      </c>
      <c r="W532" s="82">
        <v>43530.00952546296</v>
      </c>
      <c r="X532" s="83" t="s">
        <v>1548</v>
      </c>
      <c r="Y532" s="80"/>
      <c r="Z532" s="80"/>
      <c r="AA532" s="86" t="s">
        <v>2189</v>
      </c>
      <c r="AB532" s="80"/>
      <c r="AC532" s="80" t="b">
        <v>0</v>
      </c>
      <c r="AD532" s="80">
        <v>8</v>
      </c>
      <c r="AE532" s="86" t="s">
        <v>2449</v>
      </c>
      <c r="AF532" s="80" t="b">
        <v>0</v>
      </c>
      <c r="AG532" s="80" t="s">
        <v>2484</v>
      </c>
      <c r="AH532" s="80"/>
      <c r="AI532" s="86" t="s">
        <v>2449</v>
      </c>
      <c r="AJ532" s="80" t="b">
        <v>0</v>
      </c>
      <c r="AK532" s="80">
        <v>0</v>
      </c>
      <c r="AL532" s="86" t="s">
        <v>2449</v>
      </c>
      <c r="AM532" s="80" t="s">
        <v>2502</v>
      </c>
      <c r="AN532" s="80" t="b">
        <v>0</v>
      </c>
      <c r="AO532" s="86" t="s">
        <v>2189</v>
      </c>
      <c r="AP532" s="80" t="s">
        <v>178</v>
      </c>
      <c r="AQ532" s="80">
        <v>0</v>
      </c>
      <c r="AR532" s="80">
        <v>0</v>
      </c>
      <c r="AS532" s="80"/>
      <c r="AT532" s="80"/>
      <c r="AU532" s="80"/>
      <c r="AV532" s="80"/>
      <c r="AW532" s="80"/>
      <c r="AX532" s="80"/>
      <c r="AY532" s="80"/>
      <c r="AZ532" s="80"/>
      <c r="BA532" s="79" t="str">
        <f>REPLACE(INDEX(GroupVertices[Group],MATCH(Edges[[#This Row],[Vertex 1]],GroupVertices[Vertex],0)),1,1,"")</f>
        <v>3</v>
      </c>
      <c r="BB532" s="79" t="str">
        <f>REPLACE(INDEX(GroupVertices[Group],MATCH(Edges[[#This Row],[Vertex 2]],GroupVertices[Vertex],0)),1,1,"")</f>
        <v>3</v>
      </c>
    </row>
    <row r="533" spans="1:54" ht="15">
      <c r="A533" s="65" t="s">
        <v>289</v>
      </c>
      <c r="B533" s="65" t="s">
        <v>289</v>
      </c>
      <c r="C533" s="66"/>
      <c r="D533" s="67"/>
      <c r="E533" s="68"/>
      <c r="F533" s="69"/>
      <c r="G533" s="66"/>
      <c r="H533" s="70"/>
      <c r="I533" s="71"/>
      <c r="J533" s="71"/>
      <c r="K533" s="34" t="s">
        <v>65</v>
      </c>
      <c r="L533" s="78">
        <v>533</v>
      </c>
      <c r="M533" s="78"/>
      <c r="N533" s="73"/>
      <c r="O533" s="80" t="s">
        <v>178</v>
      </c>
      <c r="P533" s="82">
        <v>43523.00770833333</v>
      </c>
      <c r="Q533" s="80" t="s">
        <v>537</v>
      </c>
      <c r="R533" s="80"/>
      <c r="S533" s="80"/>
      <c r="T533" s="80" t="s">
        <v>925</v>
      </c>
      <c r="U533" s="83" t="s">
        <v>996</v>
      </c>
      <c r="V533" s="83" t="s">
        <v>996</v>
      </c>
      <c r="W533" s="82">
        <v>43523.00770833333</v>
      </c>
      <c r="X533" s="83" t="s">
        <v>1389</v>
      </c>
      <c r="Y533" s="80"/>
      <c r="Z533" s="80"/>
      <c r="AA533" s="86" t="s">
        <v>2029</v>
      </c>
      <c r="AB533" s="80"/>
      <c r="AC533" s="80" t="b">
        <v>0</v>
      </c>
      <c r="AD533" s="80">
        <v>6</v>
      </c>
      <c r="AE533" s="86" t="s">
        <v>2449</v>
      </c>
      <c r="AF533" s="80" t="b">
        <v>0</v>
      </c>
      <c r="AG533" s="80" t="s">
        <v>2484</v>
      </c>
      <c r="AH533" s="80"/>
      <c r="AI533" s="86" t="s">
        <v>2449</v>
      </c>
      <c r="AJ533" s="80" t="b">
        <v>0</v>
      </c>
      <c r="AK533" s="80">
        <v>0</v>
      </c>
      <c r="AL533" s="86" t="s">
        <v>2449</v>
      </c>
      <c r="AM533" s="80" t="s">
        <v>2504</v>
      </c>
      <c r="AN533" s="80" t="b">
        <v>0</v>
      </c>
      <c r="AO533" s="86" t="s">
        <v>2029</v>
      </c>
      <c r="AP533" s="80" t="s">
        <v>178</v>
      </c>
      <c r="AQ533" s="80">
        <v>0</v>
      </c>
      <c r="AR533" s="80">
        <v>0</v>
      </c>
      <c r="AS533" s="80"/>
      <c r="AT533" s="80"/>
      <c r="AU533" s="80"/>
      <c r="AV533" s="80"/>
      <c r="AW533" s="80"/>
      <c r="AX533" s="80"/>
      <c r="AY533" s="80"/>
      <c r="AZ533" s="80"/>
      <c r="BA533" s="79" t="str">
        <f>REPLACE(INDEX(GroupVertices[Group],MATCH(Edges[[#This Row],[Vertex 1]],GroupVertices[Vertex],0)),1,1,"")</f>
        <v>5</v>
      </c>
      <c r="BB533" s="79" t="str">
        <f>REPLACE(INDEX(GroupVertices[Group],MATCH(Edges[[#This Row],[Vertex 2]],GroupVertices[Vertex],0)),1,1,"")</f>
        <v>5</v>
      </c>
    </row>
    <row r="534" spans="1:54" ht="15">
      <c r="A534" s="65" t="s">
        <v>289</v>
      </c>
      <c r="B534" s="65" t="s">
        <v>289</v>
      </c>
      <c r="C534" s="66"/>
      <c r="D534" s="67"/>
      <c r="E534" s="68"/>
      <c r="F534" s="69"/>
      <c r="G534" s="66"/>
      <c r="H534" s="70"/>
      <c r="I534" s="71"/>
      <c r="J534" s="71"/>
      <c r="K534" s="34" t="s">
        <v>65</v>
      </c>
      <c r="L534" s="78">
        <v>534</v>
      </c>
      <c r="M534" s="78"/>
      <c r="N534" s="73"/>
      <c r="O534" s="80" t="s">
        <v>178</v>
      </c>
      <c r="P534" s="82">
        <v>43523.0102662037</v>
      </c>
      <c r="Q534" s="80" t="s">
        <v>538</v>
      </c>
      <c r="R534" s="80"/>
      <c r="S534" s="80"/>
      <c r="T534" s="80" t="s">
        <v>925</v>
      </c>
      <c r="U534" s="83" t="s">
        <v>997</v>
      </c>
      <c r="V534" s="83" t="s">
        <v>997</v>
      </c>
      <c r="W534" s="82">
        <v>43523.0102662037</v>
      </c>
      <c r="X534" s="83" t="s">
        <v>1390</v>
      </c>
      <c r="Y534" s="80"/>
      <c r="Z534" s="80"/>
      <c r="AA534" s="86" t="s">
        <v>2030</v>
      </c>
      <c r="AB534" s="80"/>
      <c r="AC534" s="80" t="b">
        <v>0</v>
      </c>
      <c r="AD534" s="80">
        <v>5</v>
      </c>
      <c r="AE534" s="86" t="s">
        <v>2449</v>
      </c>
      <c r="AF534" s="80" t="b">
        <v>0</v>
      </c>
      <c r="AG534" s="80" t="s">
        <v>2484</v>
      </c>
      <c r="AH534" s="80"/>
      <c r="AI534" s="86" t="s">
        <v>2449</v>
      </c>
      <c r="AJ534" s="80" t="b">
        <v>0</v>
      </c>
      <c r="AK534" s="80">
        <v>0</v>
      </c>
      <c r="AL534" s="86" t="s">
        <v>2449</v>
      </c>
      <c r="AM534" s="80" t="s">
        <v>2504</v>
      </c>
      <c r="AN534" s="80" t="b">
        <v>0</v>
      </c>
      <c r="AO534" s="86" t="s">
        <v>2030</v>
      </c>
      <c r="AP534" s="80" t="s">
        <v>178</v>
      </c>
      <c r="AQ534" s="80">
        <v>0</v>
      </c>
      <c r="AR534" s="80">
        <v>0</v>
      </c>
      <c r="AS534" s="80"/>
      <c r="AT534" s="80"/>
      <c r="AU534" s="80"/>
      <c r="AV534" s="80"/>
      <c r="AW534" s="80"/>
      <c r="AX534" s="80"/>
      <c r="AY534" s="80"/>
      <c r="AZ534" s="80"/>
      <c r="BA534" s="79" t="str">
        <f>REPLACE(INDEX(GroupVertices[Group],MATCH(Edges[[#This Row],[Vertex 1]],GroupVertices[Vertex],0)),1,1,"")</f>
        <v>5</v>
      </c>
      <c r="BB534" s="79" t="str">
        <f>REPLACE(INDEX(GroupVertices[Group],MATCH(Edges[[#This Row],[Vertex 2]],GroupVertices[Vertex],0)),1,1,"")</f>
        <v>5</v>
      </c>
    </row>
    <row r="535" spans="1:54" ht="15">
      <c r="A535" s="65" t="s">
        <v>265</v>
      </c>
      <c r="B535" s="65" t="s">
        <v>265</v>
      </c>
      <c r="C535" s="66"/>
      <c r="D535" s="67"/>
      <c r="E535" s="68"/>
      <c r="F535" s="69"/>
      <c r="G535" s="66"/>
      <c r="H535" s="70"/>
      <c r="I535" s="71"/>
      <c r="J535" s="71"/>
      <c r="K535" s="34" t="s">
        <v>65</v>
      </c>
      <c r="L535" s="78">
        <v>535</v>
      </c>
      <c r="M535" s="78"/>
      <c r="N535" s="73"/>
      <c r="O535" s="80" t="s">
        <v>178</v>
      </c>
      <c r="P535" s="82">
        <v>43530.00643518518</v>
      </c>
      <c r="Q535" s="80" t="s">
        <v>706</v>
      </c>
      <c r="R535" s="80"/>
      <c r="S535" s="80"/>
      <c r="T535" s="80" t="s">
        <v>925</v>
      </c>
      <c r="U535" s="80"/>
      <c r="V535" s="83" t="s">
        <v>1106</v>
      </c>
      <c r="W535" s="82">
        <v>43530.00643518518</v>
      </c>
      <c r="X535" s="83" t="s">
        <v>1571</v>
      </c>
      <c r="Y535" s="80"/>
      <c r="Z535" s="80"/>
      <c r="AA535" s="86" t="s">
        <v>2212</v>
      </c>
      <c r="AB535" s="80"/>
      <c r="AC535" s="80" t="b">
        <v>0</v>
      </c>
      <c r="AD535" s="80">
        <v>4</v>
      </c>
      <c r="AE535" s="86" t="s">
        <v>2449</v>
      </c>
      <c r="AF535" s="80" t="b">
        <v>0</v>
      </c>
      <c r="AG535" s="80" t="s">
        <v>2484</v>
      </c>
      <c r="AH535" s="80"/>
      <c r="AI535" s="86" t="s">
        <v>2449</v>
      </c>
      <c r="AJ535" s="80" t="b">
        <v>0</v>
      </c>
      <c r="AK535" s="80">
        <v>0</v>
      </c>
      <c r="AL535" s="86" t="s">
        <v>2449</v>
      </c>
      <c r="AM535" s="80" t="s">
        <v>2501</v>
      </c>
      <c r="AN535" s="80" t="b">
        <v>0</v>
      </c>
      <c r="AO535" s="86" t="s">
        <v>2212</v>
      </c>
      <c r="AP535" s="80" t="s">
        <v>178</v>
      </c>
      <c r="AQ535" s="80">
        <v>0</v>
      </c>
      <c r="AR535" s="80">
        <v>0</v>
      </c>
      <c r="AS535" s="80"/>
      <c r="AT535" s="80"/>
      <c r="AU535" s="80"/>
      <c r="AV535" s="80"/>
      <c r="AW535" s="80"/>
      <c r="AX535" s="80"/>
      <c r="AY535" s="80"/>
      <c r="AZ535" s="80"/>
      <c r="BA535" s="79" t="str">
        <f>REPLACE(INDEX(GroupVertices[Group],MATCH(Edges[[#This Row],[Vertex 1]],GroupVertices[Vertex],0)),1,1,"")</f>
        <v>2</v>
      </c>
      <c r="BB535" s="79" t="str">
        <f>REPLACE(INDEX(GroupVertices[Group],MATCH(Edges[[#This Row],[Vertex 2]],GroupVertices[Vertex],0)),1,1,"")</f>
        <v>2</v>
      </c>
    </row>
    <row r="536" spans="1:54" ht="15">
      <c r="A536" s="65" t="s">
        <v>293</v>
      </c>
      <c r="B536" s="65" t="s">
        <v>293</v>
      </c>
      <c r="C536" s="66"/>
      <c r="D536" s="67"/>
      <c r="E536" s="68"/>
      <c r="F536" s="69"/>
      <c r="G536" s="66"/>
      <c r="H536" s="70"/>
      <c r="I536" s="71"/>
      <c r="J536" s="71"/>
      <c r="K536" s="34" t="s">
        <v>65</v>
      </c>
      <c r="L536" s="78">
        <v>536</v>
      </c>
      <c r="M536" s="78"/>
      <c r="N536" s="73"/>
      <c r="O536" s="80" t="s">
        <v>178</v>
      </c>
      <c r="P536" s="82">
        <v>43530.00761574074</v>
      </c>
      <c r="Q536" s="80" t="s">
        <v>806</v>
      </c>
      <c r="R536" s="80"/>
      <c r="S536" s="80"/>
      <c r="T536" s="80" t="s">
        <v>925</v>
      </c>
      <c r="U536" s="83" t="s">
        <v>1046</v>
      </c>
      <c r="V536" s="83" t="s">
        <v>1046</v>
      </c>
      <c r="W536" s="82">
        <v>43530.00761574074</v>
      </c>
      <c r="X536" s="83" t="s">
        <v>1732</v>
      </c>
      <c r="Y536" s="80"/>
      <c r="Z536" s="80"/>
      <c r="AA536" s="86" t="s">
        <v>2376</v>
      </c>
      <c r="AB536" s="80"/>
      <c r="AC536" s="80" t="b">
        <v>0</v>
      </c>
      <c r="AD536" s="80">
        <v>7</v>
      </c>
      <c r="AE536" s="86" t="s">
        <v>2449</v>
      </c>
      <c r="AF536" s="80" t="b">
        <v>0</v>
      </c>
      <c r="AG536" s="80" t="s">
        <v>2484</v>
      </c>
      <c r="AH536" s="80"/>
      <c r="AI536" s="86" t="s">
        <v>2449</v>
      </c>
      <c r="AJ536" s="80" t="b">
        <v>0</v>
      </c>
      <c r="AK536" s="80">
        <v>1</v>
      </c>
      <c r="AL536" s="86" t="s">
        <v>2449</v>
      </c>
      <c r="AM536" s="80" t="s">
        <v>2502</v>
      </c>
      <c r="AN536" s="80" t="b">
        <v>0</v>
      </c>
      <c r="AO536" s="86" t="s">
        <v>2376</v>
      </c>
      <c r="AP536" s="80" t="s">
        <v>178</v>
      </c>
      <c r="AQ536" s="80">
        <v>0</v>
      </c>
      <c r="AR536" s="80">
        <v>0</v>
      </c>
      <c r="AS536" s="80"/>
      <c r="AT536" s="80"/>
      <c r="AU536" s="80"/>
      <c r="AV536" s="80"/>
      <c r="AW536" s="80"/>
      <c r="AX536" s="80"/>
      <c r="AY536" s="80"/>
      <c r="AZ536" s="80"/>
      <c r="BA536" s="79" t="str">
        <f>REPLACE(INDEX(GroupVertices[Group],MATCH(Edges[[#This Row],[Vertex 1]],GroupVertices[Vertex],0)),1,1,"")</f>
        <v>2</v>
      </c>
      <c r="BB536" s="79" t="str">
        <f>REPLACE(INDEX(GroupVertices[Group],MATCH(Edges[[#This Row],[Vertex 2]],GroupVertices[Vertex],0)),1,1,"")</f>
        <v>2</v>
      </c>
    </row>
    <row r="537" spans="1:54" ht="15">
      <c r="A537" s="65" t="s">
        <v>286</v>
      </c>
      <c r="B537" s="65" t="s">
        <v>286</v>
      </c>
      <c r="C537" s="66"/>
      <c r="D537" s="67"/>
      <c r="E537" s="68"/>
      <c r="F537" s="69"/>
      <c r="G537" s="66"/>
      <c r="H537" s="70"/>
      <c r="I537" s="71"/>
      <c r="J537" s="71"/>
      <c r="K537" s="34" t="s">
        <v>65</v>
      </c>
      <c r="L537" s="78">
        <v>537</v>
      </c>
      <c r="M537" s="78"/>
      <c r="N537" s="73"/>
      <c r="O537" s="80" t="s">
        <v>178</v>
      </c>
      <c r="P537" s="82">
        <v>43530.009675925925</v>
      </c>
      <c r="Q537" s="80" t="s">
        <v>508</v>
      </c>
      <c r="R537" s="80"/>
      <c r="S537" s="80"/>
      <c r="T537" s="80" t="s">
        <v>925</v>
      </c>
      <c r="U537" s="80"/>
      <c r="V537" s="83" t="s">
        <v>1128</v>
      </c>
      <c r="W537" s="82">
        <v>43530.009675925925</v>
      </c>
      <c r="X537" s="83" t="s">
        <v>1360</v>
      </c>
      <c r="Y537" s="80"/>
      <c r="Z537" s="80"/>
      <c r="AA537" s="86" t="s">
        <v>2000</v>
      </c>
      <c r="AB537" s="80"/>
      <c r="AC537" s="80" t="b">
        <v>0</v>
      </c>
      <c r="AD537" s="80">
        <v>5</v>
      </c>
      <c r="AE537" s="86" t="s">
        <v>2449</v>
      </c>
      <c r="AF537" s="80" t="b">
        <v>0</v>
      </c>
      <c r="AG537" s="80" t="s">
        <v>2484</v>
      </c>
      <c r="AH537" s="80"/>
      <c r="AI537" s="86" t="s">
        <v>2449</v>
      </c>
      <c r="AJ537" s="80" t="b">
        <v>0</v>
      </c>
      <c r="AK537" s="80">
        <v>0</v>
      </c>
      <c r="AL537" s="86" t="s">
        <v>2449</v>
      </c>
      <c r="AM537" s="80" t="s">
        <v>2503</v>
      </c>
      <c r="AN537" s="80" t="b">
        <v>0</v>
      </c>
      <c r="AO537" s="86" t="s">
        <v>2000</v>
      </c>
      <c r="AP537" s="80" t="s">
        <v>178</v>
      </c>
      <c r="AQ537" s="80">
        <v>0</v>
      </c>
      <c r="AR537" s="80">
        <v>0</v>
      </c>
      <c r="AS537" s="80"/>
      <c r="AT537" s="80"/>
      <c r="AU537" s="80"/>
      <c r="AV537" s="80"/>
      <c r="AW537" s="80"/>
      <c r="AX537" s="80"/>
      <c r="AY537" s="80"/>
      <c r="AZ537" s="80"/>
      <c r="BA537" s="79" t="str">
        <f>REPLACE(INDEX(GroupVertices[Group],MATCH(Edges[[#This Row],[Vertex 1]],GroupVertices[Vertex],0)),1,1,"")</f>
        <v>2</v>
      </c>
      <c r="BB537" s="79" t="str">
        <f>REPLACE(INDEX(GroupVertices[Group],MATCH(Edges[[#This Row],[Vertex 2]],GroupVertices[Vertex],0)),1,1,"")</f>
        <v>2</v>
      </c>
    </row>
    <row r="538" spans="1:54" ht="15">
      <c r="A538" s="65" t="s">
        <v>274</v>
      </c>
      <c r="B538" s="65" t="s">
        <v>274</v>
      </c>
      <c r="C538" s="66"/>
      <c r="D538" s="67"/>
      <c r="E538" s="68"/>
      <c r="F538" s="69"/>
      <c r="G538" s="66"/>
      <c r="H538" s="70"/>
      <c r="I538" s="71"/>
      <c r="J538" s="71"/>
      <c r="K538" s="34" t="s">
        <v>65</v>
      </c>
      <c r="L538" s="78">
        <v>538</v>
      </c>
      <c r="M538" s="78"/>
      <c r="N538" s="73"/>
      <c r="O538" s="80" t="s">
        <v>178</v>
      </c>
      <c r="P538" s="82">
        <v>43530.008043981485</v>
      </c>
      <c r="Q538" s="80" t="s">
        <v>397</v>
      </c>
      <c r="R538" s="80"/>
      <c r="S538" s="80"/>
      <c r="T538" s="80" t="s">
        <v>925</v>
      </c>
      <c r="U538" s="80"/>
      <c r="V538" s="83" t="s">
        <v>1116</v>
      </c>
      <c r="W538" s="82">
        <v>43530.008043981485</v>
      </c>
      <c r="X538" s="83" t="s">
        <v>1243</v>
      </c>
      <c r="Y538" s="80"/>
      <c r="Z538" s="80"/>
      <c r="AA538" s="86" t="s">
        <v>1883</v>
      </c>
      <c r="AB538" s="80"/>
      <c r="AC538" s="80" t="b">
        <v>0</v>
      </c>
      <c r="AD538" s="80">
        <v>8</v>
      </c>
      <c r="AE538" s="86" t="s">
        <v>2449</v>
      </c>
      <c r="AF538" s="80" t="b">
        <v>0</v>
      </c>
      <c r="AG538" s="80" t="s">
        <v>2484</v>
      </c>
      <c r="AH538" s="80"/>
      <c r="AI538" s="86" t="s">
        <v>2449</v>
      </c>
      <c r="AJ538" s="80" t="b">
        <v>0</v>
      </c>
      <c r="AK538" s="80">
        <v>0</v>
      </c>
      <c r="AL538" s="86" t="s">
        <v>2449</v>
      </c>
      <c r="AM538" s="80" t="s">
        <v>2502</v>
      </c>
      <c r="AN538" s="80" t="b">
        <v>0</v>
      </c>
      <c r="AO538" s="86" t="s">
        <v>1883</v>
      </c>
      <c r="AP538" s="80" t="s">
        <v>178</v>
      </c>
      <c r="AQ538" s="80">
        <v>0</v>
      </c>
      <c r="AR538" s="80">
        <v>0</v>
      </c>
      <c r="AS538" s="80"/>
      <c r="AT538" s="80"/>
      <c r="AU538" s="80"/>
      <c r="AV538" s="80"/>
      <c r="AW538" s="80"/>
      <c r="AX538" s="80"/>
      <c r="AY538" s="80"/>
      <c r="AZ538" s="80"/>
      <c r="BA538" s="79" t="str">
        <f>REPLACE(INDEX(GroupVertices[Group],MATCH(Edges[[#This Row],[Vertex 1]],GroupVertices[Vertex],0)),1,1,"")</f>
        <v>1</v>
      </c>
      <c r="BB538" s="79" t="str">
        <f>REPLACE(INDEX(GroupVertices[Group],MATCH(Edges[[#This Row],[Vertex 2]],GroupVertices[Vertex],0)),1,1,"")</f>
        <v>1</v>
      </c>
    </row>
    <row r="539" spans="1:54" ht="15">
      <c r="A539" s="65" t="s">
        <v>293</v>
      </c>
      <c r="B539" s="65" t="s">
        <v>293</v>
      </c>
      <c r="C539" s="66"/>
      <c r="D539" s="67"/>
      <c r="E539" s="68"/>
      <c r="F539" s="69"/>
      <c r="G539" s="66"/>
      <c r="H539" s="70"/>
      <c r="I539" s="71"/>
      <c r="J539" s="71"/>
      <c r="K539" s="34" t="s">
        <v>65</v>
      </c>
      <c r="L539" s="78">
        <v>539</v>
      </c>
      <c r="M539" s="78"/>
      <c r="N539" s="73"/>
      <c r="O539" s="80" t="s">
        <v>178</v>
      </c>
      <c r="P539" s="82">
        <v>43523.01289351852</v>
      </c>
      <c r="Q539" s="80" t="s">
        <v>780</v>
      </c>
      <c r="R539" s="80"/>
      <c r="S539" s="80"/>
      <c r="T539" s="80" t="s">
        <v>925</v>
      </c>
      <c r="U539" s="83" t="s">
        <v>1042</v>
      </c>
      <c r="V539" s="83" t="s">
        <v>1042</v>
      </c>
      <c r="W539" s="82">
        <v>43523.01289351852</v>
      </c>
      <c r="X539" s="83" t="s">
        <v>1725</v>
      </c>
      <c r="Y539" s="80"/>
      <c r="Z539" s="80"/>
      <c r="AA539" s="86" t="s">
        <v>2369</v>
      </c>
      <c r="AB539" s="80"/>
      <c r="AC539" s="80" t="b">
        <v>0</v>
      </c>
      <c r="AD539" s="80">
        <v>3</v>
      </c>
      <c r="AE539" s="86" t="s">
        <v>2449</v>
      </c>
      <c r="AF539" s="80" t="b">
        <v>0</v>
      </c>
      <c r="AG539" s="80" t="s">
        <v>2484</v>
      </c>
      <c r="AH539" s="80"/>
      <c r="AI539" s="86" t="s">
        <v>2449</v>
      </c>
      <c r="AJ539" s="80" t="b">
        <v>0</v>
      </c>
      <c r="AK539" s="80">
        <v>1</v>
      </c>
      <c r="AL539" s="86" t="s">
        <v>2449</v>
      </c>
      <c r="AM539" s="80" t="s">
        <v>2502</v>
      </c>
      <c r="AN539" s="80" t="b">
        <v>0</v>
      </c>
      <c r="AO539" s="86" t="s">
        <v>2369</v>
      </c>
      <c r="AP539" s="80" t="s">
        <v>178</v>
      </c>
      <c r="AQ539" s="80">
        <v>0</v>
      </c>
      <c r="AR539" s="80">
        <v>0</v>
      </c>
      <c r="AS539" s="80"/>
      <c r="AT539" s="80"/>
      <c r="AU539" s="80"/>
      <c r="AV539" s="80"/>
      <c r="AW539" s="80"/>
      <c r="AX539" s="80"/>
      <c r="AY539" s="80"/>
      <c r="AZ539" s="80"/>
      <c r="BA539" s="79" t="str">
        <f>REPLACE(INDEX(GroupVertices[Group],MATCH(Edges[[#This Row],[Vertex 1]],GroupVertices[Vertex],0)),1,1,"")</f>
        <v>2</v>
      </c>
      <c r="BB539" s="79" t="str">
        <f>REPLACE(INDEX(GroupVertices[Group],MATCH(Edges[[#This Row],[Vertex 2]],GroupVertices[Vertex],0)),1,1,"")</f>
        <v>2</v>
      </c>
    </row>
    <row r="540" spans="1:54" ht="15">
      <c r="A540" s="65" t="s">
        <v>292</v>
      </c>
      <c r="B540" s="65" t="s">
        <v>292</v>
      </c>
      <c r="C540" s="66"/>
      <c r="D540" s="67"/>
      <c r="E540" s="68"/>
      <c r="F540" s="69"/>
      <c r="G540" s="66"/>
      <c r="H540" s="70"/>
      <c r="I540" s="71"/>
      <c r="J540" s="71"/>
      <c r="K540" s="34" t="s">
        <v>65</v>
      </c>
      <c r="L540" s="78">
        <v>540</v>
      </c>
      <c r="M540" s="78"/>
      <c r="N540" s="73"/>
      <c r="O540" s="80" t="s">
        <v>178</v>
      </c>
      <c r="P540" s="82">
        <v>43523.013194444444</v>
      </c>
      <c r="Q540" s="80" t="s">
        <v>596</v>
      </c>
      <c r="R540" s="80"/>
      <c r="S540" s="80"/>
      <c r="T540" s="80" t="s">
        <v>925</v>
      </c>
      <c r="U540" s="80"/>
      <c r="V540" s="83" t="s">
        <v>1134</v>
      </c>
      <c r="W540" s="82">
        <v>43523.013194444444</v>
      </c>
      <c r="X540" s="83" t="s">
        <v>1455</v>
      </c>
      <c r="Y540" s="80"/>
      <c r="Z540" s="80"/>
      <c r="AA540" s="86" t="s">
        <v>2095</v>
      </c>
      <c r="AB540" s="80"/>
      <c r="AC540" s="80" t="b">
        <v>0</v>
      </c>
      <c r="AD540" s="80">
        <v>2</v>
      </c>
      <c r="AE540" s="86" t="s">
        <v>2449</v>
      </c>
      <c r="AF540" s="80" t="b">
        <v>0</v>
      </c>
      <c r="AG540" s="80" t="s">
        <v>2484</v>
      </c>
      <c r="AH540" s="80"/>
      <c r="AI540" s="86" t="s">
        <v>2449</v>
      </c>
      <c r="AJ540" s="80" t="b">
        <v>0</v>
      </c>
      <c r="AK540" s="80">
        <v>0</v>
      </c>
      <c r="AL540" s="86" t="s">
        <v>2449</v>
      </c>
      <c r="AM540" s="80" t="s">
        <v>2503</v>
      </c>
      <c r="AN540" s="80" t="b">
        <v>0</v>
      </c>
      <c r="AO540" s="86" t="s">
        <v>2095</v>
      </c>
      <c r="AP540" s="80" t="s">
        <v>178</v>
      </c>
      <c r="AQ540" s="80">
        <v>0</v>
      </c>
      <c r="AR540" s="80">
        <v>0</v>
      </c>
      <c r="AS540" s="80"/>
      <c r="AT540" s="80"/>
      <c r="AU540" s="80"/>
      <c r="AV540" s="80"/>
      <c r="AW540" s="80"/>
      <c r="AX540" s="80"/>
      <c r="AY540" s="80"/>
      <c r="AZ540" s="80"/>
      <c r="BA540" s="79" t="str">
        <f>REPLACE(INDEX(GroupVertices[Group],MATCH(Edges[[#This Row],[Vertex 1]],GroupVertices[Vertex],0)),1,1,"")</f>
        <v>4</v>
      </c>
      <c r="BB540" s="79" t="str">
        <f>REPLACE(INDEX(GroupVertices[Group],MATCH(Edges[[#This Row],[Vertex 2]],GroupVertices[Vertex],0)),1,1,"")</f>
        <v>4</v>
      </c>
    </row>
    <row r="541" spans="1:54" ht="15">
      <c r="A541" s="65" t="s">
        <v>277</v>
      </c>
      <c r="B541" s="65" t="s">
        <v>277</v>
      </c>
      <c r="C541" s="66"/>
      <c r="D541" s="67"/>
      <c r="E541" s="68"/>
      <c r="F541" s="69"/>
      <c r="G541" s="66"/>
      <c r="H541" s="70"/>
      <c r="I541" s="71"/>
      <c r="J541" s="71"/>
      <c r="K541" s="34" t="s">
        <v>65</v>
      </c>
      <c r="L541" s="78">
        <v>541</v>
      </c>
      <c r="M541" s="78"/>
      <c r="N541" s="73"/>
      <c r="O541" s="80" t="s">
        <v>178</v>
      </c>
      <c r="P541" s="82">
        <v>43523.00761574074</v>
      </c>
      <c r="Q541" s="80" t="s">
        <v>481</v>
      </c>
      <c r="R541" s="80"/>
      <c r="S541" s="80"/>
      <c r="T541" s="80" t="s">
        <v>925</v>
      </c>
      <c r="U541" s="83" t="s">
        <v>991</v>
      </c>
      <c r="V541" s="83" t="s">
        <v>991</v>
      </c>
      <c r="W541" s="82">
        <v>43523.00761574074</v>
      </c>
      <c r="X541" s="83" t="s">
        <v>1331</v>
      </c>
      <c r="Y541" s="80"/>
      <c r="Z541" s="80"/>
      <c r="AA541" s="86" t="s">
        <v>1971</v>
      </c>
      <c r="AB541" s="80"/>
      <c r="AC541" s="80" t="b">
        <v>0</v>
      </c>
      <c r="AD541" s="80">
        <v>2</v>
      </c>
      <c r="AE541" s="86" t="s">
        <v>2449</v>
      </c>
      <c r="AF541" s="80" t="b">
        <v>0</v>
      </c>
      <c r="AG541" s="80" t="s">
        <v>2484</v>
      </c>
      <c r="AH541" s="80"/>
      <c r="AI541" s="86" t="s">
        <v>2449</v>
      </c>
      <c r="AJ541" s="80" t="b">
        <v>0</v>
      </c>
      <c r="AK541" s="80">
        <v>0</v>
      </c>
      <c r="AL541" s="86" t="s">
        <v>2449</v>
      </c>
      <c r="AM541" s="80" t="s">
        <v>2502</v>
      </c>
      <c r="AN541" s="80" t="b">
        <v>0</v>
      </c>
      <c r="AO541" s="86" t="s">
        <v>1971</v>
      </c>
      <c r="AP541" s="80" t="s">
        <v>178</v>
      </c>
      <c r="AQ541" s="80">
        <v>0</v>
      </c>
      <c r="AR541" s="80">
        <v>0</v>
      </c>
      <c r="AS541" s="80"/>
      <c r="AT541" s="80"/>
      <c r="AU541" s="80"/>
      <c r="AV541" s="80"/>
      <c r="AW541" s="80"/>
      <c r="AX541" s="80"/>
      <c r="AY541" s="80"/>
      <c r="AZ541" s="80"/>
      <c r="BA541" s="79" t="str">
        <f>REPLACE(INDEX(GroupVertices[Group],MATCH(Edges[[#This Row],[Vertex 1]],GroupVertices[Vertex],0)),1,1,"")</f>
        <v>4</v>
      </c>
      <c r="BB541" s="79" t="str">
        <f>REPLACE(INDEX(GroupVertices[Group],MATCH(Edges[[#This Row],[Vertex 2]],GroupVertices[Vertex],0)),1,1,"")</f>
        <v>4</v>
      </c>
    </row>
    <row r="542" spans="1:54" ht="15">
      <c r="A542" s="65" t="s">
        <v>283</v>
      </c>
      <c r="B542" s="65" t="s">
        <v>283</v>
      </c>
      <c r="C542" s="66"/>
      <c r="D542" s="67"/>
      <c r="E542" s="68"/>
      <c r="F542" s="69"/>
      <c r="G542" s="66"/>
      <c r="H542" s="70"/>
      <c r="I542" s="71"/>
      <c r="J542" s="71"/>
      <c r="K542" s="34" t="s">
        <v>65</v>
      </c>
      <c r="L542" s="78">
        <v>542</v>
      </c>
      <c r="M542" s="78"/>
      <c r="N542" s="73"/>
      <c r="O542" s="80" t="s">
        <v>178</v>
      </c>
      <c r="P542" s="82">
        <v>43523.008472222224</v>
      </c>
      <c r="Q542" s="80" t="s">
        <v>738</v>
      </c>
      <c r="R542" s="80"/>
      <c r="S542" s="80"/>
      <c r="T542" s="80" t="s">
        <v>925</v>
      </c>
      <c r="U542" s="80"/>
      <c r="V542" s="83" t="s">
        <v>1125</v>
      </c>
      <c r="W542" s="82">
        <v>43523.008472222224</v>
      </c>
      <c r="X542" s="83" t="s">
        <v>1605</v>
      </c>
      <c r="Y542" s="80"/>
      <c r="Z542" s="80"/>
      <c r="AA542" s="86" t="s">
        <v>2246</v>
      </c>
      <c r="AB542" s="80"/>
      <c r="AC542" s="80" t="b">
        <v>0</v>
      </c>
      <c r="AD542" s="80">
        <v>5</v>
      </c>
      <c r="AE542" s="86" t="s">
        <v>2449</v>
      </c>
      <c r="AF542" s="80" t="b">
        <v>0</v>
      </c>
      <c r="AG542" s="80" t="s">
        <v>2484</v>
      </c>
      <c r="AH542" s="80"/>
      <c r="AI542" s="86" t="s">
        <v>2449</v>
      </c>
      <c r="AJ542" s="80" t="b">
        <v>0</v>
      </c>
      <c r="AK542" s="80">
        <v>0</v>
      </c>
      <c r="AL542" s="86" t="s">
        <v>2449</v>
      </c>
      <c r="AM542" s="80" t="s">
        <v>2502</v>
      </c>
      <c r="AN542" s="80" t="b">
        <v>0</v>
      </c>
      <c r="AO542" s="86" t="s">
        <v>2246</v>
      </c>
      <c r="AP542" s="80" t="s">
        <v>178</v>
      </c>
      <c r="AQ542" s="80">
        <v>0</v>
      </c>
      <c r="AR542" s="80">
        <v>0</v>
      </c>
      <c r="AS542" s="80"/>
      <c r="AT542" s="80"/>
      <c r="AU542" s="80"/>
      <c r="AV542" s="80"/>
      <c r="AW542" s="80"/>
      <c r="AX542" s="80"/>
      <c r="AY542" s="80"/>
      <c r="AZ542" s="80"/>
      <c r="BA542" s="79" t="str">
        <f>REPLACE(INDEX(GroupVertices[Group],MATCH(Edges[[#This Row],[Vertex 1]],GroupVertices[Vertex],0)),1,1,"")</f>
        <v>2</v>
      </c>
      <c r="BB542" s="79" t="str">
        <f>REPLACE(INDEX(GroupVertices[Group],MATCH(Edges[[#This Row],[Vertex 2]],GroupVertices[Vertex],0)),1,1,"")</f>
        <v>2</v>
      </c>
    </row>
    <row r="543" spans="1:54" ht="15">
      <c r="A543" s="65" t="s">
        <v>269</v>
      </c>
      <c r="B543" s="65" t="s">
        <v>269</v>
      </c>
      <c r="C543" s="66"/>
      <c r="D543" s="67"/>
      <c r="E543" s="68"/>
      <c r="F543" s="69"/>
      <c r="G543" s="66"/>
      <c r="H543" s="70"/>
      <c r="I543" s="71"/>
      <c r="J543" s="71"/>
      <c r="K543" s="34" t="s">
        <v>65</v>
      </c>
      <c r="L543" s="78">
        <v>543</v>
      </c>
      <c r="M543" s="78"/>
      <c r="N543" s="73"/>
      <c r="O543" s="80" t="s">
        <v>178</v>
      </c>
      <c r="P543" s="82">
        <v>43523.013773148145</v>
      </c>
      <c r="Q543" s="80" t="s">
        <v>371</v>
      </c>
      <c r="R543" s="80"/>
      <c r="S543" s="80"/>
      <c r="T543" s="80" t="s">
        <v>925</v>
      </c>
      <c r="U543" s="80"/>
      <c r="V543" s="83" t="s">
        <v>1110</v>
      </c>
      <c r="W543" s="82">
        <v>43523.013773148145</v>
      </c>
      <c r="X543" s="83" t="s">
        <v>1214</v>
      </c>
      <c r="Y543" s="80"/>
      <c r="Z543" s="80"/>
      <c r="AA543" s="86" t="s">
        <v>1854</v>
      </c>
      <c r="AB543" s="80"/>
      <c r="AC543" s="80" t="b">
        <v>0</v>
      </c>
      <c r="AD543" s="80">
        <v>4</v>
      </c>
      <c r="AE543" s="86" t="s">
        <v>2449</v>
      </c>
      <c r="AF543" s="80" t="b">
        <v>0</v>
      </c>
      <c r="AG543" s="80" t="s">
        <v>2484</v>
      </c>
      <c r="AH543" s="80"/>
      <c r="AI543" s="86" t="s">
        <v>2449</v>
      </c>
      <c r="AJ543" s="80" t="b">
        <v>0</v>
      </c>
      <c r="AK543" s="80">
        <v>0</v>
      </c>
      <c r="AL543" s="86" t="s">
        <v>2449</v>
      </c>
      <c r="AM543" s="80" t="s">
        <v>2506</v>
      </c>
      <c r="AN543" s="80" t="b">
        <v>0</v>
      </c>
      <c r="AO543" s="86" t="s">
        <v>1854</v>
      </c>
      <c r="AP543" s="80" t="s">
        <v>178</v>
      </c>
      <c r="AQ543" s="80">
        <v>0</v>
      </c>
      <c r="AR543" s="80">
        <v>0</v>
      </c>
      <c r="AS543" s="80"/>
      <c r="AT543" s="80"/>
      <c r="AU543" s="80"/>
      <c r="AV543" s="80"/>
      <c r="AW543" s="80"/>
      <c r="AX543" s="80"/>
      <c r="AY543" s="80"/>
      <c r="AZ543" s="80"/>
      <c r="BA543" s="79" t="str">
        <f>REPLACE(INDEX(GroupVertices[Group],MATCH(Edges[[#This Row],[Vertex 1]],GroupVertices[Vertex],0)),1,1,"")</f>
        <v>4</v>
      </c>
      <c r="BB543" s="79" t="str">
        <f>REPLACE(INDEX(GroupVertices[Group],MATCH(Edges[[#This Row],[Vertex 2]],GroupVertices[Vertex],0)),1,1,"")</f>
        <v>4</v>
      </c>
    </row>
    <row r="544" spans="1:54" ht="15">
      <c r="A544" s="65" t="s">
        <v>284</v>
      </c>
      <c r="B544" s="65" t="s">
        <v>284</v>
      </c>
      <c r="C544" s="66"/>
      <c r="D544" s="67"/>
      <c r="E544" s="68"/>
      <c r="F544" s="69"/>
      <c r="G544" s="66"/>
      <c r="H544" s="70"/>
      <c r="I544" s="71"/>
      <c r="J544" s="71"/>
      <c r="K544" s="34" t="s">
        <v>65</v>
      </c>
      <c r="L544" s="78">
        <v>544</v>
      </c>
      <c r="M544" s="78"/>
      <c r="N544" s="73"/>
      <c r="O544" s="80" t="s">
        <v>178</v>
      </c>
      <c r="P544" s="82">
        <v>43523.0105787037</v>
      </c>
      <c r="Q544" s="80" t="s">
        <v>439</v>
      </c>
      <c r="R544" s="80"/>
      <c r="S544" s="80"/>
      <c r="T544" s="80" t="s">
        <v>925</v>
      </c>
      <c r="U544" s="80"/>
      <c r="V544" s="83" t="s">
        <v>1126</v>
      </c>
      <c r="W544" s="82">
        <v>43523.0105787037</v>
      </c>
      <c r="X544" s="83" t="s">
        <v>1287</v>
      </c>
      <c r="Y544" s="80"/>
      <c r="Z544" s="80"/>
      <c r="AA544" s="86" t="s">
        <v>1927</v>
      </c>
      <c r="AB544" s="80"/>
      <c r="AC544" s="80" t="b">
        <v>0</v>
      </c>
      <c r="AD544" s="80">
        <v>4</v>
      </c>
      <c r="AE544" s="86" t="s">
        <v>2449</v>
      </c>
      <c r="AF544" s="80" t="b">
        <v>0</v>
      </c>
      <c r="AG544" s="80" t="s">
        <v>2484</v>
      </c>
      <c r="AH544" s="80"/>
      <c r="AI544" s="86" t="s">
        <v>2449</v>
      </c>
      <c r="AJ544" s="80" t="b">
        <v>0</v>
      </c>
      <c r="AK544" s="80">
        <v>0</v>
      </c>
      <c r="AL544" s="86" t="s">
        <v>2449</v>
      </c>
      <c r="AM544" s="80" t="s">
        <v>2506</v>
      </c>
      <c r="AN544" s="80" t="b">
        <v>0</v>
      </c>
      <c r="AO544" s="86" t="s">
        <v>1927</v>
      </c>
      <c r="AP544" s="80" t="s">
        <v>178</v>
      </c>
      <c r="AQ544" s="80">
        <v>0</v>
      </c>
      <c r="AR544" s="80">
        <v>0</v>
      </c>
      <c r="AS544" s="80"/>
      <c r="AT544" s="80"/>
      <c r="AU544" s="80"/>
      <c r="AV544" s="80"/>
      <c r="AW544" s="80"/>
      <c r="AX544" s="80"/>
      <c r="AY544" s="80"/>
      <c r="AZ544" s="80"/>
      <c r="BA544" s="79" t="str">
        <f>REPLACE(INDEX(GroupVertices[Group],MATCH(Edges[[#This Row],[Vertex 1]],GroupVertices[Vertex],0)),1,1,"")</f>
        <v>6</v>
      </c>
      <c r="BB544" s="79" t="str">
        <f>REPLACE(INDEX(GroupVertices[Group],MATCH(Edges[[#This Row],[Vertex 2]],GroupVertices[Vertex],0)),1,1,"")</f>
        <v>6</v>
      </c>
    </row>
    <row r="545" spans="1:54" ht="15">
      <c r="A545" s="65" t="s">
        <v>273</v>
      </c>
      <c r="B545" s="65" t="s">
        <v>273</v>
      </c>
      <c r="C545" s="66"/>
      <c r="D545" s="67"/>
      <c r="E545" s="68"/>
      <c r="F545" s="69"/>
      <c r="G545" s="66"/>
      <c r="H545" s="70"/>
      <c r="I545" s="71"/>
      <c r="J545" s="71"/>
      <c r="K545" s="34" t="s">
        <v>65</v>
      </c>
      <c r="L545" s="78">
        <v>545</v>
      </c>
      <c r="M545" s="78"/>
      <c r="N545" s="73"/>
      <c r="O545" s="80" t="s">
        <v>178</v>
      </c>
      <c r="P545" s="82">
        <v>43523.00755787037</v>
      </c>
      <c r="Q545" s="80" t="s">
        <v>562</v>
      </c>
      <c r="R545" s="80"/>
      <c r="S545" s="80"/>
      <c r="T545" s="80" t="s">
        <v>925</v>
      </c>
      <c r="U545" s="80"/>
      <c r="V545" s="83" t="s">
        <v>1115</v>
      </c>
      <c r="W545" s="82">
        <v>43523.00755787037</v>
      </c>
      <c r="X545" s="83" t="s">
        <v>1418</v>
      </c>
      <c r="Y545" s="80"/>
      <c r="Z545" s="80"/>
      <c r="AA545" s="86" t="s">
        <v>2058</v>
      </c>
      <c r="AB545" s="80"/>
      <c r="AC545" s="80" t="b">
        <v>0</v>
      </c>
      <c r="AD545" s="80">
        <v>1</v>
      </c>
      <c r="AE545" s="86" t="s">
        <v>2449</v>
      </c>
      <c r="AF545" s="80" t="b">
        <v>0</v>
      </c>
      <c r="AG545" s="80" t="s">
        <v>2484</v>
      </c>
      <c r="AH545" s="80"/>
      <c r="AI545" s="86" t="s">
        <v>2449</v>
      </c>
      <c r="AJ545" s="80" t="b">
        <v>0</v>
      </c>
      <c r="AK545" s="80">
        <v>0</v>
      </c>
      <c r="AL545" s="86" t="s">
        <v>2449</v>
      </c>
      <c r="AM545" s="80" t="s">
        <v>2506</v>
      </c>
      <c r="AN545" s="80" t="b">
        <v>0</v>
      </c>
      <c r="AO545" s="86" t="s">
        <v>2058</v>
      </c>
      <c r="AP545" s="80" t="s">
        <v>178</v>
      </c>
      <c r="AQ545" s="80">
        <v>0</v>
      </c>
      <c r="AR545" s="80">
        <v>0</v>
      </c>
      <c r="AS545" s="80"/>
      <c r="AT545" s="80"/>
      <c r="AU545" s="80"/>
      <c r="AV545" s="80"/>
      <c r="AW545" s="80"/>
      <c r="AX545" s="80"/>
      <c r="AY545" s="80"/>
      <c r="AZ545" s="80"/>
      <c r="BA545" s="79" t="str">
        <f>REPLACE(INDEX(GroupVertices[Group],MATCH(Edges[[#This Row],[Vertex 1]],GroupVertices[Vertex],0)),1,1,"")</f>
        <v>4</v>
      </c>
      <c r="BB545" s="79" t="str">
        <f>REPLACE(INDEX(GroupVertices[Group],MATCH(Edges[[#This Row],[Vertex 2]],GroupVertices[Vertex],0)),1,1,"")</f>
        <v>4</v>
      </c>
    </row>
    <row r="546" spans="1:54" ht="15">
      <c r="A546" s="65" t="s">
        <v>297</v>
      </c>
      <c r="B546" s="65" t="s">
        <v>297</v>
      </c>
      <c r="C546" s="66"/>
      <c r="D546" s="67"/>
      <c r="E546" s="68"/>
      <c r="F546" s="69"/>
      <c r="G546" s="66"/>
      <c r="H546" s="70"/>
      <c r="I546" s="71"/>
      <c r="J546" s="71"/>
      <c r="K546" s="34" t="s">
        <v>65</v>
      </c>
      <c r="L546" s="78">
        <v>546</v>
      </c>
      <c r="M546" s="78"/>
      <c r="N546" s="73"/>
      <c r="O546" s="80" t="s">
        <v>178</v>
      </c>
      <c r="P546" s="82">
        <v>43530.0075462963</v>
      </c>
      <c r="Q546" s="80" t="s">
        <v>830</v>
      </c>
      <c r="R546" s="80"/>
      <c r="S546" s="80"/>
      <c r="T546" s="80" t="s">
        <v>925</v>
      </c>
      <c r="U546" s="80"/>
      <c r="V546" s="83" t="s">
        <v>1137</v>
      </c>
      <c r="W546" s="82">
        <v>43530.0075462963</v>
      </c>
      <c r="X546" s="83" t="s">
        <v>1715</v>
      </c>
      <c r="Y546" s="80"/>
      <c r="Z546" s="80"/>
      <c r="AA546" s="86" t="s">
        <v>2359</v>
      </c>
      <c r="AB546" s="80"/>
      <c r="AC546" s="80" t="b">
        <v>0</v>
      </c>
      <c r="AD546" s="80">
        <v>5</v>
      </c>
      <c r="AE546" s="86" t="s">
        <v>2449</v>
      </c>
      <c r="AF546" s="80" t="b">
        <v>0</v>
      </c>
      <c r="AG546" s="80" t="s">
        <v>2484</v>
      </c>
      <c r="AH546" s="80"/>
      <c r="AI546" s="86" t="s">
        <v>2449</v>
      </c>
      <c r="AJ546" s="80" t="b">
        <v>0</v>
      </c>
      <c r="AK546" s="80">
        <v>0</v>
      </c>
      <c r="AL546" s="86" t="s">
        <v>2449</v>
      </c>
      <c r="AM546" s="80" t="s">
        <v>2501</v>
      </c>
      <c r="AN546" s="80" t="b">
        <v>0</v>
      </c>
      <c r="AO546" s="86" t="s">
        <v>2359</v>
      </c>
      <c r="AP546" s="80" t="s">
        <v>178</v>
      </c>
      <c r="AQ546" s="80">
        <v>0</v>
      </c>
      <c r="AR546" s="80">
        <v>0</v>
      </c>
      <c r="AS546" s="80"/>
      <c r="AT546" s="80"/>
      <c r="AU546" s="80"/>
      <c r="AV546" s="80"/>
      <c r="AW546" s="80"/>
      <c r="AX546" s="80"/>
      <c r="AY546" s="80"/>
      <c r="AZ546" s="80"/>
      <c r="BA546" s="79" t="str">
        <f>REPLACE(INDEX(GroupVertices[Group],MATCH(Edges[[#This Row],[Vertex 1]],GroupVertices[Vertex],0)),1,1,"")</f>
        <v>2</v>
      </c>
      <c r="BB546" s="79" t="str">
        <f>REPLACE(INDEX(GroupVertices[Group],MATCH(Edges[[#This Row],[Vertex 2]],GroupVertices[Vertex],0)),1,1,"")</f>
        <v>2</v>
      </c>
    </row>
    <row r="547" spans="1:54" ht="15">
      <c r="A547" s="65" t="s">
        <v>287</v>
      </c>
      <c r="B547" s="65" t="s">
        <v>287</v>
      </c>
      <c r="C547" s="66"/>
      <c r="D547" s="67"/>
      <c r="E547" s="68"/>
      <c r="F547" s="69"/>
      <c r="G547" s="66"/>
      <c r="H547" s="70"/>
      <c r="I547" s="71"/>
      <c r="J547" s="71"/>
      <c r="K547" s="34" t="s">
        <v>65</v>
      </c>
      <c r="L547" s="78">
        <v>547</v>
      </c>
      <c r="M547" s="78"/>
      <c r="N547" s="73"/>
      <c r="O547" s="80" t="s">
        <v>178</v>
      </c>
      <c r="P547" s="82">
        <v>43530.00730324074</v>
      </c>
      <c r="Q547" s="80" t="s">
        <v>635</v>
      </c>
      <c r="R547" s="80"/>
      <c r="S547" s="80"/>
      <c r="T547" s="80" t="s">
        <v>925</v>
      </c>
      <c r="U547" s="80"/>
      <c r="V547" s="83" t="s">
        <v>1129</v>
      </c>
      <c r="W547" s="82">
        <v>43530.00730324074</v>
      </c>
      <c r="X547" s="83" t="s">
        <v>1497</v>
      </c>
      <c r="Y547" s="80"/>
      <c r="Z547" s="80"/>
      <c r="AA547" s="86" t="s">
        <v>2137</v>
      </c>
      <c r="AB547" s="80"/>
      <c r="AC547" s="80" t="b">
        <v>0</v>
      </c>
      <c r="AD547" s="80">
        <v>6</v>
      </c>
      <c r="AE547" s="86" t="s">
        <v>2449</v>
      </c>
      <c r="AF547" s="80" t="b">
        <v>0</v>
      </c>
      <c r="AG547" s="80" t="s">
        <v>2484</v>
      </c>
      <c r="AH547" s="80"/>
      <c r="AI547" s="86" t="s">
        <v>2449</v>
      </c>
      <c r="AJ547" s="80" t="b">
        <v>0</v>
      </c>
      <c r="AK547" s="80">
        <v>0</v>
      </c>
      <c r="AL547" s="86" t="s">
        <v>2449</v>
      </c>
      <c r="AM547" s="80" t="s">
        <v>2504</v>
      </c>
      <c r="AN547" s="80" t="b">
        <v>0</v>
      </c>
      <c r="AO547" s="86" t="s">
        <v>2137</v>
      </c>
      <c r="AP547" s="80" t="s">
        <v>178</v>
      </c>
      <c r="AQ547" s="80">
        <v>0</v>
      </c>
      <c r="AR547" s="80">
        <v>0</v>
      </c>
      <c r="AS547" s="80"/>
      <c r="AT547" s="80"/>
      <c r="AU547" s="80"/>
      <c r="AV547" s="80"/>
      <c r="AW547" s="80"/>
      <c r="AX547" s="80"/>
      <c r="AY547" s="80"/>
      <c r="AZ547" s="80"/>
      <c r="BA547" s="79" t="str">
        <f>REPLACE(INDEX(GroupVertices[Group],MATCH(Edges[[#This Row],[Vertex 1]],GroupVertices[Vertex],0)),1,1,"")</f>
        <v>2</v>
      </c>
      <c r="BB547" s="79" t="str">
        <f>REPLACE(INDEX(GroupVertices[Group],MATCH(Edges[[#This Row],[Vertex 2]],GroupVertices[Vertex],0)),1,1,"")</f>
        <v>2</v>
      </c>
    </row>
    <row r="548" spans="1:54" ht="15">
      <c r="A548" s="65" t="s">
        <v>277</v>
      </c>
      <c r="B548" s="65" t="s">
        <v>277</v>
      </c>
      <c r="C548" s="66"/>
      <c r="D548" s="67"/>
      <c r="E548" s="68"/>
      <c r="F548" s="69"/>
      <c r="G548" s="66"/>
      <c r="H548" s="70"/>
      <c r="I548" s="71"/>
      <c r="J548" s="71"/>
      <c r="K548" s="34" t="s">
        <v>65</v>
      </c>
      <c r="L548" s="78">
        <v>548</v>
      </c>
      <c r="M548" s="78"/>
      <c r="N548" s="73"/>
      <c r="O548" s="80" t="s">
        <v>178</v>
      </c>
      <c r="P548" s="82">
        <v>43530.00702546296</v>
      </c>
      <c r="Q548" s="80" t="s">
        <v>489</v>
      </c>
      <c r="R548" s="80"/>
      <c r="S548" s="80"/>
      <c r="T548" s="80" t="s">
        <v>925</v>
      </c>
      <c r="U548" s="83" t="s">
        <v>993</v>
      </c>
      <c r="V548" s="83" t="s">
        <v>993</v>
      </c>
      <c r="W548" s="82">
        <v>43530.00702546296</v>
      </c>
      <c r="X548" s="83" t="s">
        <v>1341</v>
      </c>
      <c r="Y548" s="80"/>
      <c r="Z548" s="80"/>
      <c r="AA548" s="86" t="s">
        <v>1981</v>
      </c>
      <c r="AB548" s="80"/>
      <c r="AC548" s="80" t="b">
        <v>0</v>
      </c>
      <c r="AD548" s="80">
        <v>6</v>
      </c>
      <c r="AE548" s="86" t="s">
        <v>2449</v>
      </c>
      <c r="AF548" s="80" t="b">
        <v>0</v>
      </c>
      <c r="AG548" s="80" t="s">
        <v>2484</v>
      </c>
      <c r="AH548" s="80"/>
      <c r="AI548" s="86" t="s">
        <v>2449</v>
      </c>
      <c r="AJ548" s="80" t="b">
        <v>0</v>
      </c>
      <c r="AK548" s="80">
        <v>0</v>
      </c>
      <c r="AL548" s="86" t="s">
        <v>2449</v>
      </c>
      <c r="AM548" s="80" t="s">
        <v>2502</v>
      </c>
      <c r="AN548" s="80" t="b">
        <v>0</v>
      </c>
      <c r="AO548" s="86" t="s">
        <v>1981</v>
      </c>
      <c r="AP548" s="80" t="s">
        <v>178</v>
      </c>
      <c r="AQ548" s="80">
        <v>0</v>
      </c>
      <c r="AR548" s="80">
        <v>0</v>
      </c>
      <c r="AS548" s="80"/>
      <c r="AT548" s="80"/>
      <c r="AU548" s="80"/>
      <c r="AV548" s="80"/>
      <c r="AW548" s="80"/>
      <c r="AX548" s="80"/>
      <c r="AY548" s="80"/>
      <c r="AZ548" s="80"/>
      <c r="BA548" s="79" t="str">
        <f>REPLACE(INDEX(GroupVertices[Group],MATCH(Edges[[#This Row],[Vertex 1]],GroupVertices[Vertex],0)),1,1,"")</f>
        <v>4</v>
      </c>
      <c r="BB548" s="79" t="str">
        <f>REPLACE(INDEX(GroupVertices[Group],MATCH(Edges[[#This Row],[Vertex 2]],GroupVertices[Vertex],0)),1,1,"")</f>
        <v>4</v>
      </c>
    </row>
    <row r="549" spans="1:54" ht="15">
      <c r="A549" s="65" t="s">
        <v>278</v>
      </c>
      <c r="B549" s="65" t="s">
        <v>278</v>
      </c>
      <c r="C549" s="66"/>
      <c r="D549" s="67"/>
      <c r="E549" s="68"/>
      <c r="F549" s="69"/>
      <c r="G549" s="66"/>
      <c r="H549" s="70"/>
      <c r="I549" s="71"/>
      <c r="J549" s="71"/>
      <c r="K549" s="34" t="s">
        <v>65</v>
      </c>
      <c r="L549" s="78">
        <v>549</v>
      </c>
      <c r="M549" s="78"/>
      <c r="N549" s="73"/>
      <c r="O549" s="80" t="s">
        <v>178</v>
      </c>
      <c r="P549" s="82">
        <v>43530.00854166667</v>
      </c>
      <c r="Q549" s="80" t="s">
        <v>420</v>
      </c>
      <c r="R549" s="80"/>
      <c r="S549" s="80"/>
      <c r="T549" s="80" t="s">
        <v>925</v>
      </c>
      <c r="U549" s="80"/>
      <c r="V549" s="83" t="s">
        <v>1120</v>
      </c>
      <c r="W549" s="82">
        <v>43530.00854166667</v>
      </c>
      <c r="X549" s="83" t="s">
        <v>1268</v>
      </c>
      <c r="Y549" s="80"/>
      <c r="Z549" s="80"/>
      <c r="AA549" s="86" t="s">
        <v>1908</v>
      </c>
      <c r="AB549" s="80"/>
      <c r="AC549" s="80" t="b">
        <v>0</v>
      </c>
      <c r="AD549" s="80">
        <v>5</v>
      </c>
      <c r="AE549" s="86" t="s">
        <v>2449</v>
      </c>
      <c r="AF549" s="80" t="b">
        <v>0</v>
      </c>
      <c r="AG549" s="80" t="s">
        <v>2484</v>
      </c>
      <c r="AH549" s="80"/>
      <c r="AI549" s="86" t="s">
        <v>2449</v>
      </c>
      <c r="AJ549" s="80" t="b">
        <v>0</v>
      </c>
      <c r="AK549" s="80">
        <v>0</v>
      </c>
      <c r="AL549" s="86" t="s">
        <v>2449</v>
      </c>
      <c r="AM549" s="80" t="s">
        <v>2502</v>
      </c>
      <c r="AN549" s="80" t="b">
        <v>0</v>
      </c>
      <c r="AO549" s="86" t="s">
        <v>1908</v>
      </c>
      <c r="AP549" s="80" t="s">
        <v>178</v>
      </c>
      <c r="AQ549" s="80">
        <v>0</v>
      </c>
      <c r="AR549" s="80">
        <v>0</v>
      </c>
      <c r="AS549" s="80" t="s">
        <v>2511</v>
      </c>
      <c r="AT549" s="80" t="s">
        <v>2519</v>
      </c>
      <c r="AU549" s="80" t="s">
        <v>2521</v>
      </c>
      <c r="AV549" s="80" t="s">
        <v>2523</v>
      </c>
      <c r="AW549" s="80" t="s">
        <v>2531</v>
      </c>
      <c r="AX549" s="80" t="s">
        <v>2539</v>
      </c>
      <c r="AY549" s="80" t="s">
        <v>2546</v>
      </c>
      <c r="AZ549" s="83" t="s">
        <v>2549</v>
      </c>
      <c r="BA549" s="79" t="str">
        <f>REPLACE(INDEX(GroupVertices[Group],MATCH(Edges[[#This Row],[Vertex 1]],GroupVertices[Vertex],0)),1,1,"")</f>
        <v>1</v>
      </c>
      <c r="BB549" s="79" t="str">
        <f>REPLACE(INDEX(GroupVertices[Group],MATCH(Edges[[#This Row],[Vertex 2]],GroupVertices[Vertex],0)),1,1,"")</f>
        <v>1</v>
      </c>
    </row>
    <row r="550" spans="1:54" ht="15">
      <c r="A550" s="65" t="s">
        <v>270</v>
      </c>
      <c r="B550" s="65" t="s">
        <v>270</v>
      </c>
      <c r="C550" s="66"/>
      <c r="D550" s="67"/>
      <c r="E550" s="68"/>
      <c r="F550" s="69"/>
      <c r="G550" s="66"/>
      <c r="H550" s="70"/>
      <c r="I550" s="71"/>
      <c r="J550" s="71"/>
      <c r="K550" s="34" t="s">
        <v>65</v>
      </c>
      <c r="L550" s="78">
        <v>550</v>
      </c>
      <c r="M550" s="78"/>
      <c r="N550" s="73"/>
      <c r="O550" s="80" t="s">
        <v>178</v>
      </c>
      <c r="P550" s="82">
        <v>43523.016805555555</v>
      </c>
      <c r="Q550" s="80" t="s">
        <v>781</v>
      </c>
      <c r="R550" s="80"/>
      <c r="S550" s="80"/>
      <c r="T550" s="80" t="s">
        <v>925</v>
      </c>
      <c r="U550" s="80"/>
      <c r="V550" s="83" t="s">
        <v>1111</v>
      </c>
      <c r="W550" s="82">
        <v>43523.016805555555</v>
      </c>
      <c r="X550" s="83" t="s">
        <v>1654</v>
      </c>
      <c r="Y550" s="80"/>
      <c r="Z550" s="80"/>
      <c r="AA550" s="86" t="s">
        <v>2296</v>
      </c>
      <c r="AB550" s="80"/>
      <c r="AC550" s="80" t="b">
        <v>0</v>
      </c>
      <c r="AD550" s="80">
        <v>4</v>
      </c>
      <c r="AE550" s="86" t="s">
        <v>2449</v>
      </c>
      <c r="AF550" s="80" t="b">
        <v>0</v>
      </c>
      <c r="AG550" s="80" t="s">
        <v>2484</v>
      </c>
      <c r="AH550" s="80"/>
      <c r="AI550" s="86" t="s">
        <v>2449</v>
      </c>
      <c r="AJ550" s="80" t="b">
        <v>0</v>
      </c>
      <c r="AK550" s="80">
        <v>0</v>
      </c>
      <c r="AL550" s="86" t="s">
        <v>2449</v>
      </c>
      <c r="AM550" s="80" t="s">
        <v>2506</v>
      </c>
      <c r="AN550" s="80" t="b">
        <v>0</v>
      </c>
      <c r="AO550" s="86" t="s">
        <v>2296</v>
      </c>
      <c r="AP550" s="80" t="s">
        <v>178</v>
      </c>
      <c r="AQ550" s="80">
        <v>0</v>
      </c>
      <c r="AR550" s="80">
        <v>0</v>
      </c>
      <c r="AS550" s="80"/>
      <c r="AT550" s="80"/>
      <c r="AU550" s="80"/>
      <c r="AV550" s="80"/>
      <c r="AW550" s="80"/>
      <c r="AX550" s="80"/>
      <c r="AY550" s="80"/>
      <c r="AZ550" s="80"/>
      <c r="BA550" s="79" t="str">
        <f>REPLACE(INDEX(GroupVertices[Group],MATCH(Edges[[#This Row],[Vertex 1]],GroupVertices[Vertex],0)),1,1,"")</f>
        <v>1</v>
      </c>
      <c r="BB550" s="79" t="str">
        <f>REPLACE(INDEX(GroupVertices[Group],MATCH(Edges[[#This Row],[Vertex 2]],GroupVertices[Vertex],0)),1,1,"")</f>
        <v>1</v>
      </c>
    </row>
    <row r="551" spans="1:54" ht="15">
      <c r="A551" s="65" t="s">
        <v>296</v>
      </c>
      <c r="B551" s="65" t="s">
        <v>296</v>
      </c>
      <c r="C551" s="66"/>
      <c r="D551" s="67"/>
      <c r="E551" s="68"/>
      <c r="F551" s="69"/>
      <c r="G551" s="66"/>
      <c r="H551" s="70"/>
      <c r="I551" s="71"/>
      <c r="J551" s="71"/>
      <c r="K551" s="34" t="s">
        <v>65</v>
      </c>
      <c r="L551" s="78">
        <v>551</v>
      </c>
      <c r="M551" s="78"/>
      <c r="N551" s="73"/>
      <c r="O551" s="80" t="s">
        <v>178</v>
      </c>
      <c r="P551" s="82">
        <v>43523.01457175926</v>
      </c>
      <c r="Q551" s="80" t="s">
        <v>868</v>
      </c>
      <c r="R551" s="80"/>
      <c r="S551" s="80"/>
      <c r="T551" s="80" t="s">
        <v>925</v>
      </c>
      <c r="U551" s="80"/>
      <c r="V551" s="83" t="s">
        <v>1146</v>
      </c>
      <c r="W551" s="82">
        <v>43523.01457175926</v>
      </c>
      <c r="X551" s="83" t="s">
        <v>1772</v>
      </c>
      <c r="Y551" s="80"/>
      <c r="Z551" s="80"/>
      <c r="AA551" s="86" t="s">
        <v>2416</v>
      </c>
      <c r="AB551" s="80"/>
      <c r="AC551" s="80" t="b">
        <v>0</v>
      </c>
      <c r="AD551" s="80">
        <v>1</v>
      </c>
      <c r="AE551" s="86" t="s">
        <v>2449</v>
      </c>
      <c r="AF551" s="80" t="b">
        <v>0</v>
      </c>
      <c r="AG551" s="80" t="s">
        <v>2484</v>
      </c>
      <c r="AH551" s="80"/>
      <c r="AI551" s="86" t="s">
        <v>2449</v>
      </c>
      <c r="AJ551" s="80" t="b">
        <v>0</v>
      </c>
      <c r="AK551" s="80">
        <v>0</v>
      </c>
      <c r="AL551" s="86" t="s">
        <v>2449</v>
      </c>
      <c r="AM551" s="80" t="s">
        <v>2504</v>
      </c>
      <c r="AN551" s="80" t="b">
        <v>0</v>
      </c>
      <c r="AO551" s="86" t="s">
        <v>2416</v>
      </c>
      <c r="AP551" s="80" t="s">
        <v>178</v>
      </c>
      <c r="AQ551" s="80">
        <v>0</v>
      </c>
      <c r="AR551" s="80">
        <v>0</v>
      </c>
      <c r="AS551" s="80"/>
      <c r="AT551" s="80"/>
      <c r="AU551" s="80"/>
      <c r="AV551" s="80"/>
      <c r="AW551" s="80"/>
      <c r="AX551" s="80"/>
      <c r="AY551" s="80"/>
      <c r="AZ551" s="80"/>
      <c r="BA551" s="79" t="str">
        <f>REPLACE(INDEX(GroupVertices[Group],MATCH(Edges[[#This Row],[Vertex 1]],GroupVertices[Vertex],0)),1,1,"")</f>
        <v>5</v>
      </c>
      <c r="BB551" s="79" t="str">
        <f>REPLACE(INDEX(GroupVertices[Group],MATCH(Edges[[#This Row],[Vertex 2]],GroupVertices[Vertex],0)),1,1,"")</f>
        <v>5</v>
      </c>
    </row>
    <row r="552" spans="1:54" ht="15">
      <c r="A552" s="65" t="s">
        <v>296</v>
      </c>
      <c r="B552" s="65" t="s">
        <v>296</v>
      </c>
      <c r="C552" s="66"/>
      <c r="D552" s="67"/>
      <c r="E552" s="68"/>
      <c r="F552" s="69"/>
      <c r="G552" s="66"/>
      <c r="H552" s="70"/>
      <c r="I552" s="71"/>
      <c r="J552" s="71"/>
      <c r="K552" s="34" t="s">
        <v>65</v>
      </c>
      <c r="L552" s="78">
        <v>552</v>
      </c>
      <c r="M552" s="78"/>
      <c r="N552" s="73"/>
      <c r="O552" s="80" t="s">
        <v>178</v>
      </c>
      <c r="P552" s="82">
        <v>43530.013969907406</v>
      </c>
      <c r="Q552" s="80" t="s">
        <v>876</v>
      </c>
      <c r="R552" s="80"/>
      <c r="S552" s="80"/>
      <c r="T552" s="80" t="s">
        <v>925</v>
      </c>
      <c r="U552" s="80"/>
      <c r="V552" s="83" t="s">
        <v>1146</v>
      </c>
      <c r="W552" s="82">
        <v>43530.013969907406</v>
      </c>
      <c r="X552" s="83" t="s">
        <v>1780</v>
      </c>
      <c r="Y552" s="80"/>
      <c r="Z552" s="80"/>
      <c r="AA552" s="86" t="s">
        <v>2424</v>
      </c>
      <c r="AB552" s="80"/>
      <c r="AC552" s="80" t="b">
        <v>0</v>
      </c>
      <c r="AD552" s="80">
        <v>8</v>
      </c>
      <c r="AE552" s="86" t="s">
        <v>2449</v>
      </c>
      <c r="AF552" s="80" t="b">
        <v>0</v>
      </c>
      <c r="AG552" s="80" t="s">
        <v>2484</v>
      </c>
      <c r="AH552" s="80"/>
      <c r="AI552" s="86" t="s">
        <v>2449</v>
      </c>
      <c r="AJ552" s="80" t="b">
        <v>0</v>
      </c>
      <c r="AK552" s="80">
        <v>0</v>
      </c>
      <c r="AL552" s="86" t="s">
        <v>2449</v>
      </c>
      <c r="AM552" s="80" t="s">
        <v>2504</v>
      </c>
      <c r="AN552" s="80" t="b">
        <v>0</v>
      </c>
      <c r="AO552" s="86" t="s">
        <v>2424</v>
      </c>
      <c r="AP552" s="80" t="s">
        <v>178</v>
      </c>
      <c r="AQ552" s="80">
        <v>0</v>
      </c>
      <c r="AR552" s="80">
        <v>0</v>
      </c>
      <c r="AS552" s="80"/>
      <c r="AT552" s="80"/>
      <c r="AU552" s="80"/>
      <c r="AV552" s="80"/>
      <c r="AW552" s="80"/>
      <c r="AX552" s="80"/>
      <c r="AY552" s="80"/>
      <c r="AZ552" s="80"/>
      <c r="BA552" s="79" t="str">
        <f>REPLACE(INDEX(GroupVertices[Group],MATCH(Edges[[#This Row],[Vertex 1]],GroupVertices[Vertex],0)),1,1,"")</f>
        <v>5</v>
      </c>
      <c r="BB552" s="79" t="str">
        <f>REPLACE(INDEX(GroupVertices[Group],MATCH(Edges[[#This Row],[Vertex 2]],GroupVertices[Vertex],0)),1,1,"")</f>
        <v>5</v>
      </c>
    </row>
    <row r="553" spans="1:54" ht="15">
      <c r="A553" s="65" t="s">
        <v>265</v>
      </c>
      <c r="B553" s="65" t="s">
        <v>265</v>
      </c>
      <c r="C553" s="66"/>
      <c r="D553" s="67"/>
      <c r="E553" s="68"/>
      <c r="F553" s="69"/>
      <c r="G553" s="66"/>
      <c r="H553" s="70"/>
      <c r="I553" s="71"/>
      <c r="J553" s="71"/>
      <c r="K553" s="34" t="s">
        <v>65</v>
      </c>
      <c r="L553" s="78">
        <v>553</v>
      </c>
      <c r="M553" s="78"/>
      <c r="N553" s="73"/>
      <c r="O553" s="80" t="s">
        <v>178</v>
      </c>
      <c r="P553" s="82">
        <v>43530.01359953704</v>
      </c>
      <c r="Q553" s="80" t="s">
        <v>709</v>
      </c>
      <c r="R553" s="80"/>
      <c r="S553" s="80"/>
      <c r="T553" s="80" t="s">
        <v>925</v>
      </c>
      <c r="U553" s="80"/>
      <c r="V553" s="83" t="s">
        <v>1106</v>
      </c>
      <c r="W553" s="82">
        <v>43530.01359953704</v>
      </c>
      <c r="X553" s="83" t="s">
        <v>1574</v>
      </c>
      <c r="Y553" s="80"/>
      <c r="Z553" s="80"/>
      <c r="AA553" s="86" t="s">
        <v>2215</v>
      </c>
      <c r="AB553" s="80"/>
      <c r="AC553" s="80" t="b">
        <v>0</v>
      </c>
      <c r="AD553" s="80">
        <v>5</v>
      </c>
      <c r="AE553" s="86" t="s">
        <v>2449</v>
      </c>
      <c r="AF553" s="80" t="b">
        <v>0</v>
      </c>
      <c r="AG553" s="80" t="s">
        <v>2484</v>
      </c>
      <c r="AH553" s="80"/>
      <c r="AI553" s="86" t="s">
        <v>2449</v>
      </c>
      <c r="AJ553" s="80" t="b">
        <v>0</v>
      </c>
      <c r="AK553" s="80">
        <v>0</v>
      </c>
      <c r="AL553" s="86" t="s">
        <v>2449</v>
      </c>
      <c r="AM553" s="80" t="s">
        <v>2501</v>
      </c>
      <c r="AN553" s="80" t="b">
        <v>0</v>
      </c>
      <c r="AO553" s="86" t="s">
        <v>2215</v>
      </c>
      <c r="AP553" s="80" t="s">
        <v>178</v>
      </c>
      <c r="AQ553" s="80">
        <v>0</v>
      </c>
      <c r="AR553" s="80">
        <v>0</v>
      </c>
      <c r="AS553" s="80"/>
      <c r="AT553" s="80"/>
      <c r="AU553" s="80"/>
      <c r="AV553" s="80"/>
      <c r="AW553" s="80"/>
      <c r="AX553" s="80"/>
      <c r="AY553" s="80"/>
      <c r="AZ553" s="80"/>
      <c r="BA553" s="79" t="str">
        <f>REPLACE(INDEX(GroupVertices[Group],MATCH(Edges[[#This Row],[Vertex 1]],GroupVertices[Vertex],0)),1,1,"")</f>
        <v>2</v>
      </c>
      <c r="BB553" s="79" t="str">
        <f>REPLACE(INDEX(GroupVertices[Group],MATCH(Edges[[#This Row],[Vertex 2]],GroupVertices[Vertex],0)),1,1,"")</f>
        <v>2</v>
      </c>
    </row>
    <row r="554" spans="1:54" ht="15">
      <c r="A554" s="65" t="s">
        <v>290</v>
      </c>
      <c r="B554" s="65" t="s">
        <v>290</v>
      </c>
      <c r="C554" s="66"/>
      <c r="D554" s="67"/>
      <c r="E554" s="68"/>
      <c r="F554" s="69"/>
      <c r="G554" s="66"/>
      <c r="H554" s="70"/>
      <c r="I554" s="71"/>
      <c r="J554" s="71"/>
      <c r="K554" s="34" t="s">
        <v>65</v>
      </c>
      <c r="L554" s="78">
        <v>554</v>
      </c>
      <c r="M554" s="78"/>
      <c r="N554" s="73"/>
      <c r="O554" s="80" t="s">
        <v>178</v>
      </c>
      <c r="P554" s="82">
        <v>43530.01579861111</v>
      </c>
      <c r="Q554" s="80" t="s">
        <v>684</v>
      </c>
      <c r="R554" s="80"/>
      <c r="S554" s="80"/>
      <c r="T554" s="80" t="s">
        <v>925</v>
      </c>
      <c r="U554" s="80"/>
      <c r="V554" s="83" t="s">
        <v>1132</v>
      </c>
      <c r="W554" s="82">
        <v>43530.01579861111</v>
      </c>
      <c r="X554" s="83" t="s">
        <v>1549</v>
      </c>
      <c r="Y554" s="80"/>
      <c r="Z554" s="80"/>
      <c r="AA554" s="86" t="s">
        <v>2190</v>
      </c>
      <c r="AB554" s="80"/>
      <c r="AC554" s="80" t="b">
        <v>0</v>
      </c>
      <c r="AD554" s="80">
        <v>3</v>
      </c>
      <c r="AE554" s="86" t="s">
        <v>2449</v>
      </c>
      <c r="AF554" s="80" t="b">
        <v>0</v>
      </c>
      <c r="AG554" s="80" t="s">
        <v>2484</v>
      </c>
      <c r="AH554" s="80"/>
      <c r="AI554" s="86" t="s">
        <v>2449</v>
      </c>
      <c r="AJ554" s="80" t="b">
        <v>0</v>
      </c>
      <c r="AK554" s="80">
        <v>0</v>
      </c>
      <c r="AL554" s="86" t="s">
        <v>2449</v>
      </c>
      <c r="AM554" s="80" t="s">
        <v>2502</v>
      </c>
      <c r="AN554" s="80" t="b">
        <v>0</v>
      </c>
      <c r="AO554" s="86" t="s">
        <v>2190</v>
      </c>
      <c r="AP554" s="80" t="s">
        <v>178</v>
      </c>
      <c r="AQ554" s="80">
        <v>0</v>
      </c>
      <c r="AR554" s="80">
        <v>0</v>
      </c>
      <c r="AS554" s="80"/>
      <c r="AT554" s="80"/>
      <c r="AU554" s="80"/>
      <c r="AV554" s="80"/>
      <c r="AW554" s="80"/>
      <c r="AX554" s="80"/>
      <c r="AY554" s="80"/>
      <c r="AZ554" s="80"/>
      <c r="BA554" s="79" t="str">
        <f>REPLACE(INDEX(GroupVertices[Group],MATCH(Edges[[#This Row],[Vertex 1]],GroupVertices[Vertex],0)),1,1,"")</f>
        <v>3</v>
      </c>
      <c r="BB554" s="79" t="str">
        <f>REPLACE(INDEX(GroupVertices[Group],MATCH(Edges[[#This Row],[Vertex 2]],GroupVertices[Vertex],0)),1,1,"")</f>
        <v>3</v>
      </c>
    </row>
    <row r="555" spans="1:54" ht="15">
      <c r="A555" s="65" t="s">
        <v>225</v>
      </c>
      <c r="B555" s="65" t="s">
        <v>225</v>
      </c>
      <c r="C555" s="66"/>
      <c r="D555" s="67"/>
      <c r="E555" s="68"/>
      <c r="F555" s="69"/>
      <c r="G555" s="66"/>
      <c r="H555" s="70"/>
      <c r="I555" s="71"/>
      <c r="J555" s="71"/>
      <c r="K555" s="34" t="s">
        <v>65</v>
      </c>
      <c r="L555" s="78">
        <v>555</v>
      </c>
      <c r="M555" s="78"/>
      <c r="N555" s="73"/>
      <c r="O555" s="80" t="s">
        <v>178</v>
      </c>
      <c r="P555" s="82">
        <v>43523.01939814815</v>
      </c>
      <c r="Q555" s="80" t="s">
        <v>379</v>
      </c>
      <c r="R555" s="80"/>
      <c r="S555" s="80"/>
      <c r="T555" s="80" t="s">
        <v>925</v>
      </c>
      <c r="U555" s="80"/>
      <c r="V555" s="83" t="s">
        <v>1075</v>
      </c>
      <c r="W555" s="82">
        <v>43523.01939814815</v>
      </c>
      <c r="X555" s="83" t="s">
        <v>1223</v>
      </c>
      <c r="Y555" s="80"/>
      <c r="Z555" s="80"/>
      <c r="AA555" s="86" t="s">
        <v>1863</v>
      </c>
      <c r="AB555" s="80"/>
      <c r="AC555" s="80" t="b">
        <v>0</v>
      </c>
      <c r="AD555" s="80">
        <v>8</v>
      </c>
      <c r="AE555" s="86" t="s">
        <v>2449</v>
      </c>
      <c r="AF555" s="80" t="b">
        <v>0</v>
      </c>
      <c r="AG555" s="80" t="s">
        <v>2484</v>
      </c>
      <c r="AH555" s="80"/>
      <c r="AI555" s="86" t="s">
        <v>2449</v>
      </c>
      <c r="AJ555" s="80" t="b">
        <v>0</v>
      </c>
      <c r="AK555" s="80">
        <v>0</v>
      </c>
      <c r="AL555" s="86" t="s">
        <v>2449</v>
      </c>
      <c r="AM555" s="80" t="s">
        <v>2504</v>
      </c>
      <c r="AN555" s="80" t="b">
        <v>0</v>
      </c>
      <c r="AO555" s="86" t="s">
        <v>1863</v>
      </c>
      <c r="AP555" s="80" t="s">
        <v>178</v>
      </c>
      <c r="AQ555" s="80">
        <v>0</v>
      </c>
      <c r="AR555" s="80">
        <v>0</v>
      </c>
      <c r="AS555" s="80"/>
      <c r="AT555" s="80"/>
      <c r="AU555" s="80"/>
      <c r="AV555" s="80"/>
      <c r="AW555" s="80"/>
      <c r="AX555" s="80"/>
      <c r="AY555" s="80"/>
      <c r="AZ555" s="80"/>
      <c r="BA555" s="79" t="str">
        <f>REPLACE(INDEX(GroupVertices[Group],MATCH(Edges[[#This Row],[Vertex 1]],GroupVertices[Vertex],0)),1,1,"")</f>
        <v>1</v>
      </c>
      <c r="BB555" s="79" t="str">
        <f>REPLACE(INDEX(GroupVertices[Group],MATCH(Edges[[#This Row],[Vertex 2]],GroupVertices[Vertex],0)),1,1,"")</f>
        <v>1</v>
      </c>
    </row>
    <row r="556" spans="1:54" ht="15">
      <c r="A556" s="65" t="s">
        <v>293</v>
      </c>
      <c r="B556" s="65" t="s">
        <v>293</v>
      </c>
      <c r="C556" s="66"/>
      <c r="D556" s="67"/>
      <c r="E556" s="68"/>
      <c r="F556" s="69"/>
      <c r="G556" s="66"/>
      <c r="H556" s="70"/>
      <c r="I556" s="71"/>
      <c r="J556" s="71"/>
      <c r="K556" s="34" t="s">
        <v>65</v>
      </c>
      <c r="L556" s="78">
        <v>556</v>
      </c>
      <c r="M556" s="78"/>
      <c r="N556" s="73"/>
      <c r="O556" s="80" t="s">
        <v>178</v>
      </c>
      <c r="P556" s="82">
        <v>43523.01696759259</v>
      </c>
      <c r="Q556" s="80" t="s">
        <v>840</v>
      </c>
      <c r="R556" s="80"/>
      <c r="S556" s="80"/>
      <c r="T556" s="80" t="s">
        <v>925</v>
      </c>
      <c r="U556" s="83" t="s">
        <v>1043</v>
      </c>
      <c r="V556" s="83" t="s">
        <v>1043</v>
      </c>
      <c r="W556" s="82">
        <v>43523.01696759259</v>
      </c>
      <c r="X556" s="83" t="s">
        <v>1726</v>
      </c>
      <c r="Y556" s="80"/>
      <c r="Z556" s="80"/>
      <c r="AA556" s="86" t="s">
        <v>2370</v>
      </c>
      <c r="AB556" s="80"/>
      <c r="AC556" s="80" t="b">
        <v>0</v>
      </c>
      <c r="AD556" s="80">
        <v>4</v>
      </c>
      <c r="AE556" s="86" t="s">
        <v>2449</v>
      </c>
      <c r="AF556" s="80" t="b">
        <v>0</v>
      </c>
      <c r="AG556" s="80" t="s">
        <v>2484</v>
      </c>
      <c r="AH556" s="80"/>
      <c r="AI556" s="86" t="s">
        <v>2449</v>
      </c>
      <c r="AJ556" s="80" t="b">
        <v>0</v>
      </c>
      <c r="AK556" s="80">
        <v>0</v>
      </c>
      <c r="AL556" s="86" t="s">
        <v>2449</v>
      </c>
      <c r="AM556" s="80" t="s">
        <v>2502</v>
      </c>
      <c r="AN556" s="80" t="b">
        <v>0</v>
      </c>
      <c r="AO556" s="86" t="s">
        <v>2370</v>
      </c>
      <c r="AP556" s="80" t="s">
        <v>178</v>
      </c>
      <c r="AQ556" s="80">
        <v>0</v>
      </c>
      <c r="AR556" s="80">
        <v>0</v>
      </c>
      <c r="AS556" s="80"/>
      <c r="AT556" s="80"/>
      <c r="AU556" s="80"/>
      <c r="AV556" s="80"/>
      <c r="AW556" s="80"/>
      <c r="AX556" s="80"/>
      <c r="AY556" s="80"/>
      <c r="AZ556" s="80"/>
      <c r="BA556" s="79" t="str">
        <f>REPLACE(INDEX(GroupVertices[Group],MATCH(Edges[[#This Row],[Vertex 1]],GroupVertices[Vertex],0)),1,1,"")</f>
        <v>2</v>
      </c>
      <c r="BB556" s="79" t="str">
        <f>REPLACE(INDEX(GroupVertices[Group],MATCH(Edges[[#This Row],[Vertex 2]],GroupVertices[Vertex],0)),1,1,"")</f>
        <v>2</v>
      </c>
    </row>
    <row r="557" spans="1:54" ht="15">
      <c r="A557" s="65" t="s">
        <v>289</v>
      </c>
      <c r="B557" s="65" t="s">
        <v>289</v>
      </c>
      <c r="C557" s="66"/>
      <c r="D557" s="67"/>
      <c r="E557" s="68"/>
      <c r="F557" s="69"/>
      <c r="G557" s="66"/>
      <c r="H557" s="70"/>
      <c r="I557" s="71"/>
      <c r="J557" s="71"/>
      <c r="K557" s="34" t="s">
        <v>65</v>
      </c>
      <c r="L557" s="78">
        <v>557</v>
      </c>
      <c r="M557" s="78"/>
      <c r="N557" s="73"/>
      <c r="O557" s="80" t="s">
        <v>178</v>
      </c>
      <c r="P557" s="82">
        <v>43523.013402777775</v>
      </c>
      <c r="Q557" s="80" t="s">
        <v>540</v>
      </c>
      <c r="R557" s="80"/>
      <c r="S557" s="80"/>
      <c r="T557" s="80" t="s">
        <v>925</v>
      </c>
      <c r="U557" s="83" t="s">
        <v>999</v>
      </c>
      <c r="V557" s="83" t="s">
        <v>999</v>
      </c>
      <c r="W557" s="82">
        <v>43523.013402777775</v>
      </c>
      <c r="X557" s="83" t="s">
        <v>1392</v>
      </c>
      <c r="Y557" s="80"/>
      <c r="Z557" s="80"/>
      <c r="AA557" s="86" t="s">
        <v>2032</v>
      </c>
      <c r="AB557" s="80"/>
      <c r="AC557" s="80" t="b">
        <v>0</v>
      </c>
      <c r="AD557" s="80">
        <v>1</v>
      </c>
      <c r="AE557" s="86" t="s">
        <v>2449</v>
      </c>
      <c r="AF557" s="80" t="b">
        <v>0</v>
      </c>
      <c r="AG557" s="80" t="s">
        <v>2484</v>
      </c>
      <c r="AH557" s="80"/>
      <c r="AI557" s="86" t="s">
        <v>2449</v>
      </c>
      <c r="AJ557" s="80" t="b">
        <v>0</v>
      </c>
      <c r="AK557" s="80">
        <v>0</v>
      </c>
      <c r="AL557" s="86" t="s">
        <v>2449</v>
      </c>
      <c r="AM557" s="80" t="s">
        <v>2504</v>
      </c>
      <c r="AN557" s="80" t="b">
        <v>0</v>
      </c>
      <c r="AO557" s="86" t="s">
        <v>2032</v>
      </c>
      <c r="AP557" s="80" t="s">
        <v>178</v>
      </c>
      <c r="AQ557" s="80">
        <v>0</v>
      </c>
      <c r="AR557" s="80">
        <v>0</v>
      </c>
      <c r="AS557" s="80"/>
      <c r="AT557" s="80"/>
      <c r="AU557" s="80"/>
      <c r="AV557" s="80"/>
      <c r="AW557" s="80"/>
      <c r="AX557" s="80"/>
      <c r="AY557" s="80"/>
      <c r="AZ557" s="80"/>
      <c r="BA557" s="79" t="str">
        <f>REPLACE(INDEX(GroupVertices[Group],MATCH(Edges[[#This Row],[Vertex 1]],GroupVertices[Vertex],0)),1,1,"")</f>
        <v>5</v>
      </c>
      <c r="BB557" s="79" t="str">
        <f>REPLACE(INDEX(GroupVertices[Group],MATCH(Edges[[#This Row],[Vertex 2]],GroupVertices[Vertex],0)),1,1,"")</f>
        <v>5</v>
      </c>
    </row>
    <row r="558" spans="1:54" ht="15">
      <c r="A558" s="65" t="s">
        <v>286</v>
      </c>
      <c r="B558" s="65" t="s">
        <v>286</v>
      </c>
      <c r="C558" s="66"/>
      <c r="D558" s="67"/>
      <c r="E558" s="68"/>
      <c r="F558" s="69"/>
      <c r="G558" s="66"/>
      <c r="H558" s="70"/>
      <c r="I558" s="71"/>
      <c r="J558" s="71"/>
      <c r="K558" s="34" t="s">
        <v>65</v>
      </c>
      <c r="L558" s="78">
        <v>558</v>
      </c>
      <c r="M558" s="78"/>
      <c r="N558" s="73"/>
      <c r="O558" s="80" t="s">
        <v>178</v>
      </c>
      <c r="P558" s="82">
        <v>43530.015381944446</v>
      </c>
      <c r="Q558" s="80" t="s">
        <v>510</v>
      </c>
      <c r="R558" s="80"/>
      <c r="S558" s="80"/>
      <c r="T558" s="80" t="s">
        <v>925</v>
      </c>
      <c r="U558" s="80"/>
      <c r="V558" s="83" t="s">
        <v>1128</v>
      </c>
      <c r="W558" s="82">
        <v>43530.015381944446</v>
      </c>
      <c r="X558" s="83" t="s">
        <v>1362</v>
      </c>
      <c r="Y558" s="80"/>
      <c r="Z558" s="80"/>
      <c r="AA558" s="86" t="s">
        <v>2002</v>
      </c>
      <c r="AB558" s="80"/>
      <c r="AC558" s="80" t="b">
        <v>0</v>
      </c>
      <c r="AD558" s="80">
        <v>1</v>
      </c>
      <c r="AE558" s="86" t="s">
        <v>2449</v>
      </c>
      <c r="AF558" s="80" t="b">
        <v>0</v>
      </c>
      <c r="AG558" s="80" t="s">
        <v>2484</v>
      </c>
      <c r="AH558" s="80"/>
      <c r="AI558" s="86" t="s">
        <v>2449</v>
      </c>
      <c r="AJ558" s="80" t="b">
        <v>0</v>
      </c>
      <c r="AK558" s="80">
        <v>0</v>
      </c>
      <c r="AL558" s="86" t="s">
        <v>2449</v>
      </c>
      <c r="AM558" s="80" t="s">
        <v>2503</v>
      </c>
      <c r="AN558" s="80" t="b">
        <v>0</v>
      </c>
      <c r="AO558" s="86" t="s">
        <v>2002</v>
      </c>
      <c r="AP558" s="80" t="s">
        <v>178</v>
      </c>
      <c r="AQ558" s="80">
        <v>0</v>
      </c>
      <c r="AR558" s="80">
        <v>0</v>
      </c>
      <c r="AS558" s="80"/>
      <c r="AT558" s="80"/>
      <c r="AU558" s="80"/>
      <c r="AV558" s="80"/>
      <c r="AW558" s="80"/>
      <c r="AX558" s="80"/>
      <c r="AY558" s="80"/>
      <c r="AZ558" s="80"/>
      <c r="BA558" s="79" t="str">
        <f>REPLACE(INDEX(GroupVertices[Group],MATCH(Edges[[#This Row],[Vertex 1]],GroupVertices[Vertex],0)),1,1,"")</f>
        <v>2</v>
      </c>
      <c r="BB558" s="79" t="str">
        <f>REPLACE(INDEX(GroupVertices[Group],MATCH(Edges[[#This Row],[Vertex 2]],GroupVertices[Vertex],0)),1,1,"")</f>
        <v>2</v>
      </c>
    </row>
    <row r="559" spans="1:54" ht="15">
      <c r="A559" s="65" t="s">
        <v>294</v>
      </c>
      <c r="B559" s="65" t="s">
        <v>294</v>
      </c>
      <c r="C559" s="66"/>
      <c r="D559" s="67"/>
      <c r="E559" s="68"/>
      <c r="F559" s="69"/>
      <c r="G559" s="66"/>
      <c r="H559" s="70"/>
      <c r="I559" s="71"/>
      <c r="J559" s="71"/>
      <c r="K559" s="34" t="s">
        <v>65</v>
      </c>
      <c r="L559" s="78">
        <v>559</v>
      </c>
      <c r="M559" s="78"/>
      <c r="N559" s="73"/>
      <c r="O559" s="80" t="s">
        <v>178</v>
      </c>
      <c r="P559" s="82">
        <v>43523.01836805556</v>
      </c>
      <c r="Q559" s="80" t="s">
        <v>609</v>
      </c>
      <c r="R559" s="80"/>
      <c r="S559" s="80"/>
      <c r="T559" s="80" t="s">
        <v>925</v>
      </c>
      <c r="U559" s="80"/>
      <c r="V559" s="83" t="s">
        <v>1136</v>
      </c>
      <c r="W559" s="82">
        <v>43523.01836805556</v>
      </c>
      <c r="X559" s="83" t="s">
        <v>1469</v>
      </c>
      <c r="Y559" s="80"/>
      <c r="Z559" s="80"/>
      <c r="AA559" s="86" t="s">
        <v>2109</v>
      </c>
      <c r="AB559" s="80"/>
      <c r="AC559" s="80" t="b">
        <v>0</v>
      </c>
      <c r="AD559" s="80">
        <v>5</v>
      </c>
      <c r="AE559" s="86" t="s">
        <v>2449</v>
      </c>
      <c r="AF559" s="80" t="b">
        <v>0</v>
      </c>
      <c r="AG559" s="80" t="s">
        <v>2484</v>
      </c>
      <c r="AH559" s="80"/>
      <c r="AI559" s="86" t="s">
        <v>2449</v>
      </c>
      <c r="AJ559" s="80" t="b">
        <v>0</v>
      </c>
      <c r="AK559" s="80">
        <v>0</v>
      </c>
      <c r="AL559" s="86" t="s">
        <v>2449</v>
      </c>
      <c r="AM559" s="80" t="s">
        <v>2506</v>
      </c>
      <c r="AN559" s="80" t="b">
        <v>0</v>
      </c>
      <c r="AO559" s="86" t="s">
        <v>2109</v>
      </c>
      <c r="AP559" s="80" t="s">
        <v>178</v>
      </c>
      <c r="AQ559" s="80">
        <v>0</v>
      </c>
      <c r="AR559" s="80">
        <v>0</v>
      </c>
      <c r="AS559" s="80"/>
      <c r="AT559" s="80"/>
      <c r="AU559" s="80"/>
      <c r="AV559" s="80"/>
      <c r="AW559" s="80"/>
      <c r="AX559" s="80"/>
      <c r="AY559" s="80"/>
      <c r="AZ559" s="80"/>
      <c r="BA559" s="79" t="str">
        <f>REPLACE(INDEX(GroupVertices[Group],MATCH(Edges[[#This Row],[Vertex 1]],GroupVertices[Vertex],0)),1,1,"")</f>
        <v>4</v>
      </c>
      <c r="BB559" s="79" t="str">
        <f>REPLACE(INDEX(GroupVertices[Group],MATCH(Edges[[#This Row],[Vertex 2]],GroupVertices[Vertex],0)),1,1,"")</f>
        <v>4</v>
      </c>
    </row>
    <row r="560" spans="1:54" ht="15">
      <c r="A560" s="65" t="s">
        <v>279</v>
      </c>
      <c r="B560" s="65" t="s">
        <v>279</v>
      </c>
      <c r="C560" s="66"/>
      <c r="D560" s="67"/>
      <c r="E560" s="68"/>
      <c r="F560" s="69"/>
      <c r="G560" s="66"/>
      <c r="H560" s="70"/>
      <c r="I560" s="71"/>
      <c r="J560" s="71"/>
      <c r="K560" s="34" t="s">
        <v>65</v>
      </c>
      <c r="L560" s="78">
        <v>560</v>
      </c>
      <c r="M560" s="78"/>
      <c r="N560" s="73"/>
      <c r="O560" s="80" t="s">
        <v>178</v>
      </c>
      <c r="P560" s="82">
        <v>43530.01625</v>
      </c>
      <c r="Q560" s="80" t="s">
        <v>667</v>
      </c>
      <c r="R560" s="80"/>
      <c r="S560" s="80"/>
      <c r="T560" s="80" t="s">
        <v>925</v>
      </c>
      <c r="U560" s="80"/>
      <c r="V560" s="83" t="s">
        <v>1121</v>
      </c>
      <c r="W560" s="82">
        <v>43530.01625</v>
      </c>
      <c r="X560" s="83" t="s">
        <v>1530</v>
      </c>
      <c r="Y560" s="80"/>
      <c r="Z560" s="80"/>
      <c r="AA560" s="86" t="s">
        <v>2171</v>
      </c>
      <c r="AB560" s="80"/>
      <c r="AC560" s="80" t="b">
        <v>0</v>
      </c>
      <c r="AD560" s="80">
        <v>6</v>
      </c>
      <c r="AE560" s="86" t="s">
        <v>2449</v>
      </c>
      <c r="AF560" s="80" t="b">
        <v>0</v>
      </c>
      <c r="AG560" s="80" t="s">
        <v>2484</v>
      </c>
      <c r="AH560" s="80"/>
      <c r="AI560" s="86" t="s">
        <v>2449</v>
      </c>
      <c r="AJ560" s="80" t="b">
        <v>0</v>
      </c>
      <c r="AK560" s="80">
        <v>0</v>
      </c>
      <c r="AL560" s="86" t="s">
        <v>2449</v>
      </c>
      <c r="AM560" s="80" t="s">
        <v>2506</v>
      </c>
      <c r="AN560" s="80" t="b">
        <v>0</v>
      </c>
      <c r="AO560" s="86" t="s">
        <v>2171</v>
      </c>
      <c r="AP560" s="80" t="s">
        <v>178</v>
      </c>
      <c r="AQ560" s="80">
        <v>0</v>
      </c>
      <c r="AR560" s="80">
        <v>0</v>
      </c>
      <c r="AS560" s="80"/>
      <c r="AT560" s="80"/>
      <c r="AU560" s="80"/>
      <c r="AV560" s="80"/>
      <c r="AW560" s="80"/>
      <c r="AX560" s="80"/>
      <c r="AY560" s="80"/>
      <c r="AZ560" s="80"/>
      <c r="BA560" s="79" t="str">
        <f>REPLACE(INDEX(GroupVertices[Group],MATCH(Edges[[#This Row],[Vertex 1]],GroupVertices[Vertex],0)),1,1,"")</f>
        <v>6</v>
      </c>
      <c r="BB560" s="79" t="str">
        <f>REPLACE(INDEX(GroupVertices[Group],MATCH(Edges[[#This Row],[Vertex 2]],GroupVertices[Vertex],0)),1,1,"")</f>
        <v>6</v>
      </c>
    </row>
    <row r="561" spans="1:54" ht="15">
      <c r="A561" s="65" t="s">
        <v>264</v>
      </c>
      <c r="B561" s="65" t="s">
        <v>264</v>
      </c>
      <c r="C561" s="66"/>
      <c r="D561" s="67"/>
      <c r="E561" s="68"/>
      <c r="F561" s="69"/>
      <c r="G561" s="66"/>
      <c r="H561" s="70"/>
      <c r="I561" s="71"/>
      <c r="J561" s="71"/>
      <c r="K561" s="34" t="s">
        <v>65</v>
      </c>
      <c r="L561" s="78">
        <v>561</v>
      </c>
      <c r="M561" s="78"/>
      <c r="N561" s="73"/>
      <c r="O561" s="80" t="s">
        <v>178</v>
      </c>
      <c r="P561" s="82">
        <v>43530.01427083334</v>
      </c>
      <c r="Q561" s="80" t="s">
        <v>365</v>
      </c>
      <c r="R561" s="80"/>
      <c r="S561" s="80"/>
      <c r="T561" s="80" t="s">
        <v>925</v>
      </c>
      <c r="U561" s="80"/>
      <c r="V561" s="83" t="s">
        <v>1105</v>
      </c>
      <c r="W561" s="82">
        <v>43530.01427083334</v>
      </c>
      <c r="X561" s="83" t="s">
        <v>1206</v>
      </c>
      <c r="Y561" s="80"/>
      <c r="Z561" s="80"/>
      <c r="AA561" s="86" t="s">
        <v>1846</v>
      </c>
      <c r="AB561" s="80"/>
      <c r="AC561" s="80" t="b">
        <v>0</v>
      </c>
      <c r="AD561" s="80">
        <v>3</v>
      </c>
      <c r="AE561" s="86" t="s">
        <v>2449</v>
      </c>
      <c r="AF561" s="80" t="b">
        <v>0</v>
      </c>
      <c r="AG561" s="80" t="s">
        <v>2484</v>
      </c>
      <c r="AH561" s="80"/>
      <c r="AI561" s="86" t="s">
        <v>2449</v>
      </c>
      <c r="AJ561" s="80" t="b">
        <v>0</v>
      </c>
      <c r="AK561" s="80">
        <v>0</v>
      </c>
      <c r="AL561" s="86" t="s">
        <v>2449</v>
      </c>
      <c r="AM561" s="80" t="s">
        <v>2506</v>
      </c>
      <c r="AN561" s="80" t="b">
        <v>0</v>
      </c>
      <c r="AO561" s="86" t="s">
        <v>1846</v>
      </c>
      <c r="AP561" s="80" t="s">
        <v>178</v>
      </c>
      <c r="AQ561" s="80">
        <v>0</v>
      </c>
      <c r="AR561" s="80">
        <v>0</v>
      </c>
      <c r="AS561" s="80"/>
      <c r="AT561" s="80"/>
      <c r="AU561" s="80"/>
      <c r="AV561" s="80"/>
      <c r="AW561" s="80"/>
      <c r="AX561" s="80"/>
      <c r="AY561" s="80"/>
      <c r="AZ561" s="80"/>
      <c r="BA561" s="79" t="str">
        <f>REPLACE(INDEX(GroupVertices[Group],MATCH(Edges[[#This Row],[Vertex 1]],GroupVertices[Vertex],0)),1,1,"")</f>
        <v>12</v>
      </c>
      <c r="BB561" s="79" t="str">
        <f>REPLACE(INDEX(GroupVertices[Group],MATCH(Edges[[#This Row],[Vertex 2]],GroupVertices[Vertex],0)),1,1,"")</f>
        <v>12</v>
      </c>
    </row>
    <row r="562" spans="1:54" ht="15">
      <c r="A562" s="65" t="s">
        <v>292</v>
      </c>
      <c r="B562" s="65" t="s">
        <v>292</v>
      </c>
      <c r="C562" s="66"/>
      <c r="D562" s="67"/>
      <c r="E562" s="68"/>
      <c r="F562" s="69"/>
      <c r="G562" s="66"/>
      <c r="H562" s="70"/>
      <c r="I562" s="71"/>
      <c r="J562" s="71"/>
      <c r="K562" s="34" t="s">
        <v>65</v>
      </c>
      <c r="L562" s="78">
        <v>562</v>
      </c>
      <c r="M562" s="78"/>
      <c r="N562" s="73"/>
      <c r="O562" s="80" t="s">
        <v>178</v>
      </c>
      <c r="P562" s="82">
        <v>43523.01741898148</v>
      </c>
      <c r="Q562" s="80" t="s">
        <v>597</v>
      </c>
      <c r="R562" s="80"/>
      <c r="S562" s="80"/>
      <c r="T562" s="80" t="s">
        <v>925</v>
      </c>
      <c r="U562" s="80"/>
      <c r="V562" s="83" t="s">
        <v>1134</v>
      </c>
      <c r="W562" s="82">
        <v>43523.01741898148</v>
      </c>
      <c r="X562" s="83" t="s">
        <v>1456</v>
      </c>
      <c r="Y562" s="80"/>
      <c r="Z562" s="80"/>
      <c r="AA562" s="86" t="s">
        <v>2096</v>
      </c>
      <c r="AB562" s="80"/>
      <c r="AC562" s="80" t="b">
        <v>0</v>
      </c>
      <c r="AD562" s="80">
        <v>7</v>
      </c>
      <c r="AE562" s="86" t="s">
        <v>2449</v>
      </c>
      <c r="AF562" s="80" t="b">
        <v>0</v>
      </c>
      <c r="AG562" s="80" t="s">
        <v>2484</v>
      </c>
      <c r="AH562" s="80"/>
      <c r="AI562" s="86" t="s">
        <v>2449</v>
      </c>
      <c r="AJ562" s="80" t="b">
        <v>0</v>
      </c>
      <c r="AK562" s="80">
        <v>0</v>
      </c>
      <c r="AL562" s="86" t="s">
        <v>2449</v>
      </c>
      <c r="AM562" s="80" t="s">
        <v>2503</v>
      </c>
      <c r="AN562" s="80" t="b">
        <v>0</v>
      </c>
      <c r="AO562" s="86" t="s">
        <v>2096</v>
      </c>
      <c r="AP562" s="80" t="s">
        <v>178</v>
      </c>
      <c r="AQ562" s="80">
        <v>0</v>
      </c>
      <c r="AR562" s="80">
        <v>0</v>
      </c>
      <c r="AS562" s="80"/>
      <c r="AT562" s="80"/>
      <c r="AU562" s="80"/>
      <c r="AV562" s="80"/>
      <c r="AW562" s="80"/>
      <c r="AX562" s="80"/>
      <c r="AY562" s="80"/>
      <c r="AZ562" s="80"/>
      <c r="BA562" s="79" t="str">
        <f>REPLACE(INDEX(GroupVertices[Group],MATCH(Edges[[#This Row],[Vertex 1]],GroupVertices[Vertex],0)),1,1,"")</f>
        <v>4</v>
      </c>
      <c r="BB562" s="79" t="str">
        <f>REPLACE(INDEX(GroupVertices[Group],MATCH(Edges[[#This Row],[Vertex 2]],GroupVertices[Vertex],0)),1,1,"")</f>
        <v>4</v>
      </c>
    </row>
    <row r="563" spans="1:54" ht="15">
      <c r="A563" s="65" t="s">
        <v>293</v>
      </c>
      <c r="B563" s="65" t="s">
        <v>293</v>
      </c>
      <c r="C563" s="66"/>
      <c r="D563" s="67"/>
      <c r="E563" s="68"/>
      <c r="F563" s="69"/>
      <c r="G563" s="66"/>
      <c r="H563" s="70"/>
      <c r="I563" s="71"/>
      <c r="J563" s="71"/>
      <c r="K563" s="34" t="s">
        <v>65</v>
      </c>
      <c r="L563" s="78">
        <v>563</v>
      </c>
      <c r="M563" s="78"/>
      <c r="N563" s="73"/>
      <c r="O563" s="80" t="s">
        <v>178</v>
      </c>
      <c r="P563" s="82">
        <v>43530.01400462963</v>
      </c>
      <c r="Q563" s="80" t="s">
        <v>845</v>
      </c>
      <c r="R563" s="80"/>
      <c r="S563" s="80"/>
      <c r="T563" s="80" t="s">
        <v>925</v>
      </c>
      <c r="U563" s="83" t="s">
        <v>1047</v>
      </c>
      <c r="V563" s="83" t="s">
        <v>1047</v>
      </c>
      <c r="W563" s="82">
        <v>43530.01400462963</v>
      </c>
      <c r="X563" s="83" t="s">
        <v>1733</v>
      </c>
      <c r="Y563" s="80"/>
      <c r="Z563" s="80"/>
      <c r="AA563" s="86" t="s">
        <v>2377</v>
      </c>
      <c r="AB563" s="80"/>
      <c r="AC563" s="80" t="b">
        <v>0</v>
      </c>
      <c r="AD563" s="80">
        <v>5</v>
      </c>
      <c r="AE563" s="86" t="s">
        <v>2449</v>
      </c>
      <c r="AF563" s="80" t="b">
        <v>0</v>
      </c>
      <c r="AG563" s="80" t="s">
        <v>2484</v>
      </c>
      <c r="AH563" s="80"/>
      <c r="AI563" s="86" t="s">
        <v>2449</v>
      </c>
      <c r="AJ563" s="80" t="b">
        <v>0</v>
      </c>
      <c r="AK563" s="80">
        <v>0</v>
      </c>
      <c r="AL563" s="86" t="s">
        <v>2449</v>
      </c>
      <c r="AM563" s="80" t="s">
        <v>2502</v>
      </c>
      <c r="AN563" s="80" t="b">
        <v>0</v>
      </c>
      <c r="AO563" s="86" t="s">
        <v>2377</v>
      </c>
      <c r="AP563" s="80" t="s">
        <v>178</v>
      </c>
      <c r="AQ563" s="80">
        <v>0</v>
      </c>
      <c r="AR563" s="80">
        <v>0</v>
      </c>
      <c r="AS563" s="80"/>
      <c r="AT563" s="80"/>
      <c r="AU563" s="80"/>
      <c r="AV563" s="80"/>
      <c r="AW563" s="80"/>
      <c r="AX563" s="80"/>
      <c r="AY563" s="80"/>
      <c r="AZ563" s="80"/>
      <c r="BA563" s="79" t="str">
        <f>REPLACE(INDEX(GroupVertices[Group],MATCH(Edges[[#This Row],[Vertex 1]],GroupVertices[Vertex],0)),1,1,"")</f>
        <v>2</v>
      </c>
      <c r="BB563" s="79" t="str">
        <f>REPLACE(INDEX(GroupVertices[Group],MATCH(Edges[[#This Row],[Vertex 2]],GroupVertices[Vertex],0)),1,1,"")</f>
        <v>2</v>
      </c>
    </row>
    <row r="564" spans="1:54" ht="15">
      <c r="A564" s="65" t="s">
        <v>289</v>
      </c>
      <c r="B564" s="65" t="s">
        <v>289</v>
      </c>
      <c r="C564" s="66"/>
      <c r="D564" s="67"/>
      <c r="E564" s="68"/>
      <c r="F564" s="69"/>
      <c r="G564" s="66"/>
      <c r="H564" s="70"/>
      <c r="I564" s="71"/>
      <c r="J564" s="71"/>
      <c r="K564" s="34" t="s">
        <v>65</v>
      </c>
      <c r="L564" s="78">
        <v>564</v>
      </c>
      <c r="M564" s="78"/>
      <c r="N564" s="73"/>
      <c r="O564" s="80" t="s">
        <v>178</v>
      </c>
      <c r="P564" s="82">
        <v>43523.015914351854</v>
      </c>
      <c r="Q564" s="80" t="s">
        <v>541</v>
      </c>
      <c r="R564" s="80"/>
      <c r="S564" s="80"/>
      <c r="T564" s="80" t="s">
        <v>925</v>
      </c>
      <c r="U564" s="83" t="s">
        <v>1000</v>
      </c>
      <c r="V564" s="83" t="s">
        <v>1000</v>
      </c>
      <c r="W564" s="82">
        <v>43523.015914351854</v>
      </c>
      <c r="X564" s="83" t="s">
        <v>1393</v>
      </c>
      <c r="Y564" s="80"/>
      <c r="Z564" s="80"/>
      <c r="AA564" s="86" t="s">
        <v>2033</v>
      </c>
      <c r="AB564" s="80"/>
      <c r="AC564" s="80" t="b">
        <v>0</v>
      </c>
      <c r="AD564" s="80">
        <v>2</v>
      </c>
      <c r="AE564" s="86" t="s">
        <v>2449</v>
      </c>
      <c r="AF564" s="80" t="b">
        <v>0</v>
      </c>
      <c r="AG564" s="80" t="s">
        <v>2484</v>
      </c>
      <c r="AH564" s="80"/>
      <c r="AI564" s="86" t="s">
        <v>2449</v>
      </c>
      <c r="AJ564" s="80" t="b">
        <v>0</v>
      </c>
      <c r="AK564" s="80">
        <v>0</v>
      </c>
      <c r="AL564" s="86" t="s">
        <v>2449</v>
      </c>
      <c r="AM564" s="80" t="s">
        <v>2504</v>
      </c>
      <c r="AN564" s="80" t="b">
        <v>0</v>
      </c>
      <c r="AO564" s="86" t="s">
        <v>2033</v>
      </c>
      <c r="AP564" s="80" t="s">
        <v>178</v>
      </c>
      <c r="AQ564" s="80">
        <v>0</v>
      </c>
      <c r="AR564" s="80">
        <v>0</v>
      </c>
      <c r="AS564" s="80"/>
      <c r="AT564" s="80"/>
      <c r="AU564" s="80"/>
      <c r="AV564" s="80"/>
      <c r="AW564" s="80"/>
      <c r="AX564" s="80"/>
      <c r="AY564" s="80"/>
      <c r="AZ564" s="80"/>
      <c r="BA564" s="79" t="str">
        <f>REPLACE(INDEX(GroupVertices[Group],MATCH(Edges[[#This Row],[Vertex 1]],GroupVertices[Vertex],0)),1,1,"")</f>
        <v>5</v>
      </c>
      <c r="BB564" s="79" t="str">
        <f>REPLACE(INDEX(GroupVertices[Group],MATCH(Edges[[#This Row],[Vertex 2]],GroupVertices[Vertex],0)),1,1,"")</f>
        <v>5</v>
      </c>
    </row>
    <row r="565" spans="1:54" ht="15">
      <c r="A565" s="65" t="s">
        <v>278</v>
      </c>
      <c r="B565" s="65" t="s">
        <v>278</v>
      </c>
      <c r="C565" s="66"/>
      <c r="D565" s="67"/>
      <c r="E565" s="68"/>
      <c r="F565" s="69"/>
      <c r="G565" s="66"/>
      <c r="H565" s="70"/>
      <c r="I565" s="71"/>
      <c r="J565" s="71"/>
      <c r="K565" s="34" t="s">
        <v>65</v>
      </c>
      <c r="L565" s="78">
        <v>565</v>
      </c>
      <c r="M565" s="78"/>
      <c r="N565" s="73"/>
      <c r="O565" s="80" t="s">
        <v>178</v>
      </c>
      <c r="P565" s="82">
        <v>43530.01762731482</v>
      </c>
      <c r="Q565" s="80" t="s">
        <v>421</v>
      </c>
      <c r="R565" s="80"/>
      <c r="S565" s="80"/>
      <c r="T565" s="80" t="s">
        <v>925</v>
      </c>
      <c r="U565" s="83" t="s">
        <v>986</v>
      </c>
      <c r="V565" s="83" t="s">
        <v>986</v>
      </c>
      <c r="W565" s="82">
        <v>43530.01762731482</v>
      </c>
      <c r="X565" s="83" t="s">
        <v>1269</v>
      </c>
      <c r="Y565" s="80"/>
      <c r="Z565" s="80"/>
      <c r="AA565" s="86" t="s">
        <v>1909</v>
      </c>
      <c r="AB565" s="80"/>
      <c r="AC565" s="80" t="b">
        <v>0</v>
      </c>
      <c r="AD565" s="80">
        <v>5</v>
      </c>
      <c r="AE565" s="86" t="s">
        <v>2449</v>
      </c>
      <c r="AF565" s="80" t="b">
        <v>0</v>
      </c>
      <c r="AG565" s="80" t="s">
        <v>2486</v>
      </c>
      <c r="AH565" s="80"/>
      <c r="AI565" s="86" t="s">
        <v>2449</v>
      </c>
      <c r="AJ565" s="80" t="b">
        <v>0</v>
      </c>
      <c r="AK565" s="80">
        <v>0</v>
      </c>
      <c r="AL565" s="86" t="s">
        <v>2449</v>
      </c>
      <c r="AM565" s="80" t="s">
        <v>2502</v>
      </c>
      <c r="AN565" s="80" t="b">
        <v>0</v>
      </c>
      <c r="AO565" s="86" t="s">
        <v>1909</v>
      </c>
      <c r="AP565" s="80" t="s">
        <v>178</v>
      </c>
      <c r="AQ565" s="80">
        <v>0</v>
      </c>
      <c r="AR565" s="80">
        <v>0</v>
      </c>
      <c r="AS565" s="80" t="s">
        <v>2511</v>
      </c>
      <c r="AT565" s="80" t="s">
        <v>2519</v>
      </c>
      <c r="AU565" s="80" t="s">
        <v>2521</v>
      </c>
      <c r="AV565" s="80" t="s">
        <v>2523</v>
      </c>
      <c r="AW565" s="80" t="s">
        <v>2531</v>
      </c>
      <c r="AX565" s="80" t="s">
        <v>2539</v>
      </c>
      <c r="AY565" s="80" t="s">
        <v>2546</v>
      </c>
      <c r="AZ565" s="83" t="s">
        <v>2549</v>
      </c>
      <c r="BA565" s="79" t="str">
        <f>REPLACE(INDEX(GroupVertices[Group],MATCH(Edges[[#This Row],[Vertex 1]],GroupVertices[Vertex],0)),1,1,"")</f>
        <v>1</v>
      </c>
      <c r="BB565" s="79" t="str">
        <f>REPLACE(INDEX(GroupVertices[Group],MATCH(Edges[[#This Row],[Vertex 2]],GroupVertices[Vertex],0)),1,1,"")</f>
        <v>1</v>
      </c>
    </row>
    <row r="566" spans="1:54" ht="15">
      <c r="A566" s="65" t="s">
        <v>277</v>
      </c>
      <c r="B566" s="65" t="s">
        <v>277</v>
      </c>
      <c r="C566" s="66"/>
      <c r="D566" s="67"/>
      <c r="E566" s="68"/>
      <c r="F566" s="69"/>
      <c r="G566" s="66"/>
      <c r="H566" s="70"/>
      <c r="I566" s="71"/>
      <c r="J566" s="71"/>
      <c r="K566" s="34" t="s">
        <v>65</v>
      </c>
      <c r="L566" s="78">
        <v>566</v>
      </c>
      <c r="M566" s="78"/>
      <c r="N566" s="73"/>
      <c r="O566" s="80" t="s">
        <v>178</v>
      </c>
      <c r="P566" s="82">
        <v>43530.01416666667</v>
      </c>
      <c r="Q566" s="80" t="s">
        <v>490</v>
      </c>
      <c r="R566" s="80"/>
      <c r="S566" s="80"/>
      <c r="T566" s="80" t="s">
        <v>925</v>
      </c>
      <c r="U566" s="80"/>
      <c r="V566" s="83" t="s">
        <v>1119</v>
      </c>
      <c r="W566" s="82">
        <v>43530.01416666667</v>
      </c>
      <c r="X566" s="83" t="s">
        <v>1342</v>
      </c>
      <c r="Y566" s="80"/>
      <c r="Z566" s="80"/>
      <c r="AA566" s="86" t="s">
        <v>1982</v>
      </c>
      <c r="AB566" s="80"/>
      <c r="AC566" s="80" t="b">
        <v>0</v>
      </c>
      <c r="AD566" s="80">
        <v>8</v>
      </c>
      <c r="AE566" s="86" t="s">
        <v>2449</v>
      </c>
      <c r="AF566" s="80" t="b">
        <v>0</v>
      </c>
      <c r="AG566" s="80" t="s">
        <v>2484</v>
      </c>
      <c r="AH566" s="80"/>
      <c r="AI566" s="86" t="s">
        <v>2449</v>
      </c>
      <c r="AJ566" s="80" t="b">
        <v>0</v>
      </c>
      <c r="AK566" s="80">
        <v>0</v>
      </c>
      <c r="AL566" s="86" t="s">
        <v>2449</v>
      </c>
      <c r="AM566" s="80" t="s">
        <v>2502</v>
      </c>
      <c r="AN566" s="80" t="b">
        <v>0</v>
      </c>
      <c r="AO566" s="86" t="s">
        <v>1982</v>
      </c>
      <c r="AP566" s="80" t="s">
        <v>178</v>
      </c>
      <c r="AQ566" s="80">
        <v>0</v>
      </c>
      <c r="AR566" s="80">
        <v>0</v>
      </c>
      <c r="AS566" s="80"/>
      <c r="AT566" s="80"/>
      <c r="AU566" s="80"/>
      <c r="AV566" s="80"/>
      <c r="AW566" s="80"/>
      <c r="AX566" s="80"/>
      <c r="AY566" s="80"/>
      <c r="AZ566" s="80"/>
      <c r="BA566" s="79" t="str">
        <f>REPLACE(INDEX(GroupVertices[Group],MATCH(Edges[[#This Row],[Vertex 1]],GroupVertices[Vertex],0)),1,1,"")</f>
        <v>4</v>
      </c>
      <c r="BB566" s="79" t="str">
        <f>REPLACE(INDEX(GroupVertices[Group],MATCH(Edges[[#This Row],[Vertex 2]],GroupVertices[Vertex],0)),1,1,"")</f>
        <v>4</v>
      </c>
    </row>
    <row r="567" spans="1:54" ht="15">
      <c r="A567" s="65" t="s">
        <v>277</v>
      </c>
      <c r="B567" s="65" t="s">
        <v>277</v>
      </c>
      <c r="C567" s="66"/>
      <c r="D567" s="67"/>
      <c r="E567" s="68"/>
      <c r="F567" s="69"/>
      <c r="G567" s="66"/>
      <c r="H567" s="70"/>
      <c r="I567" s="71"/>
      <c r="J567" s="71"/>
      <c r="K567" s="34" t="s">
        <v>65</v>
      </c>
      <c r="L567" s="78">
        <v>567</v>
      </c>
      <c r="M567" s="78"/>
      <c r="N567" s="73"/>
      <c r="O567" s="80" t="s">
        <v>178</v>
      </c>
      <c r="P567" s="82">
        <v>43523.01421296296</v>
      </c>
      <c r="Q567" s="80" t="s">
        <v>482</v>
      </c>
      <c r="R567" s="80"/>
      <c r="S567" s="80"/>
      <c r="T567" s="80" t="s">
        <v>925</v>
      </c>
      <c r="U567" s="80"/>
      <c r="V567" s="83" t="s">
        <v>1119</v>
      </c>
      <c r="W567" s="82">
        <v>43523.01421296296</v>
      </c>
      <c r="X567" s="83" t="s">
        <v>1333</v>
      </c>
      <c r="Y567" s="80"/>
      <c r="Z567" s="80"/>
      <c r="AA567" s="86" t="s">
        <v>1973</v>
      </c>
      <c r="AB567" s="80"/>
      <c r="AC567" s="80" t="b">
        <v>0</v>
      </c>
      <c r="AD567" s="80">
        <v>4</v>
      </c>
      <c r="AE567" s="86" t="s">
        <v>2449</v>
      </c>
      <c r="AF567" s="80" t="b">
        <v>0</v>
      </c>
      <c r="AG567" s="80" t="s">
        <v>2484</v>
      </c>
      <c r="AH567" s="80"/>
      <c r="AI567" s="86" t="s">
        <v>2449</v>
      </c>
      <c r="AJ567" s="80" t="b">
        <v>0</v>
      </c>
      <c r="AK567" s="80">
        <v>0</v>
      </c>
      <c r="AL567" s="86" t="s">
        <v>2449</v>
      </c>
      <c r="AM567" s="80" t="s">
        <v>2502</v>
      </c>
      <c r="AN567" s="80" t="b">
        <v>0</v>
      </c>
      <c r="AO567" s="86" t="s">
        <v>1973</v>
      </c>
      <c r="AP567" s="80" t="s">
        <v>178</v>
      </c>
      <c r="AQ567" s="80">
        <v>0</v>
      </c>
      <c r="AR567" s="80">
        <v>0</v>
      </c>
      <c r="AS567" s="80"/>
      <c r="AT567" s="80"/>
      <c r="AU567" s="80"/>
      <c r="AV567" s="80"/>
      <c r="AW567" s="80"/>
      <c r="AX567" s="80"/>
      <c r="AY567" s="80"/>
      <c r="AZ567" s="80"/>
      <c r="BA567" s="79" t="str">
        <f>REPLACE(INDEX(GroupVertices[Group],MATCH(Edges[[#This Row],[Vertex 1]],GroupVertices[Vertex],0)),1,1,"")</f>
        <v>4</v>
      </c>
      <c r="BB567" s="79" t="str">
        <f>REPLACE(INDEX(GroupVertices[Group],MATCH(Edges[[#This Row],[Vertex 2]],GroupVertices[Vertex],0)),1,1,"")</f>
        <v>4</v>
      </c>
    </row>
    <row r="568" spans="1:54" ht="15">
      <c r="A568" s="65" t="s">
        <v>277</v>
      </c>
      <c r="B568" s="65" t="s">
        <v>277</v>
      </c>
      <c r="C568" s="66"/>
      <c r="D568" s="67"/>
      <c r="E568" s="68"/>
      <c r="F568" s="69"/>
      <c r="G568" s="66"/>
      <c r="H568" s="70"/>
      <c r="I568" s="71"/>
      <c r="J568" s="71"/>
      <c r="K568" s="34" t="s">
        <v>65</v>
      </c>
      <c r="L568" s="78">
        <v>568</v>
      </c>
      <c r="M568" s="78"/>
      <c r="N568" s="73"/>
      <c r="O568" s="80" t="s">
        <v>178</v>
      </c>
      <c r="P568" s="82">
        <v>43523.017743055556</v>
      </c>
      <c r="Q568" s="80" t="s">
        <v>483</v>
      </c>
      <c r="R568" s="80"/>
      <c r="S568" s="80"/>
      <c r="T568" s="80" t="s">
        <v>925</v>
      </c>
      <c r="U568" s="80"/>
      <c r="V568" s="83" t="s">
        <v>1119</v>
      </c>
      <c r="W568" s="82">
        <v>43523.017743055556</v>
      </c>
      <c r="X568" s="83" t="s">
        <v>1334</v>
      </c>
      <c r="Y568" s="80"/>
      <c r="Z568" s="80"/>
      <c r="AA568" s="86" t="s">
        <v>1974</v>
      </c>
      <c r="AB568" s="80"/>
      <c r="AC568" s="80" t="b">
        <v>0</v>
      </c>
      <c r="AD568" s="80">
        <v>5</v>
      </c>
      <c r="AE568" s="86" t="s">
        <v>2449</v>
      </c>
      <c r="AF568" s="80" t="b">
        <v>0</v>
      </c>
      <c r="AG568" s="80" t="s">
        <v>2484</v>
      </c>
      <c r="AH568" s="80"/>
      <c r="AI568" s="86" t="s">
        <v>2449</v>
      </c>
      <c r="AJ568" s="80" t="b">
        <v>0</v>
      </c>
      <c r="AK568" s="80">
        <v>0</v>
      </c>
      <c r="AL568" s="86" t="s">
        <v>2449</v>
      </c>
      <c r="AM568" s="80" t="s">
        <v>2502</v>
      </c>
      <c r="AN568" s="80" t="b">
        <v>0</v>
      </c>
      <c r="AO568" s="86" t="s">
        <v>1974</v>
      </c>
      <c r="AP568" s="80" t="s">
        <v>178</v>
      </c>
      <c r="AQ568" s="80">
        <v>0</v>
      </c>
      <c r="AR568" s="80">
        <v>0</v>
      </c>
      <c r="AS568" s="80"/>
      <c r="AT568" s="80"/>
      <c r="AU568" s="80"/>
      <c r="AV568" s="80"/>
      <c r="AW568" s="80"/>
      <c r="AX568" s="80"/>
      <c r="AY568" s="80"/>
      <c r="AZ568" s="80"/>
      <c r="BA568" s="79" t="str">
        <f>REPLACE(INDEX(GroupVertices[Group],MATCH(Edges[[#This Row],[Vertex 1]],GroupVertices[Vertex],0)),1,1,"")</f>
        <v>4</v>
      </c>
      <c r="BB568" s="79" t="str">
        <f>REPLACE(INDEX(GroupVertices[Group],MATCH(Edges[[#This Row],[Vertex 2]],GroupVertices[Vertex],0)),1,1,"")</f>
        <v>4</v>
      </c>
    </row>
    <row r="569" spans="1:54" ht="15">
      <c r="A569" s="65" t="s">
        <v>280</v>
      </c>
      <c r="B569" s="65" t="s">
        <v>280</v>
      </c>
      <c r="C569" s="66"/>
      <c r="D569" s="67"/>
      <c r="E569" s="68"/>
      <c r="F569" s="69"/>
      <c r="G569" s="66"/>
      <c r="H569" s="70"/>
      <c r="I569" s="71"/>
      <c r="J569" s="71"/>
      <c r="K569" s="34" t="s">
        <v>65</v>
      </c>
      <c r="L569" s="78">
        <v>569</v>
      </c>
      <c r="M569" s="78"/>
      <c r="N569" s="73"/>
      <c r="O569" s="80" t="s">
        <v>178</v>
      </c>
      <c r="P569" s="82">
        <v>43530.015185185184</v>
      </c>
      <c r="Q569" s="80" t="s">
        <v>428</v>
      </c>
      <c r="R569" s="80"/>
      <c r="S569" s="80"/>
      <c r="T569" s="80" t="s">
        <v>925</v>
      </c>
      <c r="U569" s="83" t="s">
        <v>987</v>
      </c>
      <c r="V569" s="83" t="s">
        <v>987</v>
      </c>
      <c r="W569" s="82">
        <v>43530.015185185184</v>
      </c>
      <c r="X569" s="83" t="s">
        <v>1276</v>
      </c>
      <c r="Y569" s="80"/>
      <c r="Z569" s="80"/>
      <c r="AA569" s="86" t="s">
        <v>1916</v>
      </c>
      <c r="AB569" s="80"/>
      <c r="AC569" s="80" t="b">
        <v>0</v>
      </c>
      <c r="AD569" s="80">
        <v>11</v>
      </c>
      <c r="AE569" s="86" t="s">
        <v>2449</v>
      </c>
      <c r="AF569" s="80" t="b">
        <v>0</v>
      </c>
      <c r="AG569" s="80" t="s">
        <v>2484</v>
      </c>
      <c r="AH569" s="80"/>
      <c r="AI569" s="86" t="s">
        <v>2449</v>
      </c>
      <c r="AJ569" s="80" t="b">
        <v>0</v>
      </c>
      <c r="AK569" s="80">
        <v>0</v>
      </c>
      <c r="AL569" s="86" t="s">
        <v>2449</v>
      </c>
      <c r="AM569" s="80" t="s">
        <v>2502</v>
      </c>
      <c r="AN569" s="80" t="b">
        <v>0</v>
      </c>
      <c r="AO569" s="86" t="s">
        <v>1916</v>
      </c>
      <c r="AP569" s="80" t="s">
        <v>178</v>
      </c>
      <c r="AQ569" s="80">
        <v>0</v>
      </c>
      <c r="AR569" s="80">
        <v>0</v>
      </c>
      <c r="AS569" s="80"/>
      <c r="AT569" s="80"/>
      <c r="AU569" s="80"/>
      <c r="AV569" s="80"/>
      <c r="AW569" s="80"/>
      <c r="AX569" s="80"/>
      <c r="AY569" s="80"/>
      <c r="AZ569" s="80"/>
      <c r="BA569" s="79" t="str">
        <f>REPLACE(INDEX(GroupVertices[Group],MATCH(Edges[[#This Row],[Vertex 1]],GroupVertices[Vertex],0)),1,1,"")</f>
        <v>6</v>
      </c>
      <c r="BB569" s="79" t="str">
        <f>REPLACE(INDEX(GroupVertices[Group],MATCH(Edges[[#This Row],[Vertex 2]],GroupVertices[Vertex],0)),1,1,"")</f>
        <v>6</v>
      </c>
    </row>
    <row r="570" spans="1:54" ht="15">
      <c r="A570" s="65" t="s">
        <v>287</v>
      </c>
      <c r="B570" s="65" t="s">
        <v>287</v>
      </c>
      <c r="C570" s="66"/>
      <c r="D570" s="67"/>
      <c r="E570" s="68"/>
      <c r="F570" s="69"/>
      <c r="G570" s="66"/>
      <c r="H570" s="70"/>
      <c r="I570" s="71"/>
      <c r="J570" s="71"/>
      <c r="K570" s="34" t="s">
        <v>65</v>
      </c>
      <c r="L570" s="78">
        <v>570</v>
      </c>
      <c r="M570" s="78"/>
      <c r="N570" s="73"/>
      <c r="O570" s="80" t="s">
        <v>178</v>
      </c>
      <c r="P570" s="82">
        <v>43530.013761574075</v>
      </c>
      <c r="Q570" s="80" t="s">
        <v>637</v>
      </c>
      <c r="R570" s="83" t="s">
        <v>897</v>
      </c>
      <c r="S570" s="80" t="s">
        <v>917</v>
      </c>
      <c r="T570" s="80" t="s">
        <v>925</v>
      </c>
      <c r="U570" s="80"/>
      <c r="V570" s="83" t="s">
        <v>1129</v>
      </c>
      <c r="W570" s="82">
        <v>43530.013761574075</v>
      </c>
      <c r="X570" s="83" t="s">
        <v>1499</v>
      </c>
      <c r="Y570" s="80"/>
      <c r="Z570" s="80"/>
      <c r="AA570" s="86" t="s">
        <v>2139</v>
      </c>
      <c r="AB570" s="80"/>
      <c r="AC570" s="80" t="b">
        <v>0</v>
      </c>
      <c r="AD570" s="80">
        <v>10</v>
      </c>
      <c r="AE570" s="86" t="s">
        <v>2449</v>
      </c>
      <c r="AF570" s="80" t="b">
        <v>1</v>
      </c>
      <c r="AG570" s="80" t="s">
        <v>2484</v>
      </c>
      <c r="AH570" s="80"/>
      <c r="AI570" s="86" t="s">
        <v>2328</v>
      </c>
      <c r="AJ570" s="80" t="b">
        <v>0</v>
      </c>
      <c r="AK570" s="80">
        <v>0</v>
      </c>
      <c r="AL570" s="86" t="s">
        <v>2449</v>
      </c>
      <c r="AM570" s="80" t="s">
        <v>2504</v>
      </c>
      <c r="AN570" s="80" t="b">
        <v>0</v>
      </c>
      <c r="AO570" s="86" t="s">
        <v>2139</v>
      </c>
      <c r="AP570" s="80" t="s">
        <v>178</v>
      </c>
      <c r="AQ570" s="80">
        <v>0</v>
      </c>
      <c r="AR570" s="80">
        <v>0</v>
      </c>
      <c r="AS570" s="80"/>
      <c r="AT570" s="80"/>
      <c r="AU570" s="80"/>
      <c r="AV570" s="80"/>
      <c r="AW570" s="80"/>
      <c r="AX570" s="80"/>
      <c r="AY570" s="80"/>
      <c r="AZ570" s="80"/>
      <c r="BA570" s="79" t="str">
        <f>REPLACE(INDEX(GroupVertices[Group],MATCH(Edges[[#This Row],[Vertex 1]],GroupVertices[Vertex],0)),1,1,"")</f>
        <v>2</v>
      </c>
      <c r="BB570" s="79" t="str">
        <f>REPLACE(INDEX(GroupVertices[Group],MATCH(Edges[[#This Row],[Vertex 2]],GroupVertices[Vertex],0)),1,1,"")</f>
        <v>2</v>
      </c>
    </row>
    <row r="571" spans="1:54" ht="15">
      <c r="A571" s="65" t="s">
        <v>284</v>
      </c>
      <c r="B571" s="65" t="s">
        <v>284</v>
      </c>
      <c r="C571" s="66"/>
      <c r="D571" s="67"/>
      <c r="E571" s="68"/>
      <c r="F571" s="69"/>
      <c r="G571" s="66"/>
      <c r="H571" s="70"/>
      <c r="I571" s="71"/>
      <c r="J571" s="71"/>
      <c r="K571" s="34" t="s">
        <v>65</v>
      </c>
      <c r="L571" s="78">
        <v>571</v>
      </c>
      <c r="M571" s="78"/>
      <c r="N571" s="73"/>
      <c r="O571" s="80" t="s">
        <v>178</v>
      </c>
      <c r="P571" s="82">
        <v>43523.01642361111</v>
      </c>
      <c r="Q571" s="80" t="s">
        <v>440</v>
      </c>
      <c r="R571" s="80"/>
      <c r="S571" s="80"/>
      <c r="T571" s="80" t="s">
        <v>925</v>
      </c>
      <c r="U571" s="80"/>
      <c r="V571" s="83" t="s">
        <v>1126</v>
      </c>
      <c r="W571" s="82">
        <v>43523.01642361111</v>
      </c>
      <c r="X571" s="83" t="s">
        <v>1288</v>
      </c>
      <c r="Y571" s="80"/>
      <c r="Z571" s="80"/>
      <c r="AA571" s="86" t="s">
        <v>1928</v>
      </c>
      <c r="AB571" s="80"/>
      <c r="AC571" s="80" t="b">
        <v>0</v>
      </c>
      <c r="AD571" s="80">
        <v>5</v>
      </c>
      <c r="AE571" s="86" t="s">
        <v>2449</v>
      </c>
      <c r="AF571" s="80" t="b">
        <v>0</v>
      </c>
      <c r="AG571" s="80" t="s">
        <v>2484</v>
      </c>
      <c r="AH571" s="80"/>
      <c r="AI571" s="86" t="s">
        <v>2449</v>
      </c>
      <c r="AJ571" s="80" t="b">
        <v>0</v>
      </c>
      <c r="AK571" s="80">
        <v>0</v>
      </c>
      <c r="AL571" s="86" t="s">
        <v>2449</v>
      </c>
      <c r="AM571" s="80" t="s">
        <v>2506</v>
      </c>
      <c r="AN571" s="80" t="b">
        <v>0</v>
      </c>
      <c r="AO571" s="86" t="s">
        <v>1928</v>
      </c>
      <c r="AP571" s="80" t="s">
        <v>178</v>
      </c>
      <c r="AQ571" s="80">
        <v>0</v>
      </c>
      <c r="AR571" s="80">
        <v>0</v>
      </c>
      <c r="AS571" s="80"/>
      <c r="AT571" s="80"/>
      <c r="AU571" s="80"/>
      <c r="AV571" s="80"/>
      <c r="AW571" s="80"/>
      <c r="AX571" s="80"/>
      <c r="AY571" s="80"/>
      <c r="AZ571" s="80"/>
      <c r="BA571" s="79" t="str">
        <f>REPLACE(INDEX(GroupVertices[Group],MATCH(Edges[[#This Row],[Vertex 1]],GroupVertices[Vertex],0)),1,1,"")</f>
        <v>6</v>
      </c>
      <c r="BB571" s="79" t="str">
        <f>REPLACE(INDEX(GroupVertices[Group],MATCH(Edges[[#This Row],[Vertex 2]],GroupVertices[Vertex],0)),1,1,"")</f>
        <v>6</v>
      </c>
    </row>
    <row r="572" spans="1:54" ht="15">
      <c r="A572" s="65" t="s">
        <v>277</v>
      </c>
      <c r="B572" s="65" t="s">
        <v>277</v>
      </c>
      <c r="C572" s="66"/>
      <c r="D572" s="67"/>
      <c r="E572" s="68"/>
      <c r="F572" s="69"/>
      <c r="G572" s="66"/>
      <c r="H572" s="70"/>
      <c r="I572" s="71"/>
      <c r="J572" s="71"/>
      <c r="K572" s="34" t="s">
        <v>65</v>
      </c>
      <c r="L572" s="78">
        <v>572</v>
      </c>
      <c r="M572" s="78"/>
      <c r="N572" s="73"/>
      <c r="O572" s="80" t="s">
        <v>178</v>
      </c>
      <c r="P572" s="82">
        <v>43530.01730324074</v>
      </c>
      <c r="Q572" s="80" t="s">
        <v>491</v>
      </c>
      <c r="R572" s="80"/>
      <c r="S572" s="80"/>
      <c r="T572" s="80" t="s">
        <v>925</v>
      </c>
      <c r="U572" s="80"/>
      <c r="V572" s="83" t="s">
        <v>1119</v>
      </c>
      <c r="W572" s="82">
        <v>43530.01730324074</v>
      </c>
      <c r="X572" s="83" t="s">
        <v>1343</v>
      </c>
      <c r="Y572" s="80"/>
      <c r="Z572" s="80"/>
      <c r="AA572" s="86" t="s">
        <v>1983</v>
      </c>
      <c r="AB572" s="80"/>
      <c r="AC572" s="80" t="b">
        <v>0</v>
      </c>
      <c r="AD572" s="80">
        <v>7</v>
      </c>
      <c r="AE572" s="86" t="s">
        <v>2449</v>
      </c>
      <c r="AF572" s="80" t="b">
        <v>0</v>
      </c>
      <c r="AG572" s="80" t="s">
        <v>2484</v>
      </c>
      <c r="AH572" s="80"/>
      <c r="AI572" s="86" t="s">
        <v>2449</v>
      </c>
      <c r="AJ572" s="80" t="b">
        <v>0</v>
      </c>
      <c r="AK572" s="80">
        <v>0</v>
      </c>
      <c r="AL572" s="86" t="s">
        <v>2449</v>
      </c>
      <c r="AM572" s="80" t="s">
        <v>2502</v>
      </c>
      <c r="AN572" s="80" t="b">
        <v>0</v>
      </c>
      <c r="AO572" s="86" t="s">
        <v>1983</v>
      </c>
      <c r="AP572" s="80" t="s">
        <v>178</v>
      </c>
      <c r="AQ572" s="80">
        <v>0</v>
      </c>
      <c r="AR572" s="80">
        <v>0</v>
      </c>
      <c r="AS572" s="80"/>
      <c r="AT572" s="80"/>
      <c r="AU572" s="80"/>
      <c r="AV572" s="80"/>
      <c r="AW572" s="80"/>
      <c r="AX572" s="80"/>
      <c r="AY572" s="80"/>
      <c r="AZ572" s="80"/>
      <c r="BA572" s="79" t="str">
        <f>REPLACE(INDEX(GroupVertices[Group],MATCH(Edges[[#This Row],[Vertex 1]],GroupVertices[Vertex],0)),1,1,"")</f>
        <v>4</v>
      </c>
      <c r="BB572" s="79" t="str">
        <f>REPLACE(INDEX(GroupVertices[Group],MATCH(Edges[[#This Row],[Vertex 2]],GroupVertices[Vertex],0)),1,1,"")</f>
        <v>4</v>
      </c>
    </row>
    <row r="573" spans="1:54" ht="15">
      <c r="A573" s="65" t="s">
        <v>269</v>
      </c>
      <c r="B573" s="65" t="s">
        <v>269</v>
      </c>
      <c r="C573" s="66"/>
      <c r="D573" s="67"/>
      <c r="E573" s="68"/>
      <c r="F573" s="69"/>
      <c r="G573" s="66"/>
      <c r="H573" s="70"/>
      <c r="I573" s="71"/>
      <c r="J573" s="71"/>
      <c r="K573" s="34" t="s">
        <v>65</v>
      </c>
      <c r="L573" s="78">
        <v>573</v>
      </c>
      <c r="M573" s="78"/>
      <c r="N573" s="73"/>
      <c r="O573" s="80" t="s">
        <v>178</v>
      </c>
      <c r="P573" s="82">
        <v>43523.01684027778</v>
      </c>
      <c r="Q573" s="80" t="s">
        <v>373</v>
      </c>
      <c r="R573" s="80"/>
      <c r="S573" s="80"/>
      <c r="T573" s="80" t="s">
        <v>925</v>
      </c>
      <c r="U573" s="80"/>
      <c r="V573" s="83" t="s">
        <v>1110</v>
      </c>
      <c r="W573" s="82">
        <v>43523.01684027778</v>
      </c>
      <c r="X573" s="83" t="s">
        <v>1216</v>
      </c>
      <c r="Y573" s="80"/>
      <c r="Z573" s="80"/>
      <c r="AA573" s="86" t="s">
        <v>1856</v>
      </c>
      <c r="AB573" s="80"/>
      <c r="AC573" s="80" t="b">
        <v>0</v>
      </c>
      <c r="AD573" s="80">
        <v>3</v>
      </c>
      <c r="AE573" s="86" t="s">
        <v>2449</v>
      </c>
      <c r="AF573" s="80" t="b">
        <v>0</v>
      </c>
      <c r="AG573" s="80" t="s">
        <v>2484</v>
      </c>
      <c r="AH573" s="80"/>
      <c r="AI573" s="86" t="s">
        <v>2449</v>
      </c>
      <c r="AJ573" s="80" t="b">
        <v>0</v>
      </c>
      <c r="AK573" s="80">
        <v>0</v>
      </c>
      <c r="AL573" s="86" t="s">
        <v>2449</v>
      </c>
      <c r="AM573" s="80" t="s">
        <v>2506</v>
      </c>
      <c r="AN573" s="80" t="b">
        <v>0</v>
      </c>
      <c r="AO573" s="86" t="s">
        <v>1856</v>
      </c>
      <c r="AP573" s="80" t="s">
        <v>178</v>
      </c>
      <c r="AQ573" s="80">
        <v>0</v>
      </c>
      <c r="AR573" s="80">
        <v>0</v>
      </c>
      <c r="AS573" s="80"/>
      <c r="AT573" s="80"/>
      <c r="AU573" s="80"/>
      <c r="AV573" s="80"/>
      <c r="AW573" s="80"/>
      <c r="AX573" s="80"/>
      <c r="AY573" s="80"/>
      <c r="AZ573" s="80"/>
      <c r="BA573" s="79" t="str">
        <f>REPLACE(INDEX(GroupVertices[Group],MATCH(Edges[[#This Row],[Vertex 1]],GroupVertices[Vertex],0)),1,1,"")</f>
        <v>4</v>
      </c>
      <c r="BB573" s="79" t="str">
        <f>REPLACE(INDEX(GroupVertices[Group],MATCH(Edges[[#This Row],[Vertex 2]],GroupVertices[Vertex],0)),1,1,"")</f>
        <v>4</v>
      </c>
    </row>
    <row r="574" spans="1:54" ht="15">
      <c r="A574" s="65" t="s">
        <v>297</v>
      </c>
      <c r="B574" s="65" t="s">
        <v>297</v>
      </c>
      <c r="C574" s="66"/>
      <c r="D574" s="67"/>
      <c r="E574" s="68"/>
      <c r="F574" s="69"/>
      <c r="G574" s="66"/>
      <c r="H574" s="70"/>
      <c r="I574" s="71"/>
      <c r="J574" s="71"/>
      <c r="K574" s="34" t="s">
        <v>65</v>
      </c>
      <c r="L574" s="78">
        <v>574</v>
      </c>
      <c r="M574" s="78"/>
      <c r="N574" s="73"/>
      <c r="O574" s="80" t="s">
        <v>178</v>
      </c>
      <c r="P574" s="82">
        <v>43530.01572916667</v>
      </c>
      <c r="Q574" s="80" t="s">
        <v>832</v>
      </c>
      <c r="R574" s="80"/>
      <c r="S574" s="80"/>
      <c r="T574" s="80" t="s">
        <v>925</v>
      </c>
      <c r="U574" s="80"/>
      <c r="V574" s="83" t="s">
        <v>1137</v>
      </c>
      <c r="W574" s="82">
        <v>43530.01572916667</v>
      </c>
      <c r="X574" s="83" t="s">
        <v>1717</v>
      </c>
      <c r="Y574" s="80"/>
      <c r="Z574" s="80"/>
      <c r="AA574" s="86" t="s">
        <v>2361</v>
      </c>
      <c r="AB574" s="80"/>
      <c r="AC574" s="80" t="b">
        <v>0</v>
      </c>
      <c r="AD574" s="80">
        <v>9</v>
      </c>
      <c r="AE574" s="86" t="s">
        <v>2449</v>
      </c>
      <c r="AF574" s="80" t="b">
        <v>0</v>
      </c>
      <c r="AG574" s="80" t="s">
        <v>2484</v>
      </c>
      <c r="AH574" s="80"/>
      <c r="AI574" s="86" t="s">
        <v>2449</v>
      </c>
      <c r="AJ574" s="80" t="b">
        <v>0</v>
      </c>
      <c r="AK574" s="80">
        <v>0</v>
      </c>
      <c r="AL574" s="86" t="s">
        <v>2449</v>
      </c>
      <c r="AM574" s="80" t="s">
        <v>2501</v>
      </c>
      <c r="AN574" s="80" t="b">
        <v>0</v>
      </c>
      <c r="AO574" s="86" t="s">
        <v>2361</v>
      </c>
      <c r="AP574" s="80" t="s">
        <v>178</v>
      </c>
      <c r="AQ574" s="80">
        <v>0</v>
      </c>
      <c r="AR574" s="80">
        <v>0</v>
      </c>
      <c r="AS574" s="80"/>
      <c r="AT574" s="80"/>
      <c r="AU574" s="80"/>
      <c r="AV574" s="80"/>
      <c r="AW574" s="80"/>
      <c r="AX574" s="80"/>
      <c r="AY574" s="80"/>
      <c r="AZ574" s="80"/>
      <c r="BA574" s="79" t="str">
        <f>REPLACE(INDEX(GroupVertices[Group],MATCH(Edges[[#This Row],[Vertex 1]],GroupVertices[Vertex],0)),1,1,"")</f>
        <v>2</v>
      </c>
      <c r="BB574" s="79" t="str">
        <f>REPLACE(INDEX(GroupVertices[Group],MATCH(Edges[[#This Row],[Vertex 2]],GroupVertices[Vertex],0)),1,1,"")</f>
        <v>2</v>
      </c>
    </row>
    <row r="575" spans="1:54" ht="15">
      <c r="A575" s="65" t="s">
        <v>287</v>
      </c>
      <c r="B575" s="65" t="s">
        <v>287</v>
      </c>
      <c r="C575" s="66"/>
      <c r="D575" s="67"/>
      <c r="E575" s="68"/>
      <c r="F575" s="69"/>
      <c r="G575" s="66"/>
      <c r="H575" s="70"/>
      <c r="I575" s="71"/>
      <c r="J575" s="71"/>
      <c r="K575" s="34" t="s">
        <v>65</v>
      </c>
      <c r="L575" s="78">
        <v>575</v>
      </c>
      <c r="M575" s="78"/>
      <c r="N575" s="73"/>
      <c r="O575" s="80" t="s">
        <v>178</v>
      </c>
      <c r="P575" s="82">
        <v>43530.01431712963</v>
      </c>
      <c r="Q575" s="80" t="s">
        <v>638</v>
      </c>
      <c r="R575" s="80"/>
      <c r="S575" s="80"/>
      <c r="T575" s="80" t="s">
        <v>948</v>
      </c>
      <c r="U575" s="80"/>
      <c r="V575" s="83" t="s">
        <v>1129</v>
      </c>
      <c r="W575" s="82">
        <v>43530.01431712963</v>
      </c>
      <c r="X575" s="83" t="s">
        <v>1500</v>
      </c>
      <c r="Y575" s="80"/>
      <c r="Z575" s="80"/>
      <c r="AA575" s="86" t="s">
        <v>2140</v>
      </c>
      <c r="AB575" s="80"/>
      <c r="AC575" s="80" t="b">
        <v>0</v>
      </c>
      <c r="AD575" s="80">
        <v>5</v>
      </c>
      <c r="AE575" s="86" t="s">
        <v>2449</v>
      </c>
      <c r="AF575" s="80" t="b">
        <v>0</v>
      </c>
      <c r="AG575" s="80" t="s">
        <v>2484</v>
      </c>
      <c r="AH575" s="80"/>
      <c r="AI575" s="86" t="s">
        <v>2449</v>
      </c>
      <c r="AJ575" s="80" t="b">
        <v>0</v>
      </c>
      <c r="AK575" s="80">
        <v>0</v>
      </c>
      <c r="AL575" s="86" t="s">
        <v>2449</v>
      </c>
      <c r="AM575" s="80" t="s">
        <v>2504</v>
      </c>
      <c r="AN575" s="80" t="b">
        <v>0</v>
      </c>
      <c r="AO575" s="86" t="s">
        <v>2140</v>
      </c>
      <c r="AP575" s="80" t="s">
        <v>178</v>
      </c>
      <c r="AQ575" s="80">
        <v>0</v>
      </c>
      <c r="AR575" s="80">
        <v>0</v>
      </c>
      <c r="AS575" s="80"/>
      <c r="AT575" s="80"/>
      <c r="AU575" s="80"/>
      <c r="AV575" s="80"/>
      <c r="AW575" s="80"/>
      <c r="AX575" s="80"/>
      <c r="AY575" s="80"/>
      <c r="AZ575" s="80"/>
      <c r="BA575" s="79" t="str">
        <f>REPLACE(INDEX(GroupVertices[Group],MATCH(Edges[[#This Row],[Vertex 1]],GroupVertices[Vertex],0)),1,1,"")</f>
        <v>2</v>
      </c>
      <c r="BB575" s="79" t="str">
        <f>REPLACE(INDEX(GroupVertices[Group],MATCH(Edges[[#This Row],[Vertex 2]],GroupVertices[Vertex],0)),1,1,"")</f>
        <v>2</v>
      </c>
    </row>
    <row r="576" spans="1:54" ht="15">
      <c r="A576" s="65" t="s">
        <v>269</v>
      </c>
      <c r="B576" s="65" t="s">
        <v>269</v>
      </c>
      <c r="C576" s="66"/>
      <c r="D576" s="67"/>
      <c r="E576" s="68"/>
      <c r="F576" s="69"/>
      <c r="G576" s="66"/>
      <c r="H576" s="70"/>
      <c r="I576" s="71"/>
      <c r="J576" s="71"/>
      <c r="K576" s="34" t="s">
        <v>65</v>
      </c>
      <c r="L576" s="78">
        <v>576</v>
      </c>
      <c r="M576" s="78"/>
      <c r="N576" s="73"/>
      <c r="O576" s="80" t="s">
        <v>178</v>
      </c>
      <c r="P576" s="82">
        <v>43523.01787037037</v>
      </c>
      <c r="Q576" s="80" t="s">
        <v>374</v>
      </c>
      <c r="R576" s="80"/>
      <c r="S576" s="80"/>
      <c r="T576" s="80" t="s">
        <v>925</v>
      </c>
      <c r="U576" s="80"/>
      <c r="V576" s="83" t="s">
        <v>1110</v>
      </c>
      <c r="W576" s="82">
        <v>43523.01787037037</v>
      </c>
      <c r="X576" s="83" t="s">
        <v>1217</v>
      </c>
      <c r="Y576" s="80"/>
      <c r="Z576" s="80"/>
      <c r="AA576" s="86" t="s">
        <v>1857</v>
      </c>
      <c r="AB576" s="80"/>
      <c r="AC576" s="80" t="b">
        <v>0</v>
      </c>
      <c r="AD576" s="80">
        <v>2</v>
      </c>
      <c r="AE576" s="86" t="s">
        <v>2449</v>
      </c>
      <c r="AF576" s="80" t="b">
        <v>0</v>
      </c>
      <c r="AG576" s="80" t="s">
        <v>2484</v>
      </c>
      <c r="AH576" s="80"/>
      <c r="AI576" s="86" t="s">
        <v>2449</v>
      </c>
      <c r="AJ576" s="80" t="b">
        <v>0</v>
      </c>
      <c r="AK576" s="80">
        <v>0</v>
      </c>
      <c r="AL576" s="86" t="s">
        <v>2449</v>
      </c>
      <c r="AM576" s="80" t="s">
        <v>2506</v>
      </c>
      <c r="AN576" s="80" t="b">
        <v>0</v>
      </c>
      <c r="AO576" s="86" t="s">
        <v>1857</v>
      </c>
      <c r="AP576" s="80" t="s">
        <v>178</v>
      </c>
      <c r="AQ576" s="80">
        <v>0</v>
      </c>
      <c r="AR576" s="80">
        <v>0</v>
      </c>
      <c r="AS576" s="80"/>
      <c r="AT576" s="80"/>
      <c r="AU576" s="80"/>
      <c r="AV576" s="80"/>
      <c r="AW576" s="80"/>
      <c r="AX576" s="80"/>
      <c r="AY576" s="80"/>
      <c r="AZ576" s="80"/>
      <c r="BA576" s="79" t="str">
        <f>REPLACE(INDEX(GroupVertices[Group],MATCH(Edges[[#This Row],[Vertex 1]],GroupVertices[Vertex],0)),1,1,"")</f>
        <v>4</v>
      </c>
      <c r="BB576" s="79" t="str">
        <f>REPLACE(INDEX(GroupVertices[Group],MATCH(Edges[[#This Row],[Vertex 2]],GroupVertices[Vertex],0)),1,1,"")</f>
        <v>4</v>
      </c>
    </row>
    <row r="577" spans="1:54" ht="15">
      <c r="A577" s="65" t="s">
        <v>296</v>
      </c>
      <c r="B577" s="65" t="s">
        <v>296</v>
      </c>
      <c r="C577" s="66"/>
      <c r="D577" s="67"/>
      <c r="E577" s="68"/>
      <c r="F577" s="69"/>
      <c r="G577" s="66"/>
      <c r="H577" s="70"/>
      <c r="I577" s="71"/>
      <c r="J577" s="71"/>
      <c r="K577" s="34" t="s">
        <v>65</v>
      </c>
      <c r="L577" s="78">
        <v>577</v>
      </c>
      <c r="M577" s="78"/>
      <c r="N577" s="73"/>
      <c r="O577" s="80" t="s">
        <v>178</v>
      </c>
      <c r="P577" s="82">
        <v>43523.01710648148</v>
      </c>
      <c r="Q577" s="80" t="s">
        <v>869</v>
      </c>
      <c r="R577" s="80"/>
      <c r="S577" s="80"/>
      <c r="T577" s="80" t="s">
        <v>925</v>
      </c>
      <c r="U577" s="80"/>
      <c r="V577" s="83" t="s">
        <v>1146</v>
      </c>
      <c r="W577" s="82">
        <v>43523.01710648148</v>
      </c>
      <c r="X577" s="83" t="s">
        <v>1773</v>
      </c>
      <c r="Y577" s="80"/>
      <c r="Z577" s="80"/>
      <c r="AA577" s="86" t="s">
        <v>2417</v>
      </c>
      <c r="AB577" s="80"/>
      <c r="AC577" s="80" t="b">
        <v>0</v>
      </c>
      <c r="AD577" s="80">
        <v>3</v>
      </c>
      <c r="AE577" s="86" t="s">
        <v>2449</v>
      </c>
      <c r="AF577" s="80" t="b">
        <v>0</v>
      </c>
      <c r="AG577" s="80" t="s">
        <v>2484</v>
      </c>
      <c r="AH577" s="80"/>
      <c r="AI577" s="86" t="s">
        <v>2449</v>
      </c>
      <c r="AJ577" s="80" t="b">
        <v>0</v>
      </c>
      <c r="AK577" s="80">
        <v>0</v>
      </c>
      <c r="AL577" s="86" t="s">
        <v>2449</v>
      </c>
      <c r="AM577" s="80" t="s">
        <v>2504</v>
      </c>
      <c r="AN577" s="80" t="b">
        <v>0</v>
      </c>
      <c r="AO577" s="86" t="s">
        <v>2417</v>
      </c>
      <c r="AP577" s="80" t="s">
        <v>178</v>
      </c>
      <c r="AQ577" s="80">
        <v>0</v>
      </c>
      <c r="AR577" s="80">
        <v>0</v>
      </c>
      <c r="AS577" s="80"/>
      <c r="AT577" s="80"/>
      <c r="AU577" s="80"/>
      <c r="AV577" s="80"/>
      <c r="AW577" s="80"/>
      <c r="AX577" s="80"/>
      <c r="AY577" s="80"/>
      <c r="AZ577" s="80"/>
      <c r="BA577" s="79" t="str">
        <f>REPLACE(INDEX(GroupVertices[Group],MATCH(Edges[[#This Row],[Vertex 1]],GroupVertices[Vertex],0)),1,1,"")</f>
        <v>5</v>
      </c>
      <c r="BB577" s="79" t="str">
        <f>REPLACE(INDEX(GroupVertices[Group],MATCH(Edges[[#This Row],[Vertex 2]],GroupVertices[Vertex],0)),1,1,"")</f>
        <v>5</v>
      </c>
    </row>
    <row r="578" spans="1:54" ht="15">
      <c r="A578" s="65" t="s">
        <v>275</v>
      </c>
      <c r="B578" s="65" t="s">
        <v>275</v>
      </c>
      <c r="C578" s="66"/>
      <c r="D578" s="67"/>
      <c r="E578" s="68"/>
      <c r="F578" s="69"/>
      <c r="G578" s="66"/>
      <c r="H578" s="70"/>
      <c r="I578" s="71"/>
      <c r="J578" s="71"/>
      <c r="K578" s="34" t="s">
        <v>65</v>
      </c>
      <c r="L578" s="78">
        <v>578</v>
      </c>
      <c r="M578" s="78"/>
      <c r="N578" s="73"/>
      <c r="O578" s="80" t="s">
        <v>178</v>
      </c>
      <c r="P578" s="82">
        <v>43530.02587962963</v>
      </c>
      <c r="Q578" s="80" t="s">
        <v>727</v>
      </c>
      <c r="R578" s="80"/>
      <c r="S578" s="80"/>
      <c r="T578" s="80" t="s">
        <v>925</v>
      </c>
      <c r="U578" s="80"/>
      <c r="V578" s="83" t="s">
        <v>1117</v>
      </c>
      <c r="W578" s="82">
        <v>43530.02587962963</v>
      </c>
      <c r="X578" s="83" t="s">
        <v>1594</v>
      </c>
      <c r="Y578" s="80"/>
      <c r="Z578" s="80"/>
      <c r="AA578" s="86" t="s">
        <v>2235</v>
      </c>
      <c r="AB578" s="80"/>
      <c r="AC578" s="80" t="b">
        <v>0</v>
      </c>
      <c r="AD578" s="80">
        <v>5</v>
      </c>
      <c r="AE578" s="86" t="s">
        <v>2449</v>
      </c>
      <c r="AF578" s="80" t="b">
        <v>0</v>
      </c>
      <c r="AG578" s="80" t="s">
        <v>2484</v>
      </c>
      <c r="AH578" s="80"/>
      <c r="AI578" s="86" t="s">
        <v>2449</v>
      </c>
      <c r="AJ578" s="80" t="b">
        <v>0</v>
      </c>
      <c r="AK578" s="80">
        <v>0</v>
      </c>
      <c r="AL578" s="86" t="s">
        <v>2449</v>
      </c>
      <c r="AM578" s="80" t="s">
        <v>2506</v>
      </c>
      <c r="AN578" s="80" t="b">
        <v>0</v>
      </c>
      <c r="AO578" s="86" t="s">
        <v>2235</v>
      </c>
      <c r="AP578" s="80" t="s">
        <v>178</v>
      </c>
      <c r="AQ578" s="80">
        <v>0</v>
      </c>
      <c r="AR578" s="80">
        <v>0</v>
      </c>
      <c r="AS578" s="80"/>
      <c r="AT578" s="80"/>
      <c r="AU578" s="80"/>
      <c r="AV578" s="80"/>
      <c r="AW578" s="80"/>
      <c r="AX578" s="80"/>
      <c r="AY578" s="80"/>
      <c r="AZ578" s="80"/>
      <c r="BA578" s="79" t="str">
        <f>REPLACE(INDEX(GroupVertices[Group],MATCH(Edges[[#This Row],[Vertex 1]],GroupVertices[Vertex],0)),1,1,"")</f>
        <v>2</v>
      </c>
      <c r="BB578" s="79" t="str">
        <f>REPLACE(INDEX(GroupVertices[Group],MATCH(Edges[[#This Row],[Vertex 2]],GroupVertices[Vertex],0)),1,1,"")</f>
        <v>2</v>
      </c>
    </row>
    <row r="579" spans="1:54" ht="15">
      <c r="A579" s="65" t="s">
        <v>270</v>
      </c>
      <c r="B579" s="65" t="s">
        <v>270</v>
      </c>
      <c r="C579" s="66"/>
      <c r="D579" s="67"/>
      <c r="E579" s="68"/>
      <c r="F579" s="69"/>
      <c r="G579" s="66"/>
      <c r="H579" s="70"/>
      <c r="I579" s="71"/>
      <c r="J579" s="71"/>
      <c r="K579" s="34" t="s">
        <v>65</v>
      </c>
      <c r="L579" s="78">
        <v>579</v>
      </c>
      <c r="M579" s="78"/>
      <c r="N579" s="73"/>
      <c r="O579" s="80" t="s">
        <v>178</v>
      </c>
      <c r="P579" s="82">
        <v>43530.02127314815</v>
      </c>
      <c r="Q579" s="80" t="s">
        <v>812</v>
      </c>
      <c r="R579" s="80"/>
      <c r="S579" s="80"/>
      <c r="T579" s="80" t="s">
        <v>925</v>
      </c>
      <c r="U579" s="80"/>
      <c r="V579" s="83" t="s">
        <v>1111</v>
      </c>
      <c r="W579" s="82">
        <v>43530.02127314815</v>
      </c>
      <c r="X579" s="83" t="s">
        <v>1689</v>
      </c>
      <c r="Y579" s="80"/>
      <c r="Z579" s="80"/>
      <c r="AA579" s="86" t="s">
        <v>2333</v>
      </c>
      <c r="AB579" s="80"/>
      <c r="AC579" s="80" t="b">
        <v>0</v>
      </c>
      <c r="AD579" s="80">
        <v>6</v>
      </c>
      <c r="AE579" s="86" t="s">
        <v>2449</v>
      </c>
      <c r="AF579" s="80" t="b">
        <v>0</v>
      </c>
      <c r="AG579" s="80" t="s">
        <v>2484</v>
      </c>
      <c r="AH579" s="80"/>
      <c r="AI579" s="86" t="s">
        <v>2449</v>
      </c>
      <c r="AJ579" s="80" t="b">
        <v>0</v>
      </c>
      <c r="AK579" s="80">
        <v>0</v>
      </c>
      <c r="AL579" s="86" t="s">
        <v>2449</v>
      </c>
      <c r="AM579" s="80" t="s">
        <v>2506</v>
      </c>
      <c r="AN579" s="80" t="b">
        <v>0</v>
      </c>
      <c r="AO579" s="86" t="s">
        <v>2333</v>
      </c>
      <c r="AP579" s="80" t="s">
        <v>178</v>
      </c>
      <c r="AQ579" s="80">
        <v>0</v>
      </c>
      <c r="AR579" s="80">
        <v>0</v>
      </c>
      <c r="AS579" s="80"/>
      <c r="AT579" s="80"/>
      <c r="AU579" s="80"/>
      <c r="AV579" s="80"/>
      <c r="AW579" s="80"/>
      <c r="AX579" s="80"/>
      <c r="AY579" s="80"/>
      <c r="AZ579" s="80"/>
      <c r="BA579" s="79" t="str">
        <f>REPLACE(INDEX(GroupVertices[Group],MATCH(Edges[[#This Row],[Vertex 1]],GroupVertices[Vertex],0)),1,1,"")</f>
        <v>1</v>
      </c>
      <c r="BB579" s="79" t="str">
        <f>REPLACE(INDEX(GroupVertices[Group],MATCH(Edges[[#This Row],[Vertex 2]],GroupVertices[Vertex],0)),1,1,"")</f>
        <v>1</v>
      </c>
    </row>
    <row r="580" spans="1:54" ht="15">
      <c r="A580" s="65" t="s">
        <v>296</v>
      </c>
      <c r="B580" s="65" t="s">
        <v>296</v>
      </c>
      <c r="C580" s="66"/>
      <c r="D580" s="67"/>
      <c r="E580" s="68"/>
      <c r="F580" s="69"/>
      <c r="G580" s="66"/>
      <c r="H580" s="70"/>
      <c r="I580" s="71"/>
      <c r="J580" s="71"/>
      <c r="K580" s="34" t="s">
        <v>65</v>
      </c>
      <c r="L580" s="78">
        <v>580</v>
      </c>
      <c r="M580" s="78"/>
      <c r="N580" s="73"/>
      <c r="O580" s="80" t="s">
        <v>178</v>
      </c>
      <c r="P580" s="82">
        <v>43523.02326388889</v>
      </c>
      <c r="Q580" s="80" t="s">
        <v>870</v>
      </c>
      <c r="R580" s="80"/>
      <c r="S580" s="80"/>
      <c r="T580" s="80" t="s">
        <v>925</v>
      </c>
      <c r="U580" s="80"/>
      <c r="V580" s="83" t="s">
        <v>1146</v>
      </c>
      <c r="W580" s="82">
        <v>43523.02326388889</v>
      </c>
      <c r="X580" s="83" t="s">
        <v>1774</v>
      </c>
      <c r="Y580" s="80"/>
      <c r="Z580" s="80"/>
      <c r="AA580" s="86" t="s">
        <v>2418</v>
      </c>
      <c r="AB580" s="80"/>
      <c r="AC580" s="80" t="b">
        <v>0</v>
      </c>
      <c r="AD580" s="80">
        <v>3</v>
      </c>
      <c r="AE580" s="86" t="s">
        <v>2449</v>
      </c>
      <c r="AF580" s="80" t="b">
        <v>0</v>
      </c>
      <c r="AG580" s="80" t="s">
        <v>2484</v>
      </c>
      <c r="AH580" s="80"/>
      <c r="AI580" s="86" t="s">
        <v>2449</v>
      </c>
      <c r="AJ580" s="80" t="b">
        <v>0</v>
      </c>
      <c r="AK580" s="80">
        <v>0</v>
      </c>
      <c r="AL580" s="86" t="s">
        <v>2449</v>
      </c>
      <c r="AM580" s="80" t="s">
        <v>2504</v>
      </c>
      <c r="AN580" s="80" t="b">
        <v>0</v>
      </c>
      <c r="AO580" s="86" t="s">
        <v>2418</v>
      </c>
      <c r="AP580" s="80" t="s">
        <v>178</v>
      </c>
      <c r="AQ580" s="80">
        <v>0</v>
      </c>
      <c r="AR580" s="80">
        <v>0</v>
      </c>
      <c r="AS580" s="80"/>
      <c r="AT580" s="80"/>
      <c r="AU580" s="80"/>
      <c r="AV580" s="80"/>
      <c r="AW580" s="80"/>
      <c r="AX580" s="80"/>
      <c r="AY580" s="80"/>
      <c r="AZ580" s="80"/>
      <c r="BA580" s="79" t="str">
        <f>REPLACE(INDEX(GroupVertices[Group],MATCH(Edges[[#This Row],[Vertex 1]],GroupVertices[Vertex],0)),1,1,"")</f>
        <v>5</v>
      </c>
      <c r="BB580" s="79" t="str">
        <f>REPLACE(INDEX(GroupVertices[Group],MATCH(Edges[[#This Row],[Vertex 2]],GroupVertices[Vertex],0)),1,1,"")</f>
        <v>5</v>
      </c>
    </row>
    <row r="581" spans="1:54" ht="15">
      <c r="A581" s="65" t="s">
        <v>270</v>
      </c>
      <c r="B581" s="65" t="s">
        <v>270</v>
      </c>
      <c r="C581" s="66"/>
      <c r="D581" s="67"/>
      <c r="E581" s="68"/>
      <c r="F581" s="69"/>
      <c r="G581" s="66"/>
      <c r="H581" s="70"/>
      <c r="I581" s="71"/>
      <c r="J581" s="71"/>
      <c r="K581" s="34" t="s">
        <v>65</v>
      </c>
      <c r="L581" s="78">
        <v>581</v>
      </c>
      <c r="M581" s="78"/>
      <c r="N581" s="73"/>
      <c r="O581" s="80" t="s">
        <v>178</v>
      </c>
      <c r="P581" s="82">
        <v>43523.023668981485</v>
      </c>
      <c r="Q581" s="80" t="s">
        <v>350</v>
      </c>
      <c r="R581" s="80"/>
      <c r="S581" s="80"/>
      <c r="T581" s="80" t="s">
        <v>925</v>
      </c>
      <c r="U581" s="80"/>
      <c r="V581" s="83" t="s">
        <v>1111</v>
      </c>
      <c r="W581" s="82">
        <v>43523.023668981485</v>
      </c>
      <c r="X581" s="83" t="s">
        <v>1659</v>
      </c>
      <c r="Y581" s="80"/>
      <c r="Z581" s="80"/>
      <c r="AA581" s="86" t="s">
        <v>2301</v>
      </c>
      <c r="AB581" s="80"/>
      <c r="AC581" s="80" t="b">
        <v>0</v>
      </c>
      <c r="AD581" s="80">
        <v>21</v>
      </c>
      <c r="AE581" s="86" t="s">
        <v>2449</v>
      </c>
      <c r="AF581" s="80" t="b">
        <v>0</v>
      </c>
      <c r="AG581" s="80" t="s">
        <v>2484</v>
      </c>
      <c r="AH581" s="80"/>
      <c r="AI581" s="86" t="s">
        <v>2449</v>
      </c>
      <c r="AJ581" s="80" t="b">
        <v>0</v>
      </c>
      <c r="AK581" s="80">
        <v>4</v>
      </c>
      <c r="AL581" s="86" t="s">
        <v>2449</v>
      </c>
      <c r="AM581" s="80" t="s">
        <v>2506</v>
      </c>
      <c r="AN581" s="80" t="b">
        <v>0</v>
      </c>
      <c r="AO581" s="86" t="s">
        <v>2301</v>
      </c>
      <c r="AP581" s="80" t="s">
        <v>178</v>
      </c>
      <c r="AQ581" s="80">
        <v>0</v>
      </c>
      <c r="AR581" s="80">
        <v>0</v>
      </c>
      <c r="AS581" s="80"/>
      <c r="AT581" s="80"/>
      <c r="AU581" s="80"/>
      <c r="AV581" s="80"/>
      <c r="AW581" s="80"/>
      <c r="AX581" s="80"/>
      <c r="AY581" s="80"/>
      <c r="AZ581" s="80"/>
      <c r="BA581" s="79" t="str">
        <f>REPLACE(INDEX(GroupVertices[Group],MATCH(Edges[[#This Row],[Vertex 1]],GroupVertices[Vertex],0)),1,1,"")</f>
        <v>1</v>
      </c>
      <c r="BB581" s="79" t="str">
        <f>REPLACE(INDEX(GroupVertices[Group],MATCH(Edges[[#This Row],[Vertex 2]],GroupVertices[Vertex],0)),1,1,"")</f>
        <v>1</v>
      </c>
    </row>
    <row r="582" spans="1:54" ht="15">
      <c r="A582" s="65" t="s">
        <v>296</v>
      </c>
      <c r="B582" s="65" t="s">
        <v>296</v>
      </c>
      <c r="C582" s="66"/>
      <c r="D582" s="67"/>
      <c r="E582" s="68"/>
      <c r="F582" s="69"/>
      <c r="G582" s="66"/>
      <c r="H582" s="70"/>
      <c r="I582" s="71"/>
      <c r="J582" s="71"/>
      <c r="K582" s="34" t="s">
        <v>65</v>
      </c>
      <c r="L582" s="78">
        <v>582</v>
      </c>
      <c r="M582" s="78"/>
      <c r="N582" s="73"/>
      <c r="O582" s="80" t="s">
        <v>178</v>
      </c>
      <c r="P582" s="82">
        <v>43530.02175925926</v>
      </c>
      <c r="Q582" s="80" t="s">
        <v>877</v>
      </c>
      <c r="R582" s="80"/>
      <c r="S582" s="80"/>
      <c r="T582" s="80" t="s">
        <v>925</v>
      </c>
      <c r="U582" s="80"/>
      <c r="V582" s="83" t="s">
        <v>1146</v>
      </c>
      <c r="W582" s="82">
        <v>43530.02175925926</v>
      </c>
      <c r="X582" s="83" t="s">
        <v>1781</v>
      </c>
      <c r="Y582" s="80"/>
      <c r="Z582" s="80"/>
      <c r="AA582" s="86" t="s">
        <v>2425</v>
      </c>
      <c r="AB582" s="80"/>
      <c r="AC582" s="80" t="b">
        <v>0</v>
      </c>
      <c r="AD582" s="80">
        <v>6</v>
      </c>
      <c r="AE582" s="86" t="s">
        <v>2449</v>
      </c>
      <c r="AF582" s="80" t="b">
        <v>0</v>
      </c>
      <c r="AG582" s="80" t="s">
        <v>2484</v>
      </c>
      <c r="AH582" s="80"/>
      <c r="AI582" s="86" t="s">
        <v>2449</v>
      </c>
      <c r="AJ582" s="80" t="b">
        <v>0</v>
      </c>
      <c r="AK582" s="80">
        <v>0</v>
      </c>
      <c r="AL582" s="86" t="s">
        <v>2449</v>
      </c>
      <c r="AM582" s="80" t="s">
        <v>2504</v>
      </c>
      <c r="AN582" s="80" t="b">
        <v>0</v>
      </c>
      <c r="AO582" s="86" t="s">
        <v>2425</v>
      </c>
      <c r="AP582" s="80" t="s">
        <v>178</v>
      </c>
      <c r="AQ582" s="80">
        <v>0</v>
      </c>
      <c r="AR582" s="80">
        <v>0</v>
      </c>
      <c r="AS582" s="80"/>
      <c r="AT582" s="80"/>
      <c r="AU582" s="80"/>
      <c r="AV582" s="80"/>
      <c r="AW582" s="80"/>
      <c r="AX582" s="80"/>
      <c r="AY582" s="80"/>
      <c r="AZ582" s="80"/>
      <c r="BA582" s="79" t="str">
        <f>REPLACE(INDEX(GroupVertices[Group],MATCH(Edges[[#This Row],[Vertex 1]],GroupVertices[Vertex],0)),1,1,"")</f>
        <v>5</v>
      </c>
      <c r="BB582" s="79" t="str">
        <f>REPLACE(INDEX(GroupVertices[Group],MATCH(Edges[[#This Row],[Vertex 2]],GroupVertices[Vertex],0)),1,1,"")</f>
        <v>5</v>
      </c>
    </row>
    <row r="583" spans="1:54" ht="15">
      <c r="A583" s="65" t="s">
        <v>272</v>
      </c>
      <c r="B583" s="65" t="s">
        <v>272</v>
      </c>
      <c r="C583" s="66"/>
      <c r="D583" s="67"/>
      <c r="E583" s="68"/>
      <c r="F583" s="69"/>
      <c r="G583" s="66"/>
      <c r="H583" s="70"/>
      <c r="I583" s="71"/>
      <c r="J583" s="71"/>
      <c r="K583" s="34" t="s">
        <v>65</v>
      </c>
      <c r="L583" s="78">
        <v>583</v>
      </c>
      <c r="M583" s="78"/>
      <c r="N583" s="73"/>
      <c r="O583" s="80" t="s">
        <v>178</v>
      </c>
      <c r="P583" s="82">
        <v>43523.025046296294</v>
      </c>
      <c r="Q583" s="80" t="s">
        <v>385</v>
      </c>
      <c r="R583" s="80"/>
      <c r="S583" s="80"/>
      <c r="T583" s="80" t="s">
        <v>925</v>
      </c>
      <c r="U583" s="80"/>
      <c r="V583" s="83" t="s">
        <v>1113</v>
      </c>
      <c r="W583" s="82">
        <v>43523.025046296294</v>
      </c>
      <c r="X583" s="83" t="s">
        <v>1230</v>
      </c>
      <c r="Y583" s="80"/>
      <c r="Z583" s="80"/>
      <c r="AA583" s="86" t="s">
        <v>1870</v>
      </c>
      <c r="AB583" s="80"/>
      <c r="AC583" s="80" t="b">
        <v>0</v>
      </c>
      <c r="AD583" s="80">
        <v>5</v>
      </c>
      <c r="AE583" s="86" t="s">
        <v>2449</v>
      </c>
      <c r="AF583" s="80" t="b">
        <v>0</v>
      </c>
      <c r="AG583" s="80" t="s">
        <v>2484</v>
      </c>
      <c r="AH583" s="80"/>
      <c r="AI583" s="86" t="s">
        <v>2449</v>
      </c>
      <c r="AJ583" s="80" t="b">
        <v>0</v>
      </c>
      <c r="AK583" s="80">
        <v>0</v>
      </c>
      <c r="AL583" s="86" t="s">
        <v>2449</v>
      </c>
      <c r="AM583" s="80" t="s">
        <v>2506</v>
      </c>
      <c r="AN583" s="80" t="b">
        <v>0</v>
      </c>
      <c r="AO583" s="86" t="s">
        <v>1870</v>
      </c>
      <c r="AP583" s="80" t="s">
        <v>178</v>
      </c>
      <c r="AQ583" s="80">
        <v>0</v>
      </c>
      <c r="AR583" s="80">
        <v>0</v>
      </c>
      <c r="AS583" s="80"/>
      <c r="AT583" s="80"/>
      <c r="AU583" s="80"/>
      <c r="AV583" s="80"/>
      <c r="AW583" s="80"/>
      <c r="AX583" s="80"/>
      <c r="AY583" s="80"/>
      <c r="AZ583" s="80"/>
      <c r="BA583" s="79" t="str">
        <f>REPLACE(INDEX(GroupVertices[Group],MATCH(Edges[[#This Row],[Vertex 1]],GroupVertices[Vertex],0)),1,1,"")</f>
        <v>4</v>
      </c>
      <c r="BB583" s="79" t="str">
        <f>REPLACE(INDEX(GroupVertices[Group],MATCH(Edges[[#This Row],[Vertex 2]],GroupVertices[Vertex],0)),1,1,"")</f>
        <v>4</v>
      </c>
    </row>
    <row r="584" spans="1:54" ht="15">
      <c r="A584" s="65" t="s">
        <v>275</v>
      </c>
      <c r="B584" s="65" t="s">
        <v>275</v>
      </c>
      <c r="C584" s="66"/>
      <c r="D584" s="67"/>
      <c r="E584" s="68"/>
      <c r="F584" s="69"/>
      <c r="G584" s="66"/>
      <c r="H584" s="70"/>
      <c r="I584" s="71"/>
      <c r="J584" s="71"/>
      <c r="K584" s="34" t="s">
        <v>65</v>
      </c>
      <c r="L584" s="78">
        <v>584</v>
      </c>
      <c r="M584" s="78"/>
      <c r="N584" s="73"/>
      <c r="O584" s="80" t="s">
        <v>178</v>
      </c>
      <c r="P584" s="82">
        <v>43530.02266203704</v>
      </c>
      <c r="Q584" s="80" t="s">
        <v>726</v>
      </c>
      <c r="R584" s="80"/>
      <c r="S584" s="80"/>
      <c r="T584" s="80" t="s">
        <v>925</v>
      </c>
      <c r="U584" s="80"/>
      <c r="V584" s="83" t="s">
        <v>1117</v>
      </c>
      <c r="W584" s="82">
        <v>43530.02266203704</v>
      </c>
      <c r="X584" s="83" t="s">
        <v>1593</v>
      </c>
      <c r="Y584" s="80"/>
      <c r="Z584" s="80"/>
      <c r="AA584" s="86" t="s">
        <v>2234</v>
      </c>
      <c r="AB584" s="80"/>
      <c r="AC584" s="80" t="b">
        <v>0</v>
      </c>
      <c r="AD584" s="80">
        <v>8</v>
      </c>
      <c r="AE584" s="86" t="s">
        <v>2449</v>
      </c>
      <c r="AF584" s="80" t="b">
        <v>0</v>
      </c>
      <c r="AG584" s="80" t="s">
        <v>2484</v>
      </c>
      <c r="AH584" s="80"/>
      <c r="AI584" s="86" t="s">
        <v>2449</v>
      </c>
      <c r="AJ584" s="80" t="b">
        <v>0</v>
      </c>
      <c r="AK584" s="80">
        <v>0</v>
      </c>
      <c r="AL584" s="86" t="s">
        <v>2449</v>
      </c>
      <c r="AM584" s="80" t="s">
        <v>2506</v>
      </c>
      <c r="AN584" s="80" t="b">
        <v>0</v>
      </c>
      <c r="AO584" s="86" t="s">
        <v>2234</v>
      </c>
      <c r="AP584" s="80" t="s">
        <v>178</v>
      </c>
      <c r="AQ584" s="80">
        <v>0</v>
      </c>
      <c r="AR584" s="80">
        <v>0</v>
      </c>
      <c r="AS584" s="80"/>
      <c r="AT584" s="80"/>
      <c r="AU584" s="80"/>
      <c r="AV584" s="80"/>
      <c r="AW584" s="80"/>
      <c r="AX584" s="80"/>
      <c r="AY584" s="80"/>
      <c r="AZ584" s="80"/>
      <c r="BA584" s="79" t="str">
        <f>REPLACE(INDEX(GroupVertices[Group],MATCH(Edges[[#This Row],[Vertex 1]],GroupVertices[Vertex],0)),1,1,"")</f>
        <v>2</v>
      </c>
      <c r="BB584" s="79" t="str">
        <f>REPLACE(INDEX(GroupVertices[Group],MATCH(Edges[[#This Row],[Vertex 2]],GroupVertices[Vertex],0)),1,1,"")</f>
        <v>2</v>
      </c>
    </row>
    <row r="585" spans="1:54" ht="15">
      <c r="A585" s="65" t="s">
        <v>290</v>
      </c>
      <c r="B585" s="65" t="s">
        <v>290</v>
      </c>
      <c r="C585" s="66"/>
      <c r="D585" s="67"/>
      <c r="E585" s="68"/>
      <c r="F585" s="69"/>
      <c r="G585" s="66"/>
      <c r="H585" s="70"/>
      <c r="I585" s="71"/>
      <c r="J585" s="71"/>
      <c r="K585" s="34" t="s">
        <v>65</v>
      </c>
      <c r="L585" s="78">
        <v>585</v>
      </c>
      <c r="M585" s="78"/>
      <c r="N585" s="73"/>
      <c r="O585" s="80" t="s">
        <v>178</v>
      </c>
      <c r="P585" s="82">
        <v>43523.0997337963</v>
      </c>
      <c r="Q585" s="80" t="s">
        <v>681</v>
      </c>
      <c r="R585" s="83" t="s">
        <v>901</v>
      </c>
      <c r="S585" s="80" t="s">
        <v>917</v>
      </c>
      <c r="T585" s="80" t="s">
        <v>925</v>
      </c>
      <c r="U585" s="80"/>
      <c r="V585" s="83" t="s">
        <v>1132</v>
      </c>
      <c r="W585" s="82">
        <v>43523.0997337963</v>
      </c>
      <c r="X585" s="83" t="s">
        <v>1545</v>
      </c>
      <c r="Y585" s="80"/>
      <c r="Z585" s="80"/>
      <c r="AA585" s="86" t="s">
        <v>2186</v>
      </c>
      <c r="AB585" s="80"/>
      <c r="AC585" s="80" t="b">
        <v>0</v>
      </c>
      <c r="AD585" s="80">
        <v>1</v>
      </c>
      <c r="AE585" s="86" t="s">
        <v>2449</v>
      </c>
      <c r="AF585" s="80" t="b">
        <v>1</v>
      </c>
      <c r="AG585" s="80" t="s">
        <v>2484</v>
      </c>
      <c r="AH585" s="80"/>
      <c r="AI585" s="86" t="s">
        <v>2299</v>
      </c>
      <c r="AJ585" s="80" t="b">
        <v>0</v>
      </c>
      <c r="AK585" s="80">
        <v>0</v>
      </c>
      <c r="AL585" s="86" t="s">
        <v>2449</v>
      </c>
      <c r="AM585" s="80" t="s">
        <v>2502</v>
      </c>
      <c r="AN585" s="80" t="b">
        <v>0</v>
      </c>
      <c r="AO585" s="86" t="s">
        <v>2186</v>
      </c>
      <c r="AP585" s="80" t="s">
        <v>178</v>
      </c>
      <c r="AQ585" s="80">
        <v>0</v>
      </c>
      <c r="AR585" s="80">
        <v>0</v>
      </c>
      <c r="AS585" s="80"/>
      <c r="AT585" s="80"/>
      <c r="AU585" s="80"/>
      <c r="AV585" s="80"/>
      <c r="AW585" s="80"/>
      <c r="AX585" s="80"/>
      <c r="AY585" s="80"/>
      <c r="AZ585" s="80"/>
      <c r="BA585" s="79" t="str">
        <f>REPLACE(INDEX(GroupVertices[Group],MATCH(Edges[[#This Row],[Vertex 1]],GroupVertices[Vertex],0)),1,1,"")</f>
        <v>3</v>
      </c>
      <c r="BB585" s="79" t="str">
        <f>REPLACE(INDEX(GroupVertices[Group],MATCH(Edges[[#This Row],[Vertex 2]],GroupVertices[Vertex],0)),1,1,"")</f>
        <v>3</v>
      </c>
    </row>
    <row r="586" spans="1:54" ht="15">
      <c r="A586" s="65" t="s">
        <v>290</v>
      </c>
      <c r="B586" s="65" t="s">
        <v>290</v>
      </c>
      <c r="C586" s="66"/>
      <c r="D586" s="67"/>
      <c r="E586" s="68"/>
      <c r="F586" s="69"/>
      <c r="G586" s="66"/>
      <c r="H586" s="70"/>
      <c r="I586" s="71"/>
      <c r="J586" s="71"/>
      <c r="K586" s="34" t="s">
        <v>65</v>
      </c>
      <c r="L586" s="78">
        <v>586</v>
      </c>
      <c r="M586" s="78"/>
      <c r="N586" s="73"/>
      <c r="O586" s="80" t="s">
        <v>178</v>
      </c>
      <c r="P586" s="82">
        <v>43530.02140046296</v>
      </c>
      <c r="Q586" s="80" t="s">
        <v>685</v>
      </c>
      <c r="R586" s="80"/>
      <c r="S586" s="80"/>
      <c r="T586" s="80" t="s">
        <v>925</v>
      </c>
      <c r="U586" s="80"/>
      <c r="V586" s="83" t="s">
        <v>1132</v>
      </c>
      <c r="W586" s="82">
        <v>43530.02140046296</v>
      </c>
      <c r="X586" s="83" t="s">
        <v>1550</v>
      </c>
      <c r="Y586" s="80"/>
      <c r="Z586" s="80"/>
      <c r="AA586" s="86" t="s">
        <v>2191</v>
      </c>
      <c r="AB586" s="80"/>
      <c r="AC586" s="80" t="b">
        <v>0</v>
      </c>
      <c r="AD586" s="80">
        <v>9</v>
      </c>
      <c r="AE586" s="86" t="s">
        <v>2449</v>
      </c>
      <c r="AF586" s="80" t="b">
        <v>0</v>
      </c>
      <c r="AG586" s="80" t="s">
        <v>2484</v>
      </c>
      <c r="AH586" s="80"/>
      <c r="AI586" s="86" t="s">
        <v>2449</v>
      </c>
      <c r="AJ586" s="80" t="b">
        <v>0</v>
      </c>
      <c r="AK586" s="80">
        <v>0</v>
      </c>
      <c r="AL586" s="86" t="s">
        <v>2449</v>
      </c>
      <c r="AM586" s="80" t="s">
        <v>2502</v>
      </c>
      <c r="AN586" s="80" t="b">
        <v>0</v>
      </c>
      <c r="AO586" s="86" t="s">
        <v>2191</v>
      </c>
      <c r="AP586" s="80" t="s">
        <v>178</v>
      </c>
      <c r="AQ586" s="80">
        <v>0</v>
      </c>
      <c r="AR586" s="80">
        <v>0</v>
      </c>
      <c r="AS586" s="80"/>
      <c r="AT586" s="80"/>
      <c r="AU586" s="80"/>
      <c r="AV586" s="80"/>
      <c r="AW586" s="80"/>
      <c r="AX586" s="80"/>
      <c r="AY586" s="80"/>
      <c r="AZ586" s="80"/>
      <c r="BA586" s="79" t="str">
        <f>REPLACE(INDEX(GroupVertices[Group],MATCH(Edges[[#This Row],[Vertex 1]],GroupVertices[Vertex],0)),1,1,"")</f>
        <v>3</v>
      </c>
      <c r="BB586" s="79" t="str">
        <f>REPLACE(INDEX(GroupVertices[Group],MATCH(Edges[[#This Row],[Vertex 2]],GroupVertices[Vertex],0)),1,1,"")</f>
        <v>3</v>
      </c>
    </row>
    <row r="587" spans="1:54" ht="15">
      <c r="A587" s="65" t="s">
        <v>264</v>
      </c>
      <c r="B587" s="65" t="s">
        <v>264</v>
      </c>
      <c r="C587" s="66"/>
      <c r="D587" s="67"/>
      <c r="E587" s="68"/>
      <c r="F587" s="69"/>
      <c r="G587" s="66"/>
      <c r="H587" s="70"/>
      <c r="I587" s="71"/>
      <c r="J587" s="71"/>
      <c r="K587" s="34" t="s">
        <v>65</v>
      </c>
      <c r="L587" s="78">
        <v>587</v>
      </c>
      <c r="M587" s="78"/>
      <c r="N587" s="73"/>
      <c r="O587" s="80" t="s">
        <v>178</v>
      </c>
      <c r="P587" s="82">
        <v>43530.02099537037</v>
      </c>
      <c r="Q587" s="80" t="s">
        <v>366</v>
      </c>
      <c r="R587" s="80"/>
      <c r="S587" s="80"/>
      <c r="T587" s="80" t="s">
        <v>925</v>
      </c>
      <c r="U587" s="80"/>
      <c r="V587" s="83" t="s">
        <v>1105</v>
      </c>
      <c r="W587" s="82">
        <v>43530.02099537037</v>
      </c>
      <c r="X587" s="83" t="s">
        <v>1207</v>
      </c>
      <c r="Y587" s="80"/>
      <c r="Z587" s="80"/>
      <c r="AA587" s="86" t="s">
        <v>1847</v>
      </c>
      <c r="AB587" s="80"/>
      <c r="AC587" s="80" t="b">
        <v>0</v>
      </c>
      <c r="AD587" s="80">
        <v>5</v>
      </c>
      <c r="AE587" s="86" t="s">
        <v>2449</v>
      </c>
      <c r="AF587" s="80" t="b">
        <v>0</v>
      </c>
      <c r="AG587" s="80" t="s">
        <v>2484</v>
      </c>
      <c r="AH587" s="80"/>
      <c r="AI587" s="86" t="s">
        <v>2449</v>
      </c>
      <c r="AJ587" s="80" t="b">
        <v>0</v>
      </c>
      <c r="AK587" s="80">
        <v>0</v>
      </c>
      <c r="AL587" s="86" t="s">
        <v>2449</v>
      </c>
      <c r="AM587" s="80" t="s">
        <v>2506</v>
      </c>
      <c r="AN587" s="80" t="b">
        <v>0</v>
      </c>
      <c r="AO587" s="86" t="s">
        <v>1847</v>
      </c>
      <c r="AP587" s="80" t="s">
        <v>178</v>
      </c>
      <c r="AQ587" s="80">
        <v>0</v>
      </c>
      <c r="AR587" s="80">
        <v>0</v>
      </c>
      <c r="AS587" s="80"/>
      <c r="AT587" s="80"/>
      <c r="AU587" s="80"/>
      <c r="AV587" s="80"/>
      <c r="AW587" s="80"/>
      <c r="AX587" s="80"/>
      <c r="AY587" s="80"/>
      <c r="AZ587" s="80"/>
      <c r="BA587" s="79" t="str">
        <f>REPLACE(INDEX(GroupVertices[Group],MATCH(Edges[[#This Row],[Vertex 1]],GroupVertices[Vertex],0)),1,1,"")</f>
        <v>12</v>
      </c>
      <c r="BB587" s="79" t="str">
        <f>REPLACE(INDEX(GroupVertices[Group],MATCH(Edges[[#This Row],[Vertex 2]],GroupVertices[Vertex],0)),1,1,"")</f>
        <v>12</v>
      </c>
    </row>
    <row r="588" spans="1:54" ht="15">
      <c r="A588" s="65" t="s">
        <v>293</v>
      </c>
      <c r="B588" s="65" t="s">
        <v>293</v>
      </c>
      <c r="C588" s="66"/>
      <c r="D588" s="67"/>
      <c r="E588" s="68"/>
      <c r="F588" s="69"/>
      <c r="G588" s="66"/>
      <c r="H588" s="70"/>
      <c r="I588" s="71"/>
      <c r="J588" s="71"/>
      <c r="K588" s="34" t="s">
        <v>65</v>
      </c>
      <c r="L588" s="78">
        <v>588</v>
      </c>
      <c r="M588" s="78"/>
      <c r="N588" s="73"/>
      <c r="O588" s="80" t="s">
        <v>178</v>
      </c>
      <c r="P588" s="82">
        <v>43523.02208333334</v>
      </c>
      <c r="Q588" s="80" t="s">
        <v>842</v>
      </c>
      <c r="R588" s="80"/>
      <c r="S588" s="80"/>
      <c r="T588" s="80" t="s">
        <v>925</v>
      </c>
      <c r="U588" s="80"/>
      <c r="V588" s="83" t="s">
        <v>1135</v>
      </c>
      <c r="W588" s="82">
        <v>43523.02208333334</v>
      </c>
      <c r="X588" s="83" t="s">
        <v>1728</v>
      </c>
      <c r="Y588" s="80"/>
      <c r="Z588" s="80"/>
      <c r="AA588" s="86" t="s">
        <v>2372</v>
      </c>
      <c r="AB588" s="80"/>
      <c r="AC588" s="80" t="b">
        <v>0</v>
      </c>
      <c r="AD588" s="80">
        <v>4</v>
      </c>
      <c r="AE588" s="86" t="s">
        <v>2449</v>
      </c>
      <c r="AF588" s="80" t="b">
        <v>0</v>
      </c>
      <c r="AG588" s="80" t="s">
        <v>2484</v>
      </c>
      <c r="AH588" s="80"/>
      <c r="AI588" s="86" t="s">
        <v>2449</v>
      </c>
      <c r="AJ588" s="80" t="b">
        <v>0</v>
      </c>
      <c r="AK588" s="80">
        <v>0</v>
      </c>
      <c r="AL588" s="86" t="s">
        <v>2449</v>
      </c>
      <c r="AM588" s="80" t="s">
        <v>2502</v>
      </c>
      <c r="AN588" s="80" t="b">
        <v>0</v>
      </c>
      <c r="AO588" s="86" t="s">
        <v>2372</v>
      </c>
      <c r="AP588" s="80" t="s">
        <v>178</v>
      </c>
      <c r="AQ588" s="80">
        <v>0</v>
      </c>
      <c r="AR588" s="80">
        <v>0</v>
      </c>
      <c r="AS588" s="80"/>
      <c r="AT588" s="80"/>
      <c r="AU588" s="80"/>
      <c r="AV588" s="80"/>
      <c r="AW588" s="80"/>
      <c r="AX588" s="80"/>
      <c r="AY588" s="80"/>
      <c r="AZ588" s="80"/>
      <c r="BA588" s="79" t="str">
        <f>REPLACE(INDEX(GroupVertices[Group],MATCH(Edges[[#This Row],[Vertex 1]],GroupVertices[Vertex],0)),1,1,"")</f>
        <v>2</v>
      </c>
      <c r="BB588" s="79" t="str">
        <f>REPLACE(INDEX(GroupVertices[Group],MATCH(Edges[[#This Row],[Vertex 2]],GroupVertices[Vertex],0)),1,1,"")</f>
        <v>2</v>
      </c>
    </row>
    <row r="589" spans="1:54" ht="15">
      <c r="A589" s="65" t="s">
        <v>289</v>
      </c>
      <c r="B589" s="65" t="s">
        <v>289</v>
      </c>
      <c r="C589" s="66"/>
      <c r="D589" s="67"/>
      <c r="E589" s="68"/>
      <c r="F589" s="69"/>
      <c r="G589" s="66"/>
      <c r="H589" s="70"/>
      <c r="I589" s="71"/>
      <c r="J589" s="71"/>
      <c r="K589" s="34" t="s">
        <v>65</v>
      </c>
      <c r="L589" s="78">
        <v>589</v>
      </c>
      <c r="M589" s="78"/>
      <c r="N589" s="73"/>
      <c r="O589" s="80" t="s">
        <v>178</v>
      </c>
      <c r="P589" s="82">
        <v>43523.02050925926</v>
      </c>
      <c r="Q589" s="80" t="s">
        <v>542</v>
      </c>
      <c r="R589" s="80"/>
      <c r="S589" s="80"/>
      <c r="T589" s="80" t="s">
        <v>925</v>
      </c>
      <c r="U589" s="80"/>
      <c r="V589" s="83" t="s">
        <v>1131</v>
      </c>
      <c r="W589" s="82">
        <v>43523.02050925926</v>
      </c>
      <c r="X589" s="83" t="s">
        <v>1394</v>
      </c>
      <c r="Y589" s="80"/>
      <c r="Z589" s="80"/>
      <c r="AA589" s="86" t="s">
        <v>2034</v>
      </c>
      <c r="AB589" s="80"/>
      <c r="AC589" s="80" t="b">
        <v>0</v>
      </c>
      <c r="AD589" s="80">
        <v>9</v>
      </c>
      <c r="AE589" s="86" t="s">
        <v>2449</v>
      </c>
      <c r="AF589" s="80" t="b">
        <v>0</v>
      </c>
      <c r="AG589" s="80" t="s">
        <v>2484</v>
      </c>
      <c r="AH589" s="80"/>
      <c r="AI589" s="86" t="s">
        <v>2449</v>
      </c>
      <c r="AJ589" s="80" t="b">
        <v>0</v>
      </c>
      <c r="AK589" s="80">
        <v>0</v>
      </c>
      <c r="AL589" s="86" t="s">
        <v>2449</v>
      </c>
      <c r="AM589" s="80" t="s">
        <v>2504</v>
      </c>
      <c r="AN589" s="80" t="b">
        <v>0</v>
      </c>
      <c r="AO589" s="86" t="s">
        <v>2034</v>
      </c>
      <c r="AP589" s="80" t="s">
        <v>178</v>
      </c>
      <c r="AQ589" s="80">
        <v>0</v>
      </c>
      <c r="AR589" s="80">
        <v>0</v>
      </c>
      <c r="AS589" s="80"/>
      <c r="AT589" s="80"/>
      <c r="AU589" s="80"/>
      <c r="AV589" s="80"/>
      <c r="AW589" s="80"/>
      <c r="AX589" s="80"/>
      <c r="AY589" s="80"/>
      <c r="AZ589" s="80"/>
      <c r="BA589" s="79" t="str">
        <f>REPLACE(INDEX(GroupVertices[Group],MATCH(Edges[[#This Row],[Vertex 1]],GroupVertices[Vertex],0)),1,1,"")</f>
        <v>5</v>
      </c>
      <c r="BB589" s="79" t="str">
        <f>REPLACE(INDEX(GroupVertices[Group],MATCH(Edges[[#This Row],[Vertex 2]],GroupVertices[Vertex],0)),1,1,"")</f>
        <v>5</v>
      </c>
    </row>
    <row r="590" spans="1:54" ht="15">
      <c r="A590" s="65" t="s">
        <v>271</v>
      </c>
      <c r="B590" s="65" t="s">
        <v>271</v>
      </c>
      <c r="C590" s="66"/>
      <c r="D590" s="67"/>
      <c r="E590" s="68"/>
      <c r="F590" s="69"/>
      <c r="G590" s="66"/>
      <c r="H590" s="70"/>
      <c r="I590" s="71"/>
      <c r="J590" s="71"/>
      <c r="K590" s="34" t="s">
        <v>65</v>
      </c>
      <c r="L590" s="78">
        <v>590</v>
      </c>
      <c r="M590" s="78"/>
      <c r="N590" s="73"/>
      <c r="O590" s="80" t="s">
        <v>178</v>
      </c>
      <c r="P590" s="82">
        <v>43523.024363425924</v>
      </c>
      <c r="Q590" s="80" t="s">
        <v>383</v>
      </c>
      <c r="R590" s="80"/>
      <c r="S590" s="80"/>
      <c r="T590" s="80" t="s">
        <v>925</v>
      </c>
      <c r="U590" s="80"/>
      <c r="V590" s="83" t="s">
        <v>1112</v>
      </c>
      <c r="W590" s="82">
        <v>43523.024363425924</v>
      </c>
      <c r="X590" s="83" t="s">
        <v>1227</v>
      </c>
      <c r="Y590" s="80"/>
      <c r="Z590" s="80"/>
      <c r="AA590" s="86" t="s">
        <v>1867</v>
      </c>
      <c r="AB590" s="80"/>
      <c r="AC590" s="80" t="b">
        <v>0</v>
      </c>
      <c r="AD590" s="80">
        <v>5</v>
      </c>
      <c r="AE590" s="86" t="s">
        <v>2449</v>
      </c>
      <c r="AF590" s="80" t="b">
        <v>0</v>
      </c>
      <c r="AG590" s="80" t="s">
        <v>2484</v>
      </c>
      <c r="AH590" s="80"/>
      <c r="AI590" s="86" t="s">
        <v>2449</v>
      </c>
      <c r="AJ590" s="80" t="b">
        <v>0</v>
      </c>
      <c r="AK590" s="80">
        <v>1</v>
      </c>
      <c r="AL590" s="86" t="s">
        <v>2449</v>
      </c>
      <c r="AM590" s="80" t="s">
        <v>2502</v>
      </c>
      <c r="AN590" s="80" t="b">
        <v>0</v>
      </c>
      <c r="AO590" s="86" t="s">
        <v>1867</v>
      </c>
      <c r="AP590" s="80" t="s">
        <v>178</v>
      </c>
      <c r="AQ590" s="80">
        <v>0</v>
      </c>
      <c r="AR590" s="80">
        <v>0</v>
      </c>
      <c r="AS590" s="80"/>
      <c r="AT590" s="80"/>
      <c r="AU590" s="80"/>
      <c r="AV590" s="80"/>
      <c r="AW590" s="80"/>
      <c r="AX590" s="80"/>
      <c r="AY590" s="80"/>
      <c r="AZ590" s="80"/>
      <c r="BA590" s="79" t="str">
        <f>REPLACE(INDEX(GroupVertices[Group],MATCH(Edges[[#This Row],[Vertex 1]],GroupVertices[Vertex],0)),1,1,"")</f>
        <v>1</v>
      </c>
      <c r="BB590" s="79" t="str">
        <f>REPLACE(INDEX(GroupVertices[Group],MATCH(Edges[[#This Row],[Vertex 2]],GroupVertices[Vertex],0)),1,1,"")</f>
        <v>1</v>
      </c>
    </row>
    <row r="591" spans="1:54" ht="15">
      <c r="A591" s="65" t="s">
        <v>293</v>
      </c>
      <c r="B591" s="65" t="s">
        <v>293</v>
      </c>
      <c r="C591" s="66"/>
      <c r="D591" s="67"/>
      <c r="E591" s="68"/>
      <c r="F591" s="69"/>
      <c r="G591" s="66"/>
      <c r="H591" s="70"/>
      <c r="I591" s="71"/>
      <c r="J591" s="71"/>
      <c r="K591" s="34" t="s">
        <v>65</v>
      </c>
      <c r="L591" s="78">
        <v>591</v>
      </c>
      <c r="M591" s="78"/>
      <c r="N591" s="73"/>
      <c r="O591" s="80" t="s">
        <v>178</v>
      </c>
      <c r="P591" s="82">
        <v>43530.02096064815</v>
      </c>
      <c r="Q591" s="80" t="s">
        <v>846</v>
      </c>
      <c r="R591" s="80"/>
      <c r="S591" s="80"/>
      <c r="T591" s="80" t="s">
        <v>925</v>
      </c>
      <c r="U591" s="80"/>
      <c r="V591" s="83" t="s">
        <v>1135</v>
      </c>
      <c r="W591" s="82">
        <v>43530.02096064815</v>
      </c>
      <c r="X591" s="83" t="s">
        <v>1734</v>
      </c>
      <c r="Y591" s="80"/>
      <c r="Z591" s="80"/>
      <c r="AA591" s="86" t="s">
        <v>2378</v>
      </c>
      <c r="AB591" s="80"/>
      <c r="AC591" s="80" t="b">
        <v>0</v>
      </c>
      <c r="AD591" s="80">
        <v>6</v>
      </c>
      <c r="AE591" s="86" t="s">
        <v>2449</v>
      </c>
      <c r="AF591" s="80" t="b">
        <v>0</v>
      </c>
      <c r="AG591" s="80" t="s">
        <v>2484</v>
      </c>
      <c r="AH591" s="80"/>
      <c r="AI591" s="86" t="s">
        <v>2449</v>
      </c>
      <c r="AJ591" s="80" t="b">
        <v>0</v>
      </c>
      <c r="AK591" s="80">
        <v>0</v>
      </c>
      <c r="AL591" s="86" t="s">
        <v>2449</v>
      </c>
      <c r="AM591" s="80" t="s">
        <v>2502</v>
      </c>
      <c r="AN591" s="80" t="b">
        <v>0</v>
      </c>
      <c r="AO591" s="86" t="s">
        <v>2378</v>
      </c>
      <c r="AP591" s="80" t="s">
        <v>178</v>
      </c>
      <c r="AQ591" s="80">
        <v>0</v>
      </c>
      <c r="AR591" s="80">
        <v>0</v>
      </c>
      <c r="AS591" s="80"/>
      <c r="AT591" s="80"/>
      <c r="AU591" s="80"/>
      <c r="AV591" s="80"/>
      <c r="AW591" s="80"/>
      <c r="AX591" s="80"/>
      <c r="AY591" s="80"/>
      <c r="AZ591" s="80"/>
      <c r="BA591" s="79" t="str">
        <f>REPLACE(INDEX(GroupVertices[Group],MATCH(Edges[[#This Row],[Vertex 1]],GroupVertices[Vertex],0)),1,1,"")</f>
        <v>2</v>
      </c>
      <c r="BB591" s="79" t="str">
        <f>REPLACE(INDEX(GroupVertices[Group],MATCH(Edges[[#This Row],[Vertex 2]],GroupVertices[Vertex],0)),1,1,"")</f>
        <v>2</v>
      </c>
    </row>
    <row r="592" spans="1:54" ht="15">
      <c r="A592" s="65" t="s">
        <v>292</v>
      </c>
      <c r="B592" s="65" t="s">
        <v>292</v>
      </c>
      <c r="C592" s="66"/>
      <c r="D592" s="67"/>
      <c r="E592" s="68"/>
      <c r="F592" s="69"/>
      <c r="G592" s="66"/>
      <c r="H592" s="70"/>
      <c r="I592" s="71"/>
      <c r="J592" s="71"/>
      <c r="K592" s="34" t="s">
        <v>65</v>
      </c>
      <c r="L592" s="78">
        <v>592</v>
      </c>
      <c r="M592" s="78"/>
      <c r="N592" s="73"/>
      <c r="O592" s="80" t="s">
        <v>178</v>
      </c>
      <c r="P592" s="82">
        <v>43523.02309027778</v>
      </c>
      <c r="Q592" s="80" t="s">
        <v>598</v>
      </c>
      <c r="R592" s="80"/>
      <c r="S592" s="80"/>
      <c r="T592" s="80" t="s">
        <v>925</v>
      </c>
      <c r="U592" s="80"/>
      <c r="V592" s="83" t="s">
        <v>1134</v>
      </c>
      <c r="W592" s="82">
        <v>43523.02309027778</v>
      </c>
      <c r="X592" s="83" t="s">
        <v>1457</v>
      </c>
      <c r="Y592" s="80"/>
      <c r="Z592" s="80"/>
      <c r="AA592" s="86" t="s">
        <v>2097</v>
      </c>
      <c r="AB592" s="80"/>
      <c r="AC592" s="80" t="b">
        <v>0</v>
      </c>
      <c r="AD592" s="80">
        <v>6</v>
      </c>
      <c r="AE592" s="86" t="s">
        <v>2449</v>
      </c>
      <c r="AF592" s="80" t="b">
        <v>0</v>
      </c>
      <c r="AG592" s="80" t="s">
        <v>2484</v>
      </c>
      <c r="AH592" s="80"/>
      <c r="AI592" s="86" t="s">
        <v>2449</v>
      </c>
      <c r="AJ592" s="80" t="b">
        <v>0</v>
      </c>
      <c r="AK592" s="80">
        <v>0</v>
      </c>
      <c r="AL592" s="86" t="s">
        <v>2449</v>
      </c>
      <c r="AM592" s="80" t="s">
        <v>2503</v>
      </c>
      <c r="AN592" s="80" t="b">
        <v>0</v>
      </c>
      <c r="AO592" s="86" t="s">
        <v>2097</v>
      </c>
      <c r="AP592" s="80" t="s">
        <v>178</v>
      </c>
      <c r="AQ592" s="80">
        <v>0</v>
      </c>
      <c r="AR592" s="80">
        <v>0</v>
      </c>
      <c r="AS592" s="80"/>
      <c r="AT592" s="80"/>
      <c r="AU592" s="80"/>
      <c r="AV592" s="80"/>
      <c r="AW592" s="80"/>
      <c r="AX592" s="80"/>
      <c r="AY592" s="80"/>
      <c r="AZ592" s="80"/>
      <c r="BA592" s="79" t="str">
        <f>REPLACE(INDEX(GroupVertices[Group],MATCH(Edges[[#This Row],[Vertex 1]],GroupVertices[Vertex],0)),1,1,"")</f>
        <v>4</v>
      </c>
      <c r="BB592" s="79" t="str">
        <f>REPLACE(INDEX(GroupVertices[Group],MATCH(Edges[[#This Row],[Vertex 2]],GroupVertices[Vertex],0)),1,1,"")</f>
        <v>4</v>
      </c>
    </row>
    <row r="593" spans="1:54" ht="15">
      <c r="A593" s="65" t="s">
        <v>289</v>
      </c>
      <c r="B593" s="65" t="s">
        <v>289</v>
      </c>
      <c r="C593" s="66"/>
      <c r="D593" s="67"/>
      <c r="E593" s="68"/>
      <c r="F593" s="69"/>
      <c r="G593" s="66"/>
      <c r="H593" s="70"/>
      <c r="I593" s="71"/>
      <c r="J593" s="71"/>
      <c r="K593" s="34" t="s">
        <v>65</v>
      </c>
      <c r="L593" s="78">
        <v>593</v>
      </c>
      <c r="M593" s="78"/>
      <c r="N593" s="73"/>
      <c r="O593" s="80" t="s">
        <v>178</v>
      </c>
      <c r="P593" s="82">
        <v>43523.02612268519</v>
      </c>
      <c r="Q593" s="80" t="s">
        <v>543</v>
      </c>
      <c r="R593" s="80"/>
      <c r="S593" s="80"/>
      <c r="T593" s="80" t="s">
        <v>925</v>
      </c>
      <c r="U593" s="83" t="s">
        <v>1001</v>
      </c>
      <c r="V593" s="83" t="s">
        <v>1001</v>
      </c>
      <c r="W593" s="82">
        <v>43523.02612268519</v>
      </c>
      <c r="X593" s="83" t="s">
        <v>1395</v>
      </c>
      <c r="Y593" s="80"/>
      <c r="Z593" s="80"/>
      <c r="AA593" s="86" t="s">
        <v>2035</v>
      </c>
      <c r="AB593" s="80"/>
      <c r="AC593" s="80" t="b">
        <v>0</v>
      </c>
      <c r="AD593" s="80">
        <v>5</v>
      </c>
      <c r="AE593" s="86" t="s">
        <v>2449</v>
      </c>
      <c r="AF593" s="80" t="b">
        <v>0</v>
      </c>
      <c r="AG593" s="80" t="s">
        <v>2484</v>
      </c>
      <c r="AH593" s="80"/>
      <c r="AI593" s="86" t="s">
        <v>2449</v>
      </c>
      <c r="AJ593" s="80" t="b">
        <v>0</v>
      </c>
      <c r="AK593" s="80">
        <v>1</v>
      </c>
      <c r="AL593" s="86" t="s">
        <v>2449</v>
      </c>
      <c r="AM593" s="80" t="s">
        <v>2504</v>
      </c>
      <c r="AN593" s="80" t="b">
        <v>0</v>
      </c>
      <c r="AO593" s="86" t="s">
        <v>2035</v>
      </c>
      <c r="AP593" s="80" t="s">
        <v>178</v>
      </c>
      <c r="AQ593" s="80">
        <v>0</v>
      </c>
      <c r="AR593" s="80">
        <v>0</v>
      </c>
      <c r="AS593" s="80"/>
      <c r="AT593" s="80"/>
      <c r="AU593" s="80"/>
      <c r="AV593" s="80"/>
      <c r="AW593" s="80"/>
      <c r="AX593" s="80"/>
      <c r="AY593" s="80"/>
      <c r="AZ593" s="80"/>
      <c r="BA593" s="79" t="str">
        <f>REPLACE(INDEX(GroupVertices[Group],MATCH(Edges[[#This Row],[Vertex 1]],GroupVertices[Vertex],0)),1,1,"")</f>
        <v>5</v>
      </c>
      <c r="BB593" s="79" t="str">
        <f>REPLACE(INDEX(GroupVertices[Group],MATCH(Edges[[#This Row],[Vertex 2]],GroupVertices[Vertex],0)),1,1,"")</f>
        <v>5</v>
      </c>
    </row>
    <row r="594" spans="1:54" ht="15">
      <c r="A594" s="65" t="s">
        <v>292</v>
      </c>
      <c r="B594" s="65" t="s">
        <v>292</v>
      </c>
      <c r="C594" s="66"/>
      <c r="D594" s="67"/>
      <c r="E594" s="68"/>
      <c r="F594" s="69"/>
      <c r="G594" s="66"/>
      <c r="H594" s="70"/>
      <c r="I594" s="71"/>
      <c r="J594" s="71"/>
      <c r="K594" s="34" t="s">
        <v>65</v>
      </c>
      <c r="L594" s="78">
        <v>594</v>
      </c>
      <c r="M594" s="78"/>
      <c r="N594" s="73"/>
      <c r="O594" s="80" t="s">
        <v>178</v>
      </c>
      <c r="P594" s="82">
        <v>43523.02685185185</v>
      </c>
      <c r="Q594" s="80" t="s">
        <v>599</v>
      </c>
      <c r="R594" s="80"/>
      <c r="S594" s="80"/>
      <c r="T594" s="80" t="s">
        <v>925</v>
      </c>
      <c r="U594" s="80"/>
      <c r="V594" s="83" t="s">
        <v>1134</v>
      </c>
      <c r="W594" s="82">
        <v>43523.02685185185</v>
      </c>
      <c r="X594" s="83" t="s">
        <v>1458</v>
      </c>
      <c r="Y594" s="80"/>
      <c r="Z594" s="80"/>
      <c r="AA594" s="86" t="s">
        <v>2098</v>
      </c>
      <c r="AB594" s="80"/>
      <c r="AC594" s="80" t="b">
        <v>0</v>
      </c>
      <c r="AD594" s="80">
        <v>1</v>
      </c>
      <c r="AE594" s="86" t="s">
        <v>2449</v>
      </c>
      <c r="AF594" s="80" t="b">
        <v>0</v>
      </c>
      <c r="AG594" s="80" t="s">
        <v>2484</v>
      </c>
      <c r="AH594" s="80"/>
      <c r="AI594" s="86" t="s">
        <v>2449</v>
      </c>
      <c r="AJ594" s="80" t="b">
        <v>0</v>
      </c>
      <c r="AK594" s="80">
        <v>0</v>
      </c>
      <c r="AL594" s="86" t="s">
        <v>2449</v>
      </c>
      <c r="AM594" s="80" t="s">
        <v>2503</v>
      </c>
      <c r="AN594" s="80" t="b">
        <v>0</v>
      </c>
      <c r="AO594" s="86" t="s">
        <v>2098</v>
      </c>
      <c r="AP594" s="80" t="s">
        <v>178</v>
      </c>
      <c r="AQ594" s="80">
        <v>0</v>
      </c>
      <c r="AR594" s="80">
        <v>0</v>
      </c>
      <c r="AS594" s="80"/>
      <c r="AT594" s="80"/>
      <c r="AU594" s="80"/>
      <c r="AV594" s="80"/>
      <c r="AW594" s="80"/>
      <c r="AX594" s="80"/>
      <c r="AY594" s="80"/>
      <c r="AZ594" s="80"/>
      <c r="BA594" s="79" t="str">
        <f>REPLACE(INDEX(GroupVertices[Group],MATCH(Edges[[#This Row],[Vertex 1]],GroupVertices[Vertex],0)),1,1,"")</f>
        <v>4</v>
      </c>
      <c r="BB594" s="79" t="str">
        <f>REPLACE(INDEX(GroupVertices[Group],MATCH(Edges[[#This Row],[Vertex 2]],GroupVertices[Vertex],0)),1,1,"")</f>
        <v>4</v>
      </c>
    </row>
    <row r="595" spans="1:54" ht="15">
      <c r="A595" s="65" t="s">
        <v>281</v>
      </c>
      <c r="B595" s="65" t="s">
        <v>281</v>
      </c>
      <c r="C595" s="66"/>
      <c r="D595" s="67"/>
      <c r="E595" s="68"/>
      <c r="F595" s="69"/>
      <c r="G595" s="66"/>
      <c r="H595" s="70"/>
      <c r="I595" s="71"/>
      <c r="J595" s="71"/>
      <c r="K595" s="34" t="s">
        <v>65</v>
      </c>
      <c r="L595" s="78">
        <v>595</v>
      </c>
      <c r="M595" s="78"/>
      <c r="N595" s="73"/>
      <c r="O595" s="80" t="s">
        <v>178</v>
      </c>
      <c r="P595" s="82">
        <v>43530.03958333333</v>
      </c>
      <c r="Q595" s="80" t="s">
        <v>434</v>
      </c>
      <c r="R595" s="83" t="s">
        <v>891</v>
      </c>
      <c r="S595" s="80" t="s">
        <v>917</v>
      </c>
      <c r="T595" s="80" t="s">
        <v>938</v>
      </c>
      <c r="U595" s="80"/>
      <c r="V595" s="83" t="s">
        <v>1123</v>
      </c>
      <c r="W595" s="82">
        <v>43530.03958333333</v>
      </c>
      <c r="X595" s="83" t="s">
        <v>1282</v>
      </c>
      <c r="Y595" s="80"/>
      <c r="Z595" s="80"/>
      <c r="AA595" s="86" t="s">
        <v>1922</v>
      </c>
      <c r="AB595" s="80"/>
      <c r="AC595" s="80" t="b">
        <v>0</v>
      </c>
      <c r="AD595" s="80">
        <v>6</v>
      </c>
      <c r="AE595" s="86" t="s">
        <v>2449</v>
      </c>
      <c r="AF595" s="80" t="b">
        <v>1</v>
      </c>
      <c r="AG595" s="80" t="s">
        <v>2484</v>
      </c>
      <c r="AH595" s="80"/>
      <c r="AI595" s="86" t="s">
        <v>2331</v>
      </c>
      <c r="AJ595" s="80" t="b">
        <v>0</v>
      </c>
      <c r="AK595" s="80">
        <v>0</v>
      </c>
      <c r="AL595" s="86" t="s">
        <v>2449</v>
      </c>
      <c r="AM595" s="80" t="s">
        <v>2504</v>
      </c>
      <c r="AN595" s="80" t="b">
        <v>0</v>
      </c>
      <c r="AO595" s="86" t="s">
        <v>1922</v>
      </c>
      <c r="AP595" s="80" t="s">
        <v>178</v>
      </c>
      <c r="AQ595" s="80">
        <v>0</v>
      </c>
      <c r="AR595" s="80">
        <v>0</v>
      </c>
      <c r="AS595" s="80"/>
      <c r="AT595" s="80"/>
      <c r="AU595" s="80"/>
      <c r="AV595" s="80"/>
      <c r="AW595" s="80"/>
      <c r="AX595" s="80"/>
      <c r="AY595" s="80"/>
      <c r="AZ595" s="80"/>
      <c r="BA595" s="79" t="str">
        <f>REPLACE(INDEX(GroupVertices[Group],MATCH(Edges[[#This Row],[Vertex 1]],GroupVertices[Vertex],0)),1,1,"")</f>
        <v>1</v>
      </c>
      <c r="BB595" s="79" t="str">
        <f>REPLACE(INDEX(GroupVertices[Group],MATCH(Edges[[#This Row],[Vertex 2]],GroupVertices[Vertex],0)),1,1,"")</f>
        <v>1</v>
      </c>
    </row>
    <row r="596" spans="1:54" ht="15">
      <c r="A596" s="65" t="s">
        <v>277</v>
      </c>
      <c r="B596" s="65" t="s">
        <v>277</v>
      </c>
      <c r="C596" s="66"/>
      <c r="D596" s="67"/>
      <c r="E596" s="68"/>
      <c r="F596" s="69"/>
      <c r="G596" s="66"/>
      <c r="H596" s="70"/>
      <c r="I596" s="71"/>
      <c r="J596" s="71"/>
      <c r="K596" s="34" t="s">
        <v>65</v>
      </c>
      <c r="L596" s="78">
        <v>596</v>
      </c>
      <c r="M596" s="78"/>
      <c r="N596" s="73"/>
      <c r="O596" s="80" t="s">
        <v>178</v>
      </c>
      <c r="P596" s="82">
        <v>43523.02103009259</v>
      </c>
      <c r="Q596" s="80" t="s">
        <v>484</v>
      </c>
      <c r="R596" s="80"/>
      <c r="S596" s="80"/>
      <c r="T596" s="80" t="s">
        <v>925</v>
      </c>
      <c r="U596" s="80"/>
      <c r="V596" s="83" t="s">
        <v>1119</v>
      </c>
      <c r="W596" s="82">
        <v>43523.02103009259</v>
      </c>
      <c r="X596" s="83" t="s">
        <v>1335</v>
      </c>
      <c r="Y596" s="80"/>
      <c r="Z596" s="80"/>
      <c r="AA596" s="86" t="s">
        <v>1975</v>
      </c>
      <c r="AB596" s="80"/>
      <c r="AC596" s="80" t="b">
        <v>0</v>
      </c>
      <c r="AD596" s="80">
        <v>6</v>
      </c>
      <c r="AE596" s="86" t="s">
        <v>2449</v>
      </c>
      <c r="AF596" s="80" t="b">
        <v>0</v>
      </c>
      <c r="AG596" s="80" t="s">
        <v>2484</v>
      </c>
      <c r="AH596" s="80"/>
      <c r="AI596" s="86" t="s">
        <v>2449</v>
      </c>
      <c r="AJ596" s="80" t="b">
        <v>0</v>
      </c>
      <c r="AK596" s="80">
        <v>0</v>
      </c>
      <c r="AL596" s="86" t="s">
        <v>2449</v>
      </c>
      <c r="AM596" s="80" t="s">
        <v>2502</v>
      </c>
      <c r="AN596" s="80" t="b">
        <v>0</v>
      </c>
      <c r="AO596" s="86" t="s">
        <v>1975</v>
      </c>
      <c r="AP596" s="80" t="s">
        <v>178</v>
      </c>
      <c r="AQ596" s="80">
        <v>0</v>
      </c>
      <c r="AR596" s="80">
        <v>0</v>
      </c>
      <c r="AS596" s="80"/>
      <c r="AT596" s="80"/>
      <c r="AU596" s="80"/>
      <c r="AV596" s="80"/>
      <c r="AW596" s="80"/>
      <c r="AX596" s="80"/>
      <c r="AY596" s="80"/>
      <c r="AZ596" s="80"/>
      <c r="BA596" s="79" t="str">
        <f>REPLACE(INDEX(GroupVertices[Group],MATCH(Edges[[#This Row],[Vertex 1]],GroupVertices[Vertex],0)),1,1,"")</f>
        <v>4</v>
      </c>
      <c r="BB596" s="79" t="str">
        <f>REPLACE(INDEX(GroupVertices[Group],MATCH(Edges[[#This Row],[Vertex 2]],GroupVertices[Vertex],0)),1,1,"")</f>
        <v>4</v>
      </c>
    </row>
    <row r="597" spans="1:54" ht="15">
      <c r="A597" s="65" t="s">
        <v>287</v>
      </c>
      <c r="B597" s="65" t="s">
        <v>287</v>
      </c>
      <c r="C597" s="66"/>
      <c r="D597" s="67"/>
      <c r="E597" s="68"/>
      <c r="F597" s="69"/>
      <c r="G597" s="66"/>
      <c r="H597" s="70"/>
      <c r="I597" s="71"/>
      <c r="J597" s="71"/>
      <c r="K597" s="34" t="s">
        <v>65</v>
      </c>
      <c r="L597" s="78">
        <v>597</v>
      </c>
      <c r="M597" s="78"/>
      <c r="N597" s="73"/>
      <c r="O597" s="80" t="s">
        <v>178</v>
      </c>
      <c r="P597" s="82">
        <v>43530.02670138889</v>
      </c>
      <c r="Q597" s="80" t="s">
        <v>642</v>
      </c>
      <c r="R597" s="80"/>
      <c r="S597" s="80"/>
      <c r="T597" s="80" t="s">
        <v>925</v>
      </c>
      <c r="U597" s="80"/>
      <c r="V597" s="83" t="s">
        <v>1129</v>
      </c>
      <c r="W597" s="82">
        <v>43530.02670138889</v>
      </c>
      <c r="X597" s="83" t="s">
        <v>1504</v>
      </c>
      <c r="Y597" s="80"/>
      <c r="Z597" s="80"/>
      <c r="AA597" s="86" t="s">
        <v>2144</v>
      </c>
      <c r="AB597" s="80"/>
      <c r="AC597" s="80" t="b">
        <v>0</v>
      </c>
      <c r="AD597" s="80">
        <v>6</v>
      </c>
      <c r="AE597" s="86" t="s">
        <v>2449</v>
      </c>
      <c r="AF597" s="80" t="b">
        <v>0</v>
      </c>
      <c r="AG597" s="80" t="s">
        <v>2484</v>
      </c>
      <c r="AH597" s="80"/>
      <c r="AI597" s="86" t="s">
        <v>2449</v>
      </c>
      <c r="AJ597" s="80" t="b">
        <v>0</v>
      </c>
      <c r="AK597" s="80">
        <v>0</v>
      </c>
      <c r="AL597" s="86" t="s">
        <v>2449</v>
      </c>
      <c r="AM597" s="80" t="s">
        <v>2504</v>
      </c>
      <c r="AN597" s="80" t="b">
        <v>0</v>
      </c>
      <c r="AO597" s="86" t="s">
        <v>2144</v>
      </c>
      <c r="AP597" s="80" t="s">
        <v>178</v>
      </c>
      <c r="AQ597" s="80">
        <v>0</v>
      </c>
      <c r="AR597" s="80">
        <v>0</v>
      </c>
      <c r="AS597" s="80"/>
      <c r="AT597" s="80"/>
      <c r="AU597" s="80"/>
      <c r="AV597" s="80"/>
      <c r="AW597" s="80"/>
      <c r="AX597" s="80"/>
      <c r="AY597" s="80"/>
      <c r="AZ597" s="80"/>
      <c r="BA597" s="79" t="str">
        <f>REPLACE(INDEX(GroupVertices[Group],MATCH(Edges[[#This Row],[Vertex 1]],GroupVertices[Vertex],0)),1,1,"")</f>
        <v>2</v>
      </c>
      <c r="BB597" s="79" t="str">
        <f>REPLACE(INDEX(GroupVertices[Group],MATCH(Edges[[#This Row],[Vertex 2]],GroupVertices[Vertex],0)),1,1,"")</f>
        <v>2</v>
      </c>
    </row>
    <row r="598" spans="1:54" ht="15">
      <c r="A598" s="65" t="s">
        <v>269</v>
      </c>
      <c r="B598" s="65" t="s">
        <v>269</v>
      </c>
      <c r="C598" s="66"/>
      <c r="D598" s="67"/>
      <c r="E598" s="68"/>
      <c r="F598" s="69"/>
      <c r="G598" s="66"/>
      <c r="H598" s="70"/>
      <c r="I598" s="71"/>
      <c r="J598" s="71"/>
      <c r="K598" s="34" t="s">
        <v>65</v>
      </c>
      <c r="L598" s="78">
        <v>598</v>
      </c>
      <c r="M598" s="78"/>
      <c r="N598" s="73"/>
      <c r="O598" s="80" t="s">
        <v>178</v>
      </c>
      <c r="P598" s="82">
        <v>43523.02663194444</v>
      </c>
      <c r="Q598" s="80" t="s">
        <v>377</v>
      </c>
      <c r="R598" s="80"/>
      <c r="S598" s="80"/>
      <c r="T598" s="80" t="s">
        <v>925</v>
      </c>
      <c r="U598" s="80"/>
      <c r="V598" s="83" t="s">
        <v>1110</v>
      </c>
      <c r="W598" s="82">
        <v>43523.02663194444</v>
      </c>
      <c r="X598" s="83" t="s">
        <v>1220</v>
      </c>
      <c r="Y598" s="80"/>
      <c r="Z598" s="80"/>
      <c r="AA598" s="86" t="s">
        <v>1860</v>
      </c>
      <c r="AB598" s="80"/>
      <c r="AC598" s="80" t="b">
        <v>0</v>
      </c>
      <c r="AD598" s="80">
        <v>2</v>
      </c>
      <c r="AE598" s="86" t="s">
        <v>2449</v>
      </c>
      <c r="AF598" s="80" t="b">
        <v>0</v>
      </c>
      <c r="AG598" s="80" t="s">
        <v>2484</v>
      </c>
      <c r="AH598" s="80"/>
      <c r="AI598" s="86" t="s">
        <v>2449</v>
      </c>
      <c r="AJ598" s="80" t="b">
        <v>0</v>
      </c>
      <c r="AK598" s="80">
        <v>0</v>
      </c>
      <c r="AL598" s="86" t="s">
        <v>2449</v>
      </c>
      <c r="AM598" s="80" t="s">
        <v>2506</v>
      </c>
      <c r="AN598" s="80" t="b">
        <v>0</v>
      </c>
      <c r="AO598" s="86" t="s">
        <v>1860</v>
      </c>
      <c r="AP598" s="80" t="s">
        <v>178</v>
      </c>
      <c r="AQ598" s="80">
        <v>0</v>
      </c>
      <c r="AR598" s="80">
        <v>0</v>
      </c>
      <c r="AS598" s="80"/>
      <c r="AT598" s="80"/>
      <c r="AU598" s="80"/>
      <c r="AV598" s="80"/>
      <c r="AW598" s="80"/>
      <c r="AX598" s="80"/>
      <c r="AY598" s="80"/>
      <c r="AZ598" s="80"/>
      <c r="BA598" s="79" t="str">
        <f>REPLACE(INDEX(GroupVertices[Group],MATCH(Edges[[#This Row],[Vertex 1]],GroupVertices[Vertex],0)),1,1,"")</f>
        <v>4</v>
      </c>
      <c r="BB598" s="79" t="str">
        <f>REPLACE(INDEX(GroupVertices[Group],MATCH(Edges[[#This Row],[Vertex 2]],GroupVertices[Vertex],0)),1,1,"")</f>
        <v>4</v>
      </c>
    </row>
    <row r="599" spans="1:54" ht="15">
      <c r="A599" s="65" t="s">
        <v>269</v>
      </c>
      <c r="B599" s="65" t="s">
        <v>269</v>
      </c>
      <c r="C599" s="66"/>
      <c r="D599" s="67"/>
      <c r="E599" s="68"/>
      <c r="F599" s="69"/>
      <c r="G599" s="66"/>
      <c r="H599" s="70"/>
      <c r="I599" s="71"/>
      <c r="J599" s="71"/>
      <c r="K599" s="34" t="s">
        <v>65</v>
      </c>
      <c r="L599" s="78">
        <v>599</v>
      </c>
      <c r="M599" s="78"/>
      <c r="N599" s="73"/>
      <c r="O599" s="80" t="s">
        <v>178</v>
      </c>
      <c r="P599" s="82">
        <v>43523.02459490741</v>
      </c>
      <c r="Q599" s="80" t="s">
        <v>376</v>
      </c>
      <c r="R599" s="80"/>
      <c r="S599" s="80"/>
      <c r="T599" s="80" t="s">
        <v>925</v>
      </c>
      <c r="U599" s="80"/>
      <c r="V599" s="83" t="s">
        <v>1110</v>
      </c>
      <c r="W599" s="82">
        <v>43523.02459490741</v>
      </c>
      <c r="X599" s="83" t="s">
        <v>1219</v>
      </c>
      <c r="Y599" s="80"/>
      <c r="Z599" s="80"/>
      <c r="AA599" s="86" t="s">
        <v>1859</v>
      </c>
      <c r="AB599" s="80"/>
      <c r="AC599" s="80" t="b">
        <v>0</v>
      </c>
      <c r="AD599" s="80">
        <v>4</v>
      </c>
      <c r="AE599" s="86" t="s">
        <v>2449</v>
      </c>
      <c r="AF599" s="80" t="b">
        <v>0</v>
      </c>
      <c r="AG599" s="80" t="s">
        <v>2484</v>
      </c>
      <c r="AH599" s="80"/>
      <c r="AI599" s="86" t="s">
        <v>2449</v>
      </c>
      <c r="AJ599" s="80" t="b">
        <v>0</v>
      </c>
      <c r="AK599" s="80">
        <v>0</v>
      </c>
      <c r="AL599" s="86" t="s">
        <v>2449</v>
      </c>
      <c r="AM599" s="80" t="s">
        <v>2506</v>
      </c>
      <c r="AN599" s="80" t="b">
        <v>0</v>
      </c>
      <c r="AO599" s="86" t="s">
        <v>1859</v>
      </c>
      <c r="AP599" s="80" t="s">
        <v>178</v>
      </c>
      <c r="AQ599" s="80">
        <v>0</v>
      </c>
      <c r="AR599" s="80">
        <v>0</v>
      </c>
      <c r="AS599" s="80"/>
      <c r="AT599" s="80"/>
      <c r="AU599" s="80"/>
      <c r="AV599" s="80"/>
      <c r="AW599" s="80"/>
      <c r="AX599" s="80"/>
      <c r="AY599" s="80"/>
      <c r="AZ599" s="80"/>
      <c r="BA599" s="79" t="str">
        <f>REPLACE(INDEX(GroupVertices[Group],MATCH(Edges[[#This Row],[Vertex 1]],GroupVertices[Vertex],0)),1,1,"")</f>
        <v>4</v>
      </c>
      <c r="BB599" s="79" t="str">
        <f>REPLACE(INDEX(GroupVertices[Group],MATCH(Edges[[#This Row],[Vertex 2]],GroupVertices[Vertex],0)),1,1,"")</f>
        <v>4</v>
      </c>
    </row>
    <row r="600" spans="1:54" ht="15">
      <c r="A600" s="65" t="s">
        <v>297</v>
      </c>
      <c r="B600" s="65" t="s">
        <v>297</v>
      </c>
      <c r="C600" s="66"/>
      <c r="D600" s="67"/>
      <c r="E600" s="68"/>
      <c r="F600" s="69"/>
      <c r="G600" s="66"/>
      <c r="H600" s="70"/>
      <c r="I600" s="71"/>
      <c r="J600" s="71"/>
      <c r="K600" s="34" t="s">
        <v>65</v>
      </c>
      <c r="L600" s="78">
        <v>600</v>
      </c>
      <c r="M600" s="78"/>
      <c r="N600" s="73"/>
      <c r="O600" s="80" t="s">
        <v>178</v>
      </c>
      <c r="P600" s="82">
        <v>43530.021319444444</v>
      </c>
      <c r="Q600" s="80" t="s">
        <v>833</v>
      </c>
      <c r="R600" s="80"/>
      <c r="S600" s="80"/>
      <c r="T600" s="80" t="s">
        <v>925</v>
      </c>
      <c r="U600" s="80"/>
      <c r="V600" s="83" t="s">
        <v>1137</v>
      </c>
      <c r="W600" s="82">
        <v>43530.021319444444</v>
      </c>
      <c r="X600" s="83" t="s">
        <v>1718</v>
      </c>
      <c r="Y600" s="80"/>
      <c r="Z600" s="80"/>
      <c r="AA600" s="86" t="s">
        <v>2362</v>
      </c>
      <c r="AB600" s="80"/>
      <c r="AC600" s="80" t="b">
        <v>0</v>
      </c>
      <c r="AD600" s="80">
        <v>3</v>
      </c>
      <c r="AE600" s="86" t="s">
        <v>2449</v>
      </c>
      <c r="AF600" s="80" t="b">
        <v>0</v>
      </c>
      <c r="AG600" s="80" t="s">
        <v>2484</v>
      </c>
      <c r="AH600" s="80"/>
      <c r="AI600" s="86" t="s">
        <v>2449</v>
      </c>
      <c r="AJ600" s="80" t="b">
        <v>0</v>
      </c>
      <c r="AK600" s="80">
        <v>0</v>
      </c>
      <c r="AL600" s="86" t="s">
        <v>2449</v>
      </c>
      <c r="AM600" s="80" t="s">
        <v>2501</v>
      </c>
      <c r="AN600" s="80" t="b">
        <v>0</v>
      </c>
      <c r="AO600" s="86" t="s">
        <v>2362</v>
      </c>
      <c r="AP600" s="80" t="s">
        <v>178</v>
      </c>
      <c r="AQ600" s="80">
        <v>0</v>
      </c>
      <c r="AR600" s="80">
        <v>0</v>
      </c>
      <c r="AS600" s="80"/>
      <c r="AT600" s="80"/>
      <c r="AU600" s="80"/>
      <c r="AV600" s="80"/>
      <c r="AW600" s="80"/>
      <c r="AX600" s="80"/>
      <c r="AY600" s="80"/>
      <c r="AZ600" s="80"/>
      <c r="BA600" s="79" t="str">
        <f>REPLACE(INDEX(GroupVertices[Group],MATCH(Edges[[#This Row],[Vertex 1]],GroupVertices[Vertex],0)),1,1,"")</f>
        <v>2</v>
      </c>
      <c r="BB600" s="79" t="str">
        <f>REPLACE(INDEX(GroupVertices[Group],MATCH(Edges[[#This Row],[Vertex 2]],GroupVertices[Vertex],0)),1,1,"")</f>
        <v>2</v>
      </c>
    </row>
    <row r="601" spans="1:54" ht="15">
      <c r="A601" s="65" t="s">
        <v>287</v>
      </c>
      <c r="B601" s="65" t="s">
        <v>287</v>
      </c>
      <c r="C601" s="66"/>
      <c r="D601" s="67"/>
      <c r="E601" s="68"/>
      <c r="F601" s="69"/>
      <c r="G601" s="66"/>
      <c r="H601" s="70"/>
      <c r="I601" s="71"/>
      <c r="J601" s="71"/>
      <c r="K601" s="34" t="s">
        <v>65</v>
      </c>
      <c r="L601" s="78">
        <v>601</v>
      </c>
      <c r="M601" s="78"/>
      <c r="N601" s="73"/>
      <c r="O601" s="80" t="s">
        <v>178</v>
      </c>
      <c r="P601" s="82">
        <v>43530.02122685185</v>
      </c>
      <c r="Q601" s="80" t="s">
        <v>641</v>
      </c>
      <c r="R601" s="83" t="s">
        <v>891</v>
      </c>
      <c r="S601" s="80" t="s">
        <v>917</v>
      </c>
      <c r="T601" s="80" t="s">
        <v>925</v>
      </c>
      <c r="U601" s="80"/>
      <c r="V601" s="83" t="s">
        <v>1129</v>
      </c>
      <c r="W601" s="82">
        <v>43530.02122685185</v>
      </c>
      <c r="X601" s="83" t="s">
        <v>1503</v>
      </c>
      <c r="Y601" s="80"/>
      <c r="Z601" s="80"/>
      <c r="AA601" s="86" t="s">
        <v>2143</v>
      </c>
      <c r="AB601" s="80"/>
      <c r="AC601" s="80" t="b">
        <v>0</v>
      </c>
      <c r="AD601" s="80">
        <v>4</v>
      </c>
      <c r="AE601" s="86" t="s">
        <v>2449</v>
      </c>
      <c r="AF601" s="80" t="b">
        <v>1</v>
      </c>
      <c r="AG601" s="80" t="s">
        <v>2484</v>
      </c>
      <c r="AH601" s="80"/>
      <c r="AI601" s="86" t="s">
        <v>2331</v>
      </c>
      <c r="AJ601" s="80" t="b">
        <v>0</v>
      </c>
      <c r="AK601" s="80">
        <v>0</v>
      </c>
      <c r="AL601" s="86" t="s">
        <v>2449</v>
      </c>
      <c r="AM601" s="80" t="s">
        <v>2504</v>
      </c>
      <c r="AN601" s="80" t="b">
        <v>0</v>
      </c>
      <c r="AO601" s="86" t="s">
        <v>2143</v>
      </c>
      <c r="AP601" s="80" t="s">
        <v>178</v>
      </c>
      <c r="AQ601" s="80">
        <v>0</v>
      </c>
      <c r="AR601" s="80">
        <v>0</v>
      </c>
      <c r="AS601" s="80"/>
      <c r="AT601" s="80"/>
      <c r="AU601" s="80"/>
      <c r="AV601" s="80"/>
      <c r="AW601" s="80"/>
      <c r="AX601" s="80"/>
      <c r="AY601" s="80"/>
      <c r="AZ601" s="80"/>
      <c r="BA601" s="79" t="str">
        <f>REPLACE(INDEX(GroupVertices[Group],MATCH(Edges[[#This Row],[Vertex 1]],GroupVertices[Vertex],0)),1,1,"")</f>
        <v>2</v>
      </c>
      <c r="BB601" s="79" t="str">
        <f>REPLACE(INDEX(GroupVertices[Group],MATCH(Edges[[#This Row],[Vertex 2]],GroupVertices[Vertex],0)),1,1,"")</f>
        <v>2</v>
      </c>
    </row>
    <row r="602" spans="1:54" ht="15">
      <c r="A602" s="65" t="s">
        <v>284</v>
      </c>
      <c r="B602" s="65" t="s">
        <v>284</v>
      </c>
      <c r="C602" s="66"/>
      <c r="D602" s="67"/>
      <c r="E602" s="68"/>
      <c r="F602" s="69"/>
      <c r="G602" s="66"/>
      <c r="H602" s="70"/>
      <c r="I602" s="71"/>
      <c r="J602" s="71"/>
      <c r="K602" s="34" t="s">
        <v>65</v>
      </c>
      <c r="L602" s="78">
        <v>602</v>
      </c>
      <c r="M602" s="78"/>
      <c r="N602" s="73"/>
      <c r="O602" s="80" t="s">
        <v>178</v>
      </c>
      <c r="P602" s="82">
        <v>43523.02384259259</v>
      </c>
      <c r="Q602" s="80" t="s">
        <v>441</v>
      </c>
      <c r="R602" s="80"/>
      <c r="S602" s="80"/>
      <c r="T602" s="80" t="s">
        <v>925</v>
      </c>
      <c r="U602" s="80"/>
      <c r="V602" s="83" t="s">
        <v>1126</v>
      </c>
      <c r="W602" s="82">
        <v>43523.02384259259</v>
      </c>
      <c r="X602" s="83" t="s">
        <v>1289</v>
      </c>
      <c r="Y602" s="80"/>
      <c r="Z602" s="80"/>
      <c r="AA602" s="86" t="s">
        <v>1929</v>
      </c>
      <c r="AB602" s="80"/>
      <c r="AC602" s="80" t="b">
        <v>0</v>
      </c>
      <c r="AD602" s="80">
        <v>3</v>
      </c>
      <c r="AE602" s="86" t="s">
        <v>2449</v>
      </c>
      <c r="AF602" s="80" t="b">
        <v>0</v>
      </c>
      <c r="AG602" s="80" t="s">
        <v>2484</v>
      </c>
      <c r="AH602" s="80"/>
      <c r="AI602" s="86" t="s">
        <v>2449</v>
      </c>
      <c r="AJ602" s="80" t="b">
        <v>0</v>
      </c>
      <c r="AK602" s="80">
        <v>0</v>
      </c>
      <c r="AL602" s="86" t="s">
        <v>2449</v>
      </c>
      <c r="AM602" s="80" t="s">
        <v>2506</v>
      </c>
      <c r="AN602" s="80" t="b">
        <v>0</v>
      </c>
      <c r="AO602" s="86" t="s">
        <v>1929</v>
      </c>
      <c r="AP602" s="80" t="s">
        <v>178</v>
      </c>
      <c r="AQ602" s="80">
        <v>0</v>
      </c>
      <c r="AR602" s="80">
        <v>0</v>
      </c>
      <c r="AS602" s="80"/>
      <c r="AT602" s="80"/>
      <c r="AU602" s="80"/>
      <c r="AV602" s="80"/>
      <c r="AW602" s="80"/>
      <c r="AX602" s="80"/>
      <c r="AY602" s="80"/>
      <c r="AZ602" s="80"/>
      <c r="BA602" s="79" t="str">
        <f>REPLACE(INDEX(GroupVertices[Group],MATCH(Edges[[#This Row],[Vertex 1]],GroupVertices[Vertex],0)),1,1,"")</f>
        <v>6</v>
      </c>
      <c r="BB602" s="79" t="str">
        <f>REPLACE(INDEX(GroupVertices[Group],MATCH(Edges[[#This Row],[Vertex 2]],GroupVertices[Vertex],0)),1,1,"")</f>
        <v>6</v>
      </c>
    </row>
    <row r="603" spans="1:54" ht="15">
      <c r="A603" s="65" t="s">
        <v>280</v>
      </c>
      <c r="B603" s="65" t="s">
        <v>280</v>
      </c>
      <c r="C603" s="66"/>
      <c r="D603" s="67"/>
      <c r="E603" s="68"/>
      <c r="F603" s="69"/>
      <c r="G603" s="66"/>
      <c r="H603" s="70"/>
      <c r="I603" s="71"/>
      <c r="J603" s="71"/>
      <c r="K603" s="34" t="s">
        <v>65</v>
      </c>
      <c r="L603" s="78">
        <v>603</v>
      </c>
      <c r="M603" s="78"/>
      <c r="N603" s="73"/>
      <c r="O603" s="80" t="s">
        <v>178</v>
      </c>
      <c r="P603" s="82">
        <v>43530.02228009259</v>
      </c>
      <c r="Q603" s="80" t="s">
        <v>429</v>
      </c>
      <c r="R603" s="80"/>
      <c r="S603" s="80"/>
      <c r="T603" s="80" t="s">
        <v>925</v>
      </c>
      <c r="U603" s="80"/>
      <c r="V603" s="83" t="s">
        <v>1122</v>
      </c>
      <c r="W603" s="82">
        <v>43530.02228009259</v>
      </c>
      <c r="X603" s="83" t="s">
        <v>1277</v>
      </c>
      <c r="Y603" s="80"/>
      <c r="Z603" s="80"/>
      <c r="AA603" s="86" t="s">
        <v>1917</v>
      </c>
      <c r="AB603" s="80"/>
      <c r="AC603" s="80" t="b">
        <v>0</v>
      </c>
      <c r="AD603" s="80">
        <v>11</v>
      </c>
      <c r="AE603" s="86" t="s">
        <v>2449</v>
      </c>
      <c r="AF603" s="80" t="b">
        <v>0</v>
      </c>
      <c r="AG603" s="80" t="s">
        <v>2484</v>
      </c>
      <c r="AH603" s="80"/>
      <c r="AI603" s="86" t="s">
        <v>2449</v>
      </c>
      <c r="AJ603" s="80" t="b">
        <v>0</v>
      </c>
      <c r="AK603" s="80">
        <v>0</v>
      </c>
      <c r="AL603" s="86" t="s">
        <v>2449</v>
      </c>
      <c r="AM603" s="80" t="s">
        <v>2502</v>
      </c>
      <c r="AN603" s="80" t="b">
        <v>0</v>
      </c>
      <c r="AO603" s="86" t="s">
        <v>1917</v>
      </c>
      <c r="AP603" s="80" t="s">
        <v>178</v>
      </c>
      <c r="AQ603" s="80">
        <v>0</v>
      </c>
      <c r="AR603" s="80">
        <v>0</v>
      </c>
      <c r="AS603" s="80"/>
      <c r="AT603" s="80"/>
      <c r="AU603" s="80"/>
      <c r="AV603" s="80"/>
      <c r="AW603" s="80"/>
      <c r="AX603" s="80"/>
      <c r="AY603" s="80"/>
      <c r="AZ603" s="80"/>
      <c r="BA603" s="79" t="str">
        <f>REPLACE(INDEX(GroupVertices[Group],MATCH(Edges[[#This Row],[Vertex 1]],GroupVertices[Vertex],0)),1,1,"")</f>
        <v>6</v>
      </c>
      <c r="BB603" s="79" t="str">
        <f>REPLACE(INDEX(GroupVertices[Group],MATCH(Edges[[#This Row],[Vertex 2]],GroupVertices[Vertex],0)),1,1,"")</f>
        <v>6</v>
      </c>
    </row>
    <row r="604" spans="1:54" ht="15">
      <c r="A604" s="65" t="s">
        <v>278</v>
      </c>
      <c r="B604" s="65" t="s">
        <v>278</v>
      </c>
      <c r="C604" s="66"/>
      <c r="D604" s="67"/>
      <c r="E604" s="68"/>
      <c r="F604" s="69"/>
      <c r="G604" s="66"/>
      <c r="H604" s="70"/>
      <c r="I604" s="71"/>
      <c r="J604" s="71"/>
      <c r="K604" s="34" t="s">
        <v>65</v>
      </c>
      <c r="L604" s="78">
        <v>604</v>
      </c>
      <c r="M604" s="78"/>
      <c r="N604" s="73"/>
      <c r="O604" s="80" t="s">
        <v>178</v>
      </c>
      <c r="P604" s="82">
        <v>43530.02165509259</v>
      </c>
      <c r="Q604" s="80" t="s">
        <v>422</v>
      </c>
      <c r="R604" s="80"/>
      <c r="S604" s="80"/>
      <c r="T604" s="80" t="s">
        <v>925</v>
      </c>
      <c r="U604" s="80"/>
      <c r="V604" s="83" t="s">
        <v>1120</v>
      </c>
      <c r="W604" s="82">
        <v>43530.02165509259</v>
      </c>
      <c r="X604" s="83" t="s">
        <v>1270</v>
      </c>
      <c r="Y604" s="80"/>
      <c r="Z604" s="80"/>
      <c r="AA604" s="86" t="s">
        <v>1910</v>
      </c>
      <c r="AB604" s="80"/>
      <c r="AC604" s="80" t="b">
        <v>0</v>
      </c>
      <c r="AD604" s="80">
        <v>5</v>
      </c>
      <c r="AE604" s="86" t="s">
        <v>2449</v>
      </c>
      <c r="AF604" s="80" t="b">
        <v>0</v>
      </c>
      <c r="AG604" s="80" t="s">
        <v>2484</v>
      </c>
      <c r="AH604" s="80"/>
      <c r="AI604" s="86" t="s">
        <v>2449</v>
      </c>
      <c r="AJ604" s="80" t="b">
        <v>0</v>
      </c>
      <c r="AK604" s="80">
        <v>0</v>
      </c>
      <c r="AL604" s="86" t="s">
        <v>2449</v>
      </c>
      <c r="AM604" s="80" t="s">
        <v>2502</v>
      </c>
      <c r="AN604" s="80" t="b">
        <v>0</v>
      </c>
      <c r="AO604" s="86" t="s">
        <v>1910</v>
      </c>
      <c r="AP604" s="80" t="s">
        <v>178</v>
      </c>
      <c r="AQ604" s="80">
        <v>0</v>
      </c>
      <c r="AR604" s="80">
        <v>0</v>
      </c>
      <c r="AS604" s="80" t="s">
        <v>2511</v>
      </c>
      <c r="AT604" s="80" t="s">
        <v>2519</v>
      </c>
      <c r="AU604" s="80" t="s">
        <v>2521</v>
      </c>
      <c r="AV604" s="80" t="s">
        <v>2523</v>
      </c>
      <c r="AW604" s="80" t="s">
        <v>2531</v>
      </c>
      <c r="AX604" s="80" t="s">
        <v>2539</v>
      </c>
      <c r="AY604" s="80" t="s">
        <v>2546</v>
      </c>
      <c r="AZ604" s="83" t="s">
        <v>2549</v>
      </c>
      <c r="BA604" s="79" t="str">
        <f>REPLACE(INDEX(GroupVertices[Group],MATCH(Edges[[#This Row],[Vertex 1]],GroupVertices[Vertex],0)),1,1,"")</f>
        <v>1</v>
      </c>
      <c r="BB604" s="79" t="str">
        <f>REPLACE(INDEX(GroupVertices[Group],MATCH(Edges[[#This Row],[Vertex 2]],GroupVertices[Vertex],0)),1,1,"")</f>
        <v>1</v>
      </c>
    </row>
    <row r="605" spans="1:54" ht="15">
      <c r="A605" s="65" t="s">
        <v>283</v>
      </c>
      <c r="B605" s="65" t="s">
        <v>283</v>
      </c>
      <c r="C605" s="66"/>
      <c r="D605" s="67"/>
      <c r="E605" s="68"/>
      <c r="F605" s="69"/>
      <c r="G605" s="66"/>
      <c r="H605" s="70"/>
      <c r="I605" s="71"/>
      <c r="J605" s="71"/>
      <c r="K605" s="34" t="s">
        <v>65</v>
      </c>
      <c r="L605" s="78">
        <v>605</v>
      </c>
      <c r="M605" s="78"/>
      <c r="N605" s="73"/>
      <c r="O605" s="80" t="s">
        <v>178</v>
      </c>
      <c r="P605" s="82">
        <v>43523.02193287037</v>
      </c>
      <c r="Q605" s="80" t="s">
        <v>740</v>
      </c>
      <c r="R605" s="80"/>
      <c r="S605" s="80"/>
      <c r="T605" s="80" t="s">
        <v>925</v>
      </c>
      <c r="U605" s="80"/>
      <c r="V605" s="83" t="s">
        <v>1125</v>
      </c>
      <c r="W605" s="82">
        <v>43523.02193287037</v>
      </c>
      <c r="X605" s="83" t="s">
        <v>1607</v>
      </c>
      <c r="Y605" s="80"/>
      <c r="Z605" s="80"/>
      <c r="AA605" s="86" t="s">
        <v>2248</v>
      </c>
      <c r="AB605" s="80"/>
      <c r="AC605" s="80" t="b">
        <v>0</v>
      </c>
      <c r="AD605" s="80">
        <v>4</v>
      </c>
      <c r="AE605" s="86" t="s">
        <v>2449</v>
      </c>
      <c r="AF605" s="80" t="b">
        <v>0</v>
      </c>
      <c r="AG605" s="80" t="s">
        <v>2484</v>
      </c>
      <c r="AH605" s="80"/>
      <c r="AI605" s="86" t="s">
        <v>2449</v>
      </c>
      <c r="AJ605" s="80" t="b">
        <v>0</v>
      </c>
      <c r="AK605" s="80">
        <v>0</v>
      </c>
      <c r="AL605" s="86" t="s">
        <v>2449</v>
      </c>
      <c r="AM605" s="80" t="s">
        <v>2502</v>
      </c>
      <c r="AN605" s="80" t="b">
        <v>0</v>
      </c>
      <c r="AO605" s="86" t="s">
        <v>2248</v>
      </c>
      <c r="AP605" s="80" t="s">
        <v>178</v>
      </c>
      <c r="AQ605" s="80">
        <v>0</v>
      </c>
      <c r="AR605" s="80">
        <v>0</v>
      </c>
      <c r="AS605" s="80"/>
      <c r="AT605" s="80"/>
      <c r="AU605" s="80"/>
      <c r="AV605" s="80"/>
      <c r="AW605" s="80"/>
      <c r="AX605" s="80"/>
      <c r="AY605" s="80"/>
      <c r="AZ605" s="80"/>
      <c r="BA605" s="79" t="str">
        <f>REPLACE(INDEX(GroupVertices[Group],MATCH(Edges[[#This Row],[Vertex 1]],GroupVertices[Vertex],0)),1,1,"")</f>
        <v>2</v>
      </c>
      <c r="BB605" s="79" t="str">
        <f>REPLACE(INDEX(GroupVertices[Group],MATCH(Edges[[#This Row],[Vertex 2]],GroupVertices[Vertex],0)),1,1,"")</f>
        <v>2</v>
      </c>
    </row>
    <row r="606" spans="1:54" ht="15">
      <c r="A606" s="65" t="s">
        <v>273</v>
      </c>
      <c r="B606" s="65" t="s">
        <v>273</v>
      </c>
      <c r="C606" s="66"/>
      <c r="D606" s="67"/>
      <c r="E606" s="68"/>
      <c r="F606" s="69"/>
      <c r="G606" s="66"/>
      <c r="H606" s="70"/>
      <c r="I606" s="71"/>
      <c r="J606" s="71"/>
      <c r="K606" s="34" t="s">
        <v>65</v>
      </c>
      <c r="L606" s="78">
        <v>606</v>
      </c>
      <c r="M606" s="78"/>
      <c r="N606" s="73"/>
      <c r="O606" s="80" t="s">
        <v>178</v>
      </c>
      <c r="P606" s="82">
        <v>43523.020520833335</v>
      </c>
      <c r="Q606" s="80" t="s">
        <v>485</v>
      </c>
      <c r="R606" s="80"/>
      <c r="S606" s="80"/>
      <c r="T606" s="80" t="s">
        <v>925</v>
      </c>
      <c r="U606" s="80"/>
      <c r="V606" s="83" t="s">
        <v>1115</v>
      </c>
      <c r="W606" s="82">
        <v>43523.020520833335</v>
      </c>
      <c r="X606" s="83" t="s">
        <v>1421</v>
      </c>
      <c r="Y606" s="80"/>
      <c r="Z606" s="80"/>
      <c r="AA606" s="86" t="s">
        <v>2061</v>
      </c>
      <c r="AB606" s="80"/>
      <c r="AC606" s="80" t="b">
        <v>0</v>
      </c>
      <c r="AD606" s="80">
        <v>14</v>
      </c>
      <c r="AE606" s="86" t="s">
        <v>2449</v>
      </c>
      <c r="AF606" s="80" t="b">
        <v>0</v>
      </c>
      <c r="AG606" s="80" t="s">
        <v>2484</v>
      </c>
      <c r="AH606" s="80"/>
      <c r="AI606" s="86" t="s">
        <v>2449</v>
      </c>
      <c r="AJ606" s="80" t="b">
        <v>0</v>
      </c>
      <c r="AK606" s="80">
        <v>1</v>
      </c>
      <c r="AL606" s="86" t="s">
        <v>2449</v>
      </c>
      <c r="AM606" s="80" t="s">
        <v>2506</v>
      </c>
      <c r="AN606" s="80" t="b">
        <v>0</v>
      </c>
      <c r="AO606" s="86" t="s">
        <v>2061</v>
      </c>
      <c r="AP606" s="80" t="s">
        <v>178</v>
      </c>
      <c r="AQ606" s="80">
        <v>0</v>
      </c>
      <c r="AR606" s="80">
        <v>0</v>
      </c>
      <c r="AS606" s="80"/>
      <c r="AT606" s="80"/>
      <c r="AU606" s="80"/>
      <c r="AV606" s="80"/>
      <c r="AW606" s="80"/>
      <c r="AX606" s="80"/>
      <c r="AY606" s="80"/>
      <c r="AZ606" s="80"/>
      <c r="BA606" s="79" t="str">
        <f>REPLACE(INDEX(GroupVertices[Group],MATCH(Edges[[#This Row],[Vertex 1]],GroupVertices[Vertex],0)),1,1,"")</f>
        <v>4</v>
      </c>
      <c r="BB606" s="79" t="str">
        <f>REPLACE(INDEX(GroupVertices[Group],MATCH(Edges[[#This Row],[Vertex 2]],GroupVertices[Vertex],0)),1,1,"")</f>
        <v>4</v>
      </c>
    </row>
    <row r="607" spans="1:54" ht="15">
      <c r="A607" s="65" t="s">
        <v>277</v>
      </c>
      <c r="B607" s="65" t="s">
        <v>277</v>
      </c>
      <c r="C607" s="66"/>
      <c r="D607" s="67"/>
      <c r="E607" s="68"/>
      <c r="F607" s="69"/>
      <c r="G607" s="66"/>
      <c r="H607" s="70"/>
      <c r="I607" s="71"/>
      <c r="J607" s="71"/>
      <c r="K607" s="34" t="s">
        <v>65</v>
      </c>
      <c r="L607" s="78">
        <v>607</v>
      </c>
      <c r="M607" s="78"/>
      <c r="N607" s="73"/>
      <c r="O607" s="80" t="s">
        <v>178</v>
      </c>
      <c r="P607" s="82">
        <v>43530.022002314814</v>
      </c>
      <c r="Q607" s="80" t="s">
        <v>492</v>
      </c>
      <c r="R607" s="80"/>
      <c r="S607" s="80"/>
      <c r="T607" s="80" t="s">
        <v>925</v>
      </c>
      <c r="U607" s="80"/>
      <c r="V607" s="83" t="s">
        <v>1119</v>
      </c>
      <c r="W607" s="82">
        <v>43530.022002314814</v>
      </c>
      <c r="X607" s="83" t="s">
        <v>1344</v>
      </c>
      <c r="Y607" s="80"/>
      <c r="Z607" s="80"/>
      <c r="AA607" s="86" t="s">
        <v>1984</v>
      </c>
      <c r="AB607" s="80"/>
      <c r="AC607" s="80" t="b">
        <v>0</v>
      </c>
      <c r="AD607" s="80">
        <v>6</v>
      </c>
      <c r="AE607" s="86" t="s">
        <v>2449</v>
      </c>
      <c r="AF607" s="80" t="b">
        <v>0</v>
      </c>
      <c r="AG607" s="80" t="s">
        <v>2484</v>
      </c>
      <c r="AH607" s="80"/>
      <c r="AI607" s="86" t="s">
        <v>2449</v>
      </c>
      <c r="AJ607" s="80" t="b">
        <v>0</v>
      </c>
      <c r="AK607" s="80">
        <v>0</v>
      </c>
      <c r="AL607" s="86" t="s">
        <v>2449</v>
      </c>
      <c r="AM607" s="80" t="s">
        <v>2502</v>
      </c>
      <c r="AN607" s="80" t="b">
        <v>0</v>
      </c>
      <c r="AO607" s="86" t="s">
        <v>1984</v>
      </c>
      <c r="AP607" s="80" t="s">
        <v>178</v>
      </c>
      <c r="AQ607" s="80">
        <v>0</v>
      </c>
      <c r="AR607" s="80">
        <v>0</v>
      </c>
      <c r="AS607" s="80"/>
      <c r="AT607" s="80"/>
      <c r="AU607" s="80"/>
      <c r="AV607" s="80"/>
      <c r="AW607" s="80"/>
      <c r="AX607" s="80"/>
      <c r="AY607" s="80"/>
      <c r="AZ607" s="80"/>
      <c r="BA607" s="79" t="str">
        <f>REPLACE(INDEX(GroupVertices[Group],MATCH(Edges[[#This Row],[Vertex 1]],GroupVertices[Vertex],0)),1,1,"")</f>
        <v>4</v>
      </c>
      <c r="BB607" s="79" t="str">
        <f>REPLACE(INDEX(GroupVertices[Group],MATCH(Edges[[#This Row],[Vertex 2]],GroupVertices[Vertex],0)),1,1,"")</f>
        <v>4</v>
      </c>
    </row>
    <row r="608" spans="1:54" ht="15">
      <c r="A608" s="65" t="s">
        <v>272</v>
      </c>
      <c r="B608" s="65" t="s">
        <v>272</v>
      </c>
      <c r="C608" s="66"/>
      <c r="D608" s="67"/>
      <c r="E608" s="68"/>
      <c r="F608" s="69"/>
      <c r="G608" s="66"/>
      <c r="H608" s="70"/>
      <c r="I608" s="71"/>
      <c r="J608" s="71"/>
      <c r="K608" s="34" t="s">
        <v>65</v>
      </c>
      <c r="L608" s="78">
        <v>608</v>
      </c>
      <c r="M608" s="78"/>
      <c r="N608" s="73"/>
      <c r="O608" s="80" t="s">
        <v>178</v>
      </c>
      <c r="P608" s="82">
        <v>43523.03010416667</v>
      </c>
      <c r="Q608" s="80" t="s">
        <v>386</v>
      </c>
      <c r="R608" s="80"/>
      <c r="S608" s="80"/>
      <c r="T608" s="80" t="s">
        <v>925</v>
      </c>
      <c r="U608" s="80"/>
      <c r="V608" s="83" t="s">
        <v>1113</v>
      </c>
      <c r="W608" s="82">
        <v>43523.03010416667</v>
      </c>
      <c r="X608" s="83" t="s">
        <v>1231</v>
      </c>
      <c r="Y608" s="80"/>
      <c r="Z608" s="80"/>
      <c r="AA608" s="86" t="s">
        <v>1871</v>
      </c>
      <c r="AB608" s="80"/>
      <c r="AC608" s="80" t="b">
        <v>0</v>
      </c>
      <c r="AD608" s="80">
        <v>6</v>
      </c>
      <c r="AE608" s="86" t="s">
        <v>2449</v>
      </c>
      <c r="AF608" s="80" t="b">
        <v>0</v>
      </c>
      <c r="AG608" s="80" t="s">
        <v>2484</v>
      </c>
      <c r="AH608" s="80"/>
      <c r="AI608" s="86" t="s">
        <v>2449</v>
      </c>
      <c r="AJ608" s="80" t="b">
        <v>0</v>
      </c>
      <c r="AK608" s="80">
        <v>0</v>
      </c>
      <c r="AL608" s="86" t="s">
        <v>2449</v>
      </c>
      <c r="AM608" s="80" t="s">
        <v>2506</v>
      </c>
      <c r="AN608" s="80" t="b">
        <v>0</v>
      </c>
      <c r="AO608" s="86" t="s">
        <v>1871</v>
      </c>
      <c r="AP608" s="80" t="s">
        <v>178</v>
      </c>
      <c r="AQ608" s="80">
        <v>0</v>
      </c>
      <c r="AR608" s="80">
        <v>0</v>
      </c>
      <c r="AS608" s="80"/>
      <c r="AT608" s="80"/>
      <c r="AU608" s="80"/>
      <c r="AV608" s="80"/>
      <c r="AW608" s="80"/>
      <c r="AX608" s="80"/>
      <c r="AY608" s="80"/>
      <c r="AZ608" s="80"/>
      <c r="BA608" s="79" t="str">
        <f>REPLACE(INDEX(GroupVertices[Group],MATCH(Edges[[#This Row],[Vertex 1]],GroupVertices[Vertex],0)),1,1,"")</f>
        <v>4</v>
      </c>
      <c r="BB608" s="79" t="str">
        <f>REPLACE(INDEX(GroupVertices[Group],MATCH(Edges[[#This Row],[Vertex 2]],GroupVertices[Vertex],0)),1,1,"")</f>
        <v>4</v>
      </c>
    </row>
    <row r="609" spans="1:54" ht="15">
      <c r="A609" s="65" t="s">
        <v>270</v>
      </c>
      <c r="B609" s="65" t="s">
        <v>270</v>
      </c>
      <c r="C609" s="66"/>
      <c r="D609" s="67"/>
      <c r="E609" s="68"/>
      <c r="F609" s="69"/>
      <c r="G609" s="66"/>
      <c r="H609" s="70"/>
      <c r="I609" s="71"/>
      <c r="J609" s="71"/>
      <c r="K609" s="34" t="s">
        <v>65</v>
      </c>
      <c r="L609" s="78">
        <v>609</v>
      </c>
      <c r="M609" s="78"/>
      <c r="N609" s="73"/>
      <c r="O609" s="80" t="s">
        <v>178</v>
      </c>
      <c r="P609" s="82">
        <v>43523.02731481481</v>
      </c>
      <c r="Q609" s="80" t="s">
        <v>788</v>
      </c>
      <c r="R609" s="80"/>
      <c r="S609" s="80"/>
      <c r="T609" s="80" t="s">
        <v>925</v>
      </c>
      <c r="U609" s="80"/>
      <c r="V609" s="83" t="s">
        <v>1111</v>
      </c>
      <c r="W609" s="82">
        <v>43523.02731481481</v>
      </c>
      <c r="X609" s="83" t="s">
        <v>1662</v>
      </c>
      <c r="Y609" s="80"/>
      <c r="Z609" s="80"/>
      <c r="AA609" s="86" t="s">
        <v>2304</v>
      </c>
      <c r="AB609" s="80"/>
      <c r="AC609" s="80" t="b">
        <v>0</v>
      </c>
      <c r="AD609" s="80">
        <v>1</v>
      </c>
      <c r="AE609" s="86" t="s">
        <v>2449</v>
      </c>
      <c r="AF609" s="80" t="b">
        <v>0</v>
      </c>
      <c r="AG609" s="80" t="s">
        <v>2484</v>
      </c>
      <c r="AH609" s="80"/>
      <c r="AI609" s="86" t="s">
        <v>2449</v>
      </c>
      <c r="AJ609" s="80" t="b">
        <v>0</v>
      </c>
      <c r="AK609" s="80">
        <v>0</v>
      </c>
      <c r="AL609" s="86" t="s">
        <v>2449</v>
      </c>
      <c r="AM609" s="80" t="s">
        <v>2506</v>
      </c>
      <c r="AN609" s="80" t="b">
        <v>0</v>
      </c>
      <c r="AO609" s="86" t="s">
        <v>2304</v>
      </c>
      <c r="AP609" s="80" t="s">
        <v>178</v>
      </c>
      <c r="AQ609" s="80">
        <v>0</v>
      </c>
      <c r="AR609" s="80">
        <v>0</v>
      </c>
      <c r="AS609" s="80"/>
      <c r="AT609" s="80"/>
      <c r="AU609" s="80"/>
      <c r="AV609" s="80"/>
      <c r="AW609" s="80"/>
      <c r="AX609" s="80"/>
      <c r="AY609" s="80"/>
      <c r="AZ609" s="80"/>
      <c r="BA609" s="79" t="str">
        <f>REPLACE(INDEX(GroupVertices[Group],MATCH(Edges[[#This Row],[Vertex 1]],GroupVertices[Vertex],0)),1,1,"")</f>
        <v>1</v>
      </c>
      <c r="BB609" s="79" t="str">
        <f>REPLACE(INDEX(GroupVertices[Group],MATCH(Edges[[#This Row],[Vertex 2]],GroupVertices[Vertex],0)),1,1,"")</f>
        <v>1</v>
      </c>
    </row>
    <row r="610" spans="1:54" ht="15">
      <c r="A610" s="65" t="s">
        <v>265</v>
      </c>
      <c r="B610" s="65" t="s">
        <v>265</v>
      </c>
      <c r="C610" s="66"/>
      <c r="D610" s="67"/>
      <c r="E610" s="68"/>
      <c r="F610" s="69"/>
      <c r="G610" s="66"/>
      <c r="H610" s="70"/>
      <c r="I610" s="71"/>
      <c r="J610" s="71"/>
      <c r="K610" s="34" t="s">
        <v>65</v>
      </c>
      <c r="L610" s="78">
        <v>610</v>
      </c>
      <c r="M610" s="78"/>
      <c r="N610" s="73"/>
      <c r="O610" s="80" t="s">
        <v>178</v>
      </c>
      <c r="P610" s="82">
        <v>43530.02741898148</v>
      </c>
      <c r="Q610" s="80" t="s">
        <v>714</v>
      </c>
      <c r="R610" s="80"/>
      <c r="S610" s="80"/>
      <c r="T610" s="80" t="s">
        <v>925</v>
      </c>
      <c r="U610" s="80"/>
      <c r="V610" s="83" t="s">
        <v>1106</v>
      </c>
      <c r="W610" s="82">
        <v>43530.02741898148</v>
      </c>
      <c r="X610" s="83" t="s">
        <v>1579</v>
      </c>
      <c r="Y610" s="80"/>
      <c r="Z610" s="80"/>
      <c r="AA610" s="86" t="s">
        <v>2220</v>
      </c>
      <c r="AB610" s="80"/>
      <c r="AC610" s="80" t="b">
        <v>0</v>
      </c>
      <c r="AD610" s="80">
        <v>3</v>
      </c>
      <c r="AE610" s="86" t="s">
        <v>2449</v>
      </c>
      <c r="AF610" s="80" t="b">
        <v>0</v>
      </c>
      <c r="AG610" s="80" t="s">
        <v>2484</v>
      </c>
      <c r="AH610" s="80"/>
      <c r="AI610" s="86" t="s">
        <v>2449</v>
      </c>
      <c r="AJ610" s="80" t="b">
        <v>0</v>
      </c>
      <c r="AK610" s="80">
        <v>0</v>
      </c>
      <c r="AL610" s="86" t="s">
        <v>2449</v>
      </c>
      <c r="AM610" s="80" t="s">
        <v>2501</v>
      </c>
      <c r="AN610" s="80" t="b">
        <v>0</v>
      </c>
      <c r="AO610" s="86" t="s">
        <v>2220</v>
      </c>
      <c r="AP610" s="80" t="s">
        <v>178</v>
      </c>
      <c r="AQ610" s="80">
        <v>0</v>
      </c>
      <c r="AR610" s="80">
        <v>0</v>
      </c>
      <c r="AS610" s="80"/>
      <c r="AT610" s="80"/>
      <c r="AU610" s="80"/>
      <c r="AV610" s="80"/>
      <c r="AW610" s="80"/>
      <c r="AX610" s="80"/>
      <c r="AY610" s="80"/>
      <c r="AZ610" s="80"/>
      <c r="BA610" s="79" t="str">
        <f>REPLACE(INDEX(GroupVertices[Group],MATCH(Edges[[#This Row],[Vertex 1]],GroupVertices[Vertex],0)),1,1,"")</f>
        <v>2</v>
      </c>
      <c r="BB610" s="79" t="str">
        <f>REPLACE(INDEX(GroupVertices[Group],MATCH(Edges[[#This Row],[Vertex 2]],GroupVertices[Vertex],0)),1,1,"")</f>
        <v>2</v>
      </c>
    </row>
    <row r="611" spans="1:54" ht="15">
      <c r="A611" s="65" t="s">
        <v>296</v>
      </c>
      <c r="B611" s="65" t="s">
        <v>296</v>
      </c>
      <c r="C611" s="66"/>
      <c r="D611" s="67"/>
      <c r="E611" s="68"/>
      <c r="F611" s="69"/>
      <c r="G611" s="66"/>
      <c r="H611" s="70"/>
      <c r="I611" s="71"/>
      <c r="J611" s="71"/>
      <c r="K611" s="34" t="s">
        <v>65</v>
      </c>
      <c r="L611" s="78">
        <v>611</v>
      </c>
      <c r="M611" s="78"/>
      <c r="N611" s="73"/>
      <c r="O611" s="80" t="s">
        <v>178</v>
      </c>
      <c r="P611" s="82">
        <v>43523.02921296296</v>
      </c>
      <c r="Q611" s="80" t="s">
        <v>871</v>
      </c>
      <c r="R611" s="80"/>
      <c r="S611" s="80"/>
      <c r="T611" s="80" t="s">
        <v>925</v>
      </c>
      <c r="U611" s="80"/>
      <c r="V611" s="83" t="s">
        <v>1146</v>
      </c>
      <c r="W611" s="82">
        <v>43523.02921296296</v>
      </c>
      <c r="X611" s="83" t="s">
        <v>1775</v>
      </c>
      <c r="Y611" s="80"/>
      <c r="Z611" s="80"/>
      <c r="AA611" s="86" t="s">
        <v>2419</v>
      </c>
      <c r="AB611" s="80"/>
      <c r="AC611" s="80" t="b">
        <v>0</v>
      </c>
      <c r="AD611" s="80">
        <v>2</v>
      </c>
      <c r="AE611" s="86" t="s">
        <v>2449</v>
      </c>
      <c r="AF611" s="80" t="b">
        <v>0</v>
      </c>
      <c r="AG611" s="80" t="s">
        <v>2484</v>
      </c>
      <c r="AH611" s="80"/>
      <c r="AI611" s="86" t="s">
        <v>2449</v>
      </c>
      <c r="AJ611" s="80" t="b">
        <v>0</v>
      </c>
      <c r="AK611" s="80">
        <v>0</v>
      </c>
      <c r="AL611" s="86" t="s">
        <v>2449</v>
      </c>
      <c r="AM611" s="80" t="s">
        <v>2504</v>
      </c>
      <c r="AN611" s="80" t="b">
        <v>0</v>
      </c>
      <c r="AO611" s="86" t="s">
        <v>2419</v>
      </c>
      <c r="AP611" s="80" t="s">
        <v>178</v>
      </c>
      <c r="AQ611" s="80">
        <v>0</v>
      </c>
      <c r="AR611" s="80">
        <v>0</v>
      </c>
      <c r="AS611" s="80"/>
      <c r="AT611" s="80"/>
      <c r="AU611" s="80"/>
      <c r="AV611" s="80"/>
      <c r="AW611" s="80"/>
      <c r="AX611" s="80"/>
      <c r="AY611" s="80"/>
      <c r="AZ611" s="80"/>
      <c r="BA611" s="79" t="str">
        <f>REPLACE(INDEX(GroupVertices[Group],MATCH(Edges[[#This Row],[Vertex 1]],GroupVertices[Vertex],0)),1,1,"")</f>
        <v>5</v>
      </c>
      <c r="BB611" s="79" t="str">
        <f>REPLACE(INDEX(GroupVertices[Group],MATCH(Edges[[#This Row],[Vertex 2]],GroupVertices[Vertex],0)),1,1,"")</f>
        <v>5</v>
      </c>
    </row>
    <row r="612" spans="1:54" ht="15">
      <c r="A612" s="65" t="s">
        <v>296</v>
      </c>
      <c r="B612" s="65" t="s">
        <v>296</v>
      </c>
      <c r="C612" s="66"/>
      <c r="D612" s="67"/>
      <c r="E612" s="68"/>
      <c r="F612" s="69"/>
      <c r="G612" s="66"/>
      <c r="H612" s="70"/>
      <c r="I612" s="71"/>
      <c r="J612" s="71"/>
      <c r="K612" s="34" t="s">
        <v>65</v>
      </c>
      <c r="L612" s="78">
        <v>612</v>
      </c>
      <c r="M612" s="78"/>
      <c r="N612" s="73"/>
      <c r="O612" s="80" t="s">
        <v>178</v>
      </c>
      <c r="P612" s="82">
        <v>43530.030324074076</v>
      </c>
      <c r="Q612" s="80" t="s">
        <v>878</v>
      </c>
      <c r="R612" s="80"/>
      <c r="S612" s="80"/>
      <c r="T612" s="80" t="s">
        <v>925</v>
      </c>
      <c r="U612" s="80"/>
      <c r="V612" s="83" t="s">
        <v>1146</v>
      </c>
      <c r="W612" s="82">
        <v>43530.030324074076</v>
      </c>
      <c r="X612" s="83" t="s">
        <v>1782</v>
      </c>
      <c r="Y612" s="80"/>
      <c r="Z612" s="80"/>
      <c r="AA612" s="86" t="s">
        <v>2426</v>
      </c>
      <c r="AB612" s="80"/>
      <c r="AC612" s="80" t="b">
        <v>0</v>
      </c>
      <c r="AD612" s="80">
        <v>3</v>
      </c>
      <c r="AE612" s="86" t="s">
        <v>2449</v>
      </c>
      <c r="AF612" s="80" t="b">
        <v>0</v>
      </c>
      <c r="AG612" s="80" t="s">
        <v>2484</v>
      </c>
      <c r="AH612" s="80"/>
      <c r="AI612" s="86" t="s">
        <v>2449</v>
      </c>
      <c r="AJ612" s="80" t="b">
        <v>0</v>
      </c>
      <c r="AK612" s="80">
        <v>0</v>
      </c>
      <c r="AL612" s="86" t="s">
        <v>2449</v>
      </c>
      <c r="AM612" s="80" t="s">
        <v>2504</v>
      </c>
      <c r="AN612" s="80" t="b">
        <v>0</v>
      </c>
      <c r="AO612" s="86" t="s">
        <v>2426</v>
      </c>
      <c r="AP612" s="80" t="s">
        <v>178</v>
      </c>
      <c r="AQ612" s="80">
        <v>0</v>
      </c>
      <c r="AR612" s="80">
        <v>0</v>
      </c>
      <c r="AS612" s="80"/>
      <c r="AT612" s="80"/>
      <c r="AU612" s="80"/>
      <c r="AV612" s="80"/>
      <c r="AW612" s="80"/>
      <c r="AX612" s="80"/>
      <c r="AY612" s="80"/>
      <c r="AZ612" s="80"/>
      <c r="BA612" s="79" t="str">
        <f>REPLACE(INDEX(GroupVertices[Group],MATCH(Edges[[#This Row],[Vertex 1]],GroupVertices[Vertex],0)),1,1,"")</f>
        <v>5</v>
      </c>
      <c r="BB612" s="79" t="str">
        <f>REPLACE(INDEX(GroupVertices[Group],MATCH(Edges[[#This Row],[Vertex 2]],GroupVertices[Vertex],0)),1,1,"")</f>
        <v>5</v>
      </c>
    </row>
    <row r="613" spans="1:54" ht="15">
      <c r="A613" s="65" t="s">
        <v>288</v>
      </c>
      <c r="B613" s="65" t="s">
        <v>288</v>
      </c>
      <c r="C613" s="66"/>
      <c r="D613" s="67"/>
      <c r="E613" s="68"/>
      <c r="F613" s="69"/>
      <c r="G613" s="66"/>
      <c r="H613" s="70"/>
      <c r="I613" s="71"/>
      <c r="J613" s="71"/>
      <c r="K613" s="34" t="s">
        <v>65</v>
      </c>
      <c r="L613" s="78">
        <v>613</v>
      </c>
      <c r="M613" s="78"/>
      <c r="N613" s="73"/>
      <c r="O613" s="80" t="s">
        <v>178</v>
      </c>
      <c r="P613" s="82">
        <v>43523.027233796296</v>
      </c>
      <c r="Q613" s="80" t="s">
        <v>519</v>
      </c>
      <c r="R613" s="83" t="s">
        <v>893</v>
      </c>
      <c r="S613" s="80" t="s">
        <v>917</v>
      </c>
      <c r="T613" s="80" t="s">
        <v>925</v>
      </c>
      <c r="U613" s="80"/>
      <c r="V613" s="83" t="s">
        <v>1130</v>
      </c>
      <c r="W613" s="82">
        <v>43523.027233796296</v>
      </c>
      <c r="X613" s="83" t="s">
        <v>1371</v>
      </c>
      <c r="Y613" s="80"/>
      <c r="Z613" s="80"/>
      <c r="AA613" s="86" t="s">
        <v>2011</v>
      </c>
      <c r="AB613" s="80"/>
      <c r="AC613" s="80" t="b">
        <v>0</v>
      </c>
      <c r="AD613" s="80">
        <v>6</v>
      </c>
      <c r="AE613" s="86" t="s">
        <v>2449</v>
      </c>
      <c r="AF613" s="80" t="b">
        <v>1</v>
      </c>
      <c r="AG613" s="80" t="s">
        <v>2484</v>
      </c>
      <c r="AH613" s="80"/>
      <c r="AI613" s="86" t="s">
        <v>2303</v>
      </c>
      <c r="AJ613" s="80" t="b">
        <v>0</v>
      </c>
      <c r="AK613" s="80">
        <v>0</v>
      </c>
      <c r="AL613" s="86" t="s">
        <v>2449</v>
      </c>
      <c r="AM613" s="80" t="s">
        <v>2502</v>
      </c>
      <c r="AN613" s="80" t="b">
        <v>0</v>
      </c>
      <c r="AO613" s="86" t="s">
        <v>2011</v>
      </c>
      <c r="AP613" s="80" t="s">
        <v>178</v>
      </c>
      <c r="AQ613" s="80">
        <v>0</v>
      </c>
      <c r="AR613" s="80">
        <v>0</v>
      </c>
      <c r="AS613" s="80"/>
      <c r="AT613" s="80"/>
      <c r="AU613" s="80"/>
      <c r="AV613" s="80"/>
      <c r="AW613" s="80"/>
      <c r="AX613" s="80"/>
      <c r="AY613" s="80"/>
      <c r="AZ613" s="80"/>
      <c r="BA613" s="79" t="str">
        <f>REPLACE(INDEX(GroupVertices[Group],MATCH(Edges[[#This Row],[Vertex 1]],GroupVertices[Vertex],0)),1,1,"")</f>
        <v>2</v>
      </c>
      <c r="BB613" s="79" t="str">
        <f>REPLACE(INDEX(GroupVertices[Group],MATCH(Edges[[#This Row],[Vertex 2]],GroupVertices[Vertex],0)),1,1,"")</f>
        <v>2</v>
      </c>
    </row>
    <row r="614" spans="1:54" ht="15">
      <c r="A614" s="65" t="s">
        <v>290</v>
      </c>
      <c r="B614" s="65" t="s">
        <v>290</v>
      </c>
      <c r="C614" s="66"/>
      <c r="D614" s="67"/>
      <c r="E614" s="68"/>
      <c r="F614" s="69"/>
      <c r="G614" s="66"/>
      <c r="H614" s="70"/>
      <c r="I614" s="71"/>
      <c r="J614" s="71"/>
      <c r="K614" s="34" t="s">
        <v>65</v>
      </c>
      <c r="L614" s="78">
        <v>614</v>
      </c>
      <c r="M614" s="78"/>
      <c r="N614" s="73"/>
      <c r="O614" s="80" t="s">
        <v>178</v>
      </c>
      <c r="P614" s="82">
        <v>43523.02893518518</v>
      </c>
      <c r="Q614" s="80" t="s">
        <v>679</v>
      </c>
      <c r="R614" s="80"/>
      <c r="S614" s="80"/>
      <c r="T614" s="80" t="s">
        <v>925</v>
      </c>
      <c r="U614" s="80"/>
      <c r="V614" s="83" t="s">
        <v>1132</v>
      </c>
      <c r="W614" s="82">
        <v>43523.02893518518</v>
      </c>
      <c r="X614" s="83" t="s">
        <v>1542</v>
      </c>
      <c r="Y614" s="80"/>
      <c r="Z614" s="80"/>
      <c r="AA614" s="86" t="s">
        <v>2183</v>
      </c>
      <c r="AB614" s="80"/>
      <c r="AC614" s="80" t="b">
        <v>0</v>
      </c>
      <c r="AD614" s="80">
        <v>7</v>
      </c>
      <c r="AE614" s="86" t="s">
        <v>2449</v>
      </c>
      <c r="AF614" s="80" t="b">
        <v>0</v>
      </c>
      <c r="AG614" s="80" t="s">
        <v>2484</v>
      </c>
      <c r="AH614" s="80"/>
      <c r="AI614" s="86" t="s">
        <v>2449</v>
      </c>
      <c r="AJ614" s="80" t="b">
        <v>0</v>
      </c>
      <c r="AK614" s="80">
        <v>0</v>
      </c>
      <c r="AL614" s="86" t="s">
        <v>2449</v>
      </c>
      <c r="AM614" s="80" t="s">
        <v>2502</v>
      </c>
      <c r="AN614" s="80" t="b">
        <v>0</v>
      </c>
      <c r="AO614" s="86" t="s">
        <v>2183</v>
      </c>
      <c r="AP614" s="80" t="s">
        <v>178</v>
      </c>
      <c r="AQ614" s="80">
        <v>0</v>
      </c>
      <c r="AR614" s="80">
        <v>0</v>
      </c>
      <c r="AS614" s="80"/>
      <c r="AT614" s="80"/>
      <c r="AU614" s="80"/>
      <c r="AV614" s="80"/>
      <c r="AW614" s="80"/>
      <c r="AX614" s="80"/>
      <c r="AY614" s="80"/>
      <c r="AZ614" s="80"/>
      <c r="BA614" s="79" t="str">
        <f>REPLACE(INDEX(GroupVertices[Group],MATCH(Edges[[#This Row],[Vertex 1]],GroupVertices[Vertex],0)),1,1,"")</f>
        <v>3</v>
      </c>
      <c r="BB614" s="79" t="str">
        <f>REPLACE(INDEX(GroupVertices[Group],MATCH(Edges[[#This Row],[Vertex 2]],GroupVertices[Vertex],0)),1,1,"")</f>
        <v>3</v>
      </c>
    </row>
    <row r="615" spans="1:54" ht="15">
      <c r="A615" s="65" t="s">
        <v>290</v>
      </c>
      <c r="B615" s="65" t="s">
        <v>290</v>
      </c>
      <c r="C615" s="66"/>
      <c r="D615" s="67"/>
      <c r="E615" s="68"/>
      <c r="F615" s="69"/>
      <c r="G615" s="66"/>
      <c r="H615" s="70"/>
      <c r="I615" s="71"/>
      <c r="J615" s="71"/>
      <c r="K615" s="34" t="s">
        <v>65</v>
      </c>
      <c r="L615" s="78">
        <v>615</v>
      </c>
      <c r="M615" s="78"/>
      <c r="N615" s="73"/>
      <c r="O615" s="80" t="s">
        <v>178</v>
      </c>
      <c r="P615" s="82">
        <v>43530.02940972222</v>
      </c>
      <c r="Q615" s="80" t="s">
        <v>687</v>
      </c>
      <c r="R615" s="80"/>
      <c r="S615" s="80"/>
      <c r="T615" s="80" t="s">
        <v>925</v>
      </c>
      <c r="U615" s="80"/>
      <c r="V615" s="83" t="s">
        <v>1132</v>
      </c>
      <c r="W615" s="82">
        <v>43530.02940972222</v>
      </c>
      <c r="X615" s="83" t="s">
        <v>1552</v>
      </c>
      <c r="Y615" s="80"/>
      <c r="Z615" s="80"/>
      <c r="AA615" s="86" t="s">
        <v>2193</v>
      </c>
      <c r="AB615" s="80"/>
      <c r="AC615" s="80" t="b">
        <v>0</v>
      </c>
      <c r="AD615" s="80">
        <v>5</v>
      </c>
      <c r="AE615" s="86" t="s">
        <v>2449</v>
      </c>
      <c r="AF615" s="80" t="b">
        <v>0</v>
      </c>
      <c r="AG615" s="80" t="s">
        <v>2484</v>
      </c>
      <c r="AH615" s="80"/>
      <c r="AI615" s="86" t="s">
        <v>2449</v>
      </c>
      <c r="AJ615" s="80" t="b">
        <v>0</v>
      </c>
      <c r="AK615" s="80">
        <v>0</v>
      </c>
      <c r="AL615" s="86" t="s">
        <v>2449</v>
      </c>
      <c r="AM615" s="80" t="s">
        <v>2502</v>
      </c>
      <c r="AN615" s="80" t="b">
        <v>0</v>
      </c>
      <c r="AO615" s="86" t="s">
        <v>2193</v>
      </c>
      <c r="AP615" s="80" t="s">
        <v>178</v>
      </c>
      <c r="AQ615" s="80">
        <v>0</v>
      </c>
      <c r="AR615" s="80">
        <v>0</v>
      </c>
      <c r="AS615" s="80"/>
      <c r="AT615" s="80"/>
      <c r="AU615" s="80"/>
      <c r="AV615" s="80"/>
      <c r="AW615" s="80"/>
      <c r="AX615" s="80"/>
      <c r="AY615" s="80"/>
      <c r="AZ615" s="80"/>
      <c r="BA615" s="79" t="str">
        <f>REPLACE(INDEX(GroupVertices[Group],MATCH(Edges[[#This Row],[Vertex 1]],GroupVertices[Vertex],0)),1,1,"")</f>
        <v>3</v>
      </c>
      <c r="BB615" s="79" t="str">
        <f>REPLACE(INDEX(GroupVertices[Group],MATCH(Edges[[#This Row],[Vertex 2]],GroupVertices[Vertex],0)),1,1,"")</f>
        <v>3</v>
      </c>
    </row>
    <row r="616" spans="1:54" ht="15">
      <c r="A616" s="65" t="s">
        <v>293</v>
      </c>
      <c r="B616" s="65" t="s">
        <v>293</v>
      </c>
      <c r="C616" s="66"/>
      <c r="D616" s="67"/>
      <c r="E616" s="68"/>
      <c r="F616" s="69"/>
      <c r="G616" s="66"/>
      <c r="H616" s="70"/>
      <c r="I616" s="71"/>
      <c r="J616" s="71"/>
      <c r="K616" s="34" t="s">
        <v>65</v>
      </c>
      <c r="L616" s="78">
        <v>616</v>
      </c>
      <c r="M616" s="78"/>
      <c r="N616" s="73"/>
      <c r="O616" s="80" t="s">
        <v>178</v>
      </c>
      <c r="P616" s="82">
        <v>43530.02806712963</v>
      </c>
      <c r="Q616" s="80" t="s">
        <v>847</v>
      </c>
      <c r="R616" s="80"/>
      <c r="S616" s="80"/>
      <c r="T616" s="80" t="s">
        <v>957</v>
      </c>
      <c r="U616" s="80"/>
      <c r="V616" s="83" t="s">
        <v>1135</v>
      </c>
      <c r="W616" s="82">
        <v>43530.02806712963</v>
      </c>
      <c r="X616" s="83" t="s">
        <v>1735</v>
      </c>
      <c r="Y616" s="80"/>
      <c r="Z616" s="80"/>
      <c r="AA616" s="86" t="s">
        <v>2379</v>
      </c>
      <c r="AB616" s="80"/>
      <c r="AC616" s="80" t="b">
        <v>0</v>
      </c>
      <c r="AD616" s="80">
        <v>7</v>
      </c>
      <c r="AE616" s="86" t="s">
        <v>2449</v>
      </c>
      <c r="AF616" s="80" t="b">
        <v>0</v>
      </c>
      <c r="AG616" s="80" t="s">
        <v>2484</v>
      </c>
      <c r="AH616" s="80"/>
      <c r="AI616" s="86" t="s">
        <v>2449</v>
      </c>
      <c r="AJ616" s="80" t="b">
        <v>0</v>
      </c>
      <c r="AK616" s="80">
        <v>0</v>
      </c>
      <c r="AL616" s="86" t="s">
        <v>2449</v>
      </c>
      <c r="AM616" s="80" t="s">
        <v>2502</v>
      </c>
      <c r="AN616" s="80" t="b">
        <v>0</v>
      </c>
      <c r="AO616" s="86" t="s">
        <v>2379</v>
      </c>
      <c r="AP616" s="80" t="s">
        <v>178</v>
      </c>
      <c r="AQ616" s="80">
        <v>0</v>
      </c>
      <c r="AR616" s="80">
        <v>0</v>
      </c>
      <c r="AS616" s="80"/>
      <c r="AT616" s="80"/>
      <c r="AU616" s="80"/>
      <c r="AV616" s="80"/>
      <c r="AW616" s="80"/>
      <c r="AX616" s="80"/>
      <c r="AY616" s="80"/>
      <c r="AZ616" s="80"/>
      <c r="BA616" s="79" t="str">
        <f>REPLACE(INDEX(GroupVertices[Group],MATCH(Edges[[#This Row],[Vertex 1]],GroupVertices[Vertex],0)),1,1,"")</f>
        <v>2</v>
      </c>
      <c r="BB616" s="79" t="str">
        <f>REPLACE(INDEX(GroupVertices[Group],MATCH(Edges[[#This Row],[Vertex 2]],GroupVertices[Vertex],0)),1,1,"")</f>
        <v>2</v>
      </c>
    </row>
    <row r="617" spans="1:54" ht="15">
      <c r="A617" s="65" t="s">
        <v>293</v>
      </c>
      <c r="B617" s="65" t="s">
        <v>293</v>
      </c>
      <c r="C617" s="66"/>
      <c r="D617" s="67"/>
      <c r="E617" s="68"/>
      <c r="F617" s="69"/>
      <c r="G617" s="66"/>
      <c r="H617" s="70"/>
      <c r="I617" s="71"/>
      <c r="J617" s="71"/>
      <c r="K617" s="34" t="s">
        <v>65</v>
      </c>
      <c r="L617" s="78">
        <v>617</v>
      </c>
      <c r="M617" s="78"/>
      <c r="N617" s="73"/>
      <c r="O617" s="80" t="s">
        <v>178</v>
      </c>
      <c r="P617" s="82">
        <v>43523.03024305555</v>
      </c>
      <c r="Q617" s="80" t="s">
        <v>792</v>
      </c>
      <c r="R617" s="80"/>
      <c r="S617" s="80"/>
      <c r="T617" s="80" t="s">
        <v>925</v>
      </c>
      <c r="U617" s="83" t="s">
        <v>1044</v>
      </c>
      <c r="V617" s="83" t="s">
        <v>1044</v>
      </c>
      <c r="W617" s="82">
        <v>43523.03024305555</v>
      </c>
      <c r="X617" s="83" t="s">
        <v>1729</v>
      </c>
      <c r="Y617" s="80"/>
      <c r="Z617" s="80"/>
      <c r="AA617" s="86" t="s">
        <v>2373</v>
      </c>
      <c r="AB617" s="80"/>
      <c r="AC617" s="80" t="b">
        <v>0</v>
      </c>
      <c r="AD617" s="80">
        <v>6</v>
      </c>
      <c r="AE617" s="86" t="s">
        <v>2449</v>
      </c>
      <c r="AF617" s="80" t="b">
        <v>0</v>
      </c>
      <c r="AG617" s="80" t="s">
        <v>2484</v>
      </c>
      <c r="AH617" s="80"/>
      <c r="AI617" s="86" t="s">
        <v>2449</v>
      </c>
      <c r="AJ617" s="80" t="b">
        <v>0</v>
      </c>
      <c r="AK617" s="80">
        <v>1</v>
      </c>
      <c r="AL617" s="86" t="s">
        <v>2449</v>
      </c>
      <c r="AM617" s="80" t="s">
        <v>2502</v>
      </c>
      <c r="AN617" s="80" t="b">
        <v>0</v>
      </c>
      <c r="AO617" s="86" t="s">
        <v>2373</v>
      </c>
      <c r="AP617" s="80" t="s">
        <v>178</v>
      </c>
      <c r="AQ617" s="80">
        <v>0</v>
      </c>
      <c r="AR617" s="80">
        <v>0</v>
      </c>
      <c r="AS617" s="80"/>
      <c r="AT617" s="80"/>
      <c r="AU617" s="80"/>
      <c r="AV617" s="80"/>
      <c r="AW617" s="80"/>
      <c r="AX617" s="80"/>
      <c r="AY617" s="80"/>
      <c r="AZ617" s="80"/>
      <c r="BA617" s="79" t="str">
        <f>REPLACE(INDEX(GroupVertices[Group],MATCH(Edges[[#This Row],[Vertex 1]],GroupVertices[Vertex],0)),1,1,"")</f>
        <v>2</v>
      </c>
      <c r="BB617" s="79" t="str">
        <f>REPLACE(INDEX(GroupVertices[Group],MATCH(Edges[[#This Row],[Vertex 2]],GroupVertices[Vertex],0)),1,1,"")</f>
        <v>2</v>
      </c>
    </row>
    <row r="618" spans="1:54" ht="15">
      <c r="A618" s="65" t="s">
        <v>294</v>
      </c>
      <c r="B618" s="65" t="s">
        <v>294</v>
      </c>
      <c r="C618" s="66"/>
      <c r="D618" s="67"/>
      <c r="E618" s="68"/>
      <c r="F618" s="69"/>
      <c r="G618" s="66"/>
      <c r="H618" s="70"/>
      <c r="I618" s="71"/>
      <c r="J618" s="71"/>
      <c r="K618" s="34" t="s">
        <v>65</v>
      </c>
      <c r="L618" s="78">
        <v>618</v>
      </c>
      <c r="M618" s="78"/>
      <c r="N618" s="73"/>
      <c r="O618" s="80" t="s">
        <v>178</v>
      </c>
      <c r="P618" s="82">
        <v>43523.03320601852</v>
      </c>
      <c r="Q618" s="80" t="s">
        <v>612</v>
      </c>
      <c r="R618" s="80"/>
      <c r="S618" s="80"/>
      <c r="T618" s="80" t="s">
        <v>925</v>
      </c>
      <c r="U618" s="80"/>
      <c r="V618" s="83" t="s">
        <v>1136</v>
      </c>
      <c r="W618" s="82">
        <v>43523.03320601852</v>
      </c>
      <c r="X618" s="83" t="s">
        <v>1472</v>
      </c>
      <c r="Y618" s="80"/>
      <c r="Z618" s="80"/>
      <c r="AA618" s="86" t="s">
        <v>2112</v>
      </c>
      <c r="AB618" s="80"/>
      <c r="AC618" s="80" t="b">
        <v>0</v>
      </c>
      <c r="AD618" s="80">
        <v>3</v>
      </c>
      <c r="AE618" s="86" t="s">
        <v>2449</v>
      </c>
      <c r="AF618" s="80" t="b">
        <v>0</v>
      </c>
      <c r="AG618" s="80" t="s">
        <v>2484</v>
      </c>
      <c r="AH618" s="80"/>
      <c r="AI618" s="86" t="s">
        <v>2449</v>
      </c>
      <c r="AJ618" s="80" t="b">
        <v>0</v>
      </c>
      <c r="AK618" s="80">
        <v>0</v>
      </c>
      <c r="AL618" s="86" t="s">
        <v>2449</v>
      </c>
      <c r="AM618" s="80" t="s">
        <v>2506</v>
      </c>
      <c r="AN618" s="80" t="b">
        <v>0</v>
      </c>
      <c r="AO618" s="86" t="s">
        <v>2112</v>
      </c>
      <c r="AP618" s="80" t="s">
        <v>178</v>
      </c>
      <c r="AQ618" s="80">
        <v>0</v>
      </c>
      <c r="AR618" s="80">
        <v>0</v>
      </c>
      <c r="AS618" s="80"/>
      <c r="AT618" s="80"/>
      <c r="AU618" s="80"/>
      <c r="AV618" s="80"/>
      <c r="AW618" s="80"/>
      <c r="AX618" s="80"/>
      <c r="AY618" s="80"/>
      <c r="AZ618" s="80"/>
      <c r="BA618" s="79" t="str">
        <f>REPLACE(INDEX(GroupVertices[Group],MATCH(Edges[[#This Row],[Vertex 1]],GroupVertices[Vertex],0)),1,1,"")</f>
        <v>4</v>
      </c>
      <c r="BB618" s="79" t="str">
        <f>REPLACE(INDEX(GroupVertices[Group],MATCH(Edges[[#This Row],[Vertex 2]],GroupVertices[Vertex],0)),1,1,"")</f>
        <v>4</v>
      </c>
    </row>
    <row r="619" spans="1:54" ht="15">
      <c r="A619" s="65" t="s">
        <v>292</v>
      </c>
      <c r="B619" s="65" t="s">
        <v>292</v>
      </c>
      <c r="C619" s="66"/>
      <c r="D619" s="67"/>
      <c r="E619" s="68"/>
      <c r="F619" s="69"/>
      <c r="G619" s="66"/>
      <c r="H619" s="70"/>
      <c r="I619" s="71"/>
      <c r="J619" s="71"/>
      <c r="K619" s="34" t="s">
        <v>65</v>
      </c>
      <c r="L619" s="78">
        <v>619</v>
      </c>
      <c r="M619" s="78"/>
      <c r="N619" s="73"/>
      <c r="O619" s="80" t="s">
        <v>178</v>
      </c>
      <c r="P619" s="82">
        <v>43523.031643518516</v>
      </c>
      <c r="Q619" s="80" t="s">
        <v>600</v>
      </c>
      <c r="R619" s="80"/>
      <c r="S619" s="80"/>
      <c r="T619" s="80" t="s">
        <v>925</v>
      </c>
      <c r="U619" s="80"/>
      <c r="V619" s="83" t="s">
        <v>1134</v>
      </c>
      <c r="W619" s="82">
        <v>43523.031643518516</v>
      </c>
      <c r="X619" s="83" t="s">
        <v>1459</v>
      </c>
      <c r="Y619" s="80"/>
      <c r="Z619" s="80"/>
      <c r="AA619" s="86" t="s">
        <v>2099</v>
      </c>
      <c r="AB619" s="80"/>
      <c r="AC619" s="80" t="b">
        <v>0</v>
      </c>
      <c r="AD619" s="80">
        <v>3</v>
      </c>
      <c r="AE619" s="86" t="s">
        <v>2449</v>
      </c>
      <c r="AF619" s="80" t="b">
        <v>0</v>
      </c>
      <c r="AG619" s="80" t="s">
        <v>2484</v>
      </c>
      <c r="AH619" s="80"/>
      <c r="AI619" s="86" t="s">
        <v>2449</v>
      </c>
      <c r="AJ619" s="80" t="b">
        <v>0</v>
      </c>
      <c r="AK619" s="80">
        <v>0</v>
      </c>
      <c r="AL619" s="86" t="s">
        <v>2449</v>
      </c>
      <c r="AM619" s="80" t="s">
        <v>2503</v>
      </c>
      <c r="AN619" s="80" t="b">
        <v>0</v>
      </c>
      <c r="AO619" s="86" t="s">
        <v>2099</v>
      </c>
      <c r="AP619" s="80" t="s">
        <v>178</v>
      </c>
      <c r="AQ619" s="80">
        <v>0</v>
      </c>
      <c r="AR619" s="80">
        <v>0</v>
      </c>
      <c r="AS619" s="80"/>
      <c r="AT619" s="80"/>
      <c r="AU619" s="80"/>
      <c r="AV619" s="80"/>
      <c r="AW619" s="80"/>
      <c r="AX619" s="80"/>
      <c r="AY619" s="80"/>
      <c r="AZ619" s="80"/>
      <c r="BA619" s="79" t="str">
        <f>REPLACE(INDEX(GroupVertices[Group],MATCH(Edges[[#This Row],[Vertex 1]],GroupVertices[Vertex],0)),1,1,"")</f>
        <v>4</v>
      </c>
      <c r="BB619" s="79" t="str">
        <f>REPLACE(INDEX(GroupVertices[Group],MATCH(Edges[[#This Row],[Vertex 2]],GroupVertices[Vertex],0)),1,1,"")</f>
        <v>4</v>
      </c>
    </row>
    <row r="620" spans="1:54" ht="15">
      <c r="A620" s="65" t="s">
        <v>277</v>
      </c>
      <c r="B620" s="65" t="s">
        <v>277</v>
      </c>
      <c r="C620" s="66"/>
      <c r="D620" s="67"/>
      <c r="E620" s="68"/>
      <c r="F620" s="69"/>
      <c r="G620" s="66"/>
      <c r="H620" s="70"/>
      <c r="I620" s="71"/>
      <c r="J620" s="71"/>
      <c r="K620" s="34" t="s">
        <v>65</v>
      </c>
      <c r="L620" s="78">
        <v>620</v>
      </c>
      <c r="M620" s="78"/>
      <c r="N620" s="73"/>
      <c r="O620" s="80" t="s">
        <v>178</v>
      </c>
      <c r="P620" s="82">
        <v>43523.02748842593</v>
      </c>
      <c r="Q620" s="80" t="s">
        <v>486</v>
      </c>
      <c r="R620" s="80"/>
      <c r="S620" s="80"/>
      <c r="T620" s="80" t="s">
        <v>925</v>
      </c>
      <c r="U620" s="80"/>
      <c r="V620" s="83" t="s">
        <v>1119</v>
      </c>
      <c r="W620" s="82">
        <v>43523.02748842593</v>
      </c>
      <c r="X620" s="83" t="s">
        <v>1337</v>
      </c>
      <c r="Y620" s="80"/>
      <c r="Z620" s="80"/>
      <c r="AA620" s="86" t="s">
        <v>1977</v>
      </c>
      <c r="AB620" s="80"/>
      <c r="AC620" s="80" t="b">
        <v>0</v>
      </c>
      <c r="AD620" s="80">
        <v>4</v>
      </c>
      <c r="AE620" s="86" t="s">
        <v>2449</v>
      </c>
      <c r="AF620" s="80" t="b">
        <v>0</v>
      </c>
      <c r="AG620" s="80" t="s">
        <v>2484</v>
      </c>
      <c r="AH620" s="80"/>
      <c r="AI620" s="86" t="s">
        <v>2449</v>
      </c>
      <c r="AJ620" s="80" t="b">
        <v>0</v>
      </c>
      <c r="AK620" s="80">
        <v>0</v>
      </c>
      <c r="AL620" s="86" t="s">
        <v>2449</v>
      </c>
      <c r="AM620" s="80" t="s">
        <v>2502</v>
      </c>
      <c r="AN620" s="80" t="b">
        <v>0</v>
      </c>
      <c r="AO620" s="86" t="s">
        <v>1977</v>
      </c>
      <c r="AP620" s="80" t="s">
        <v>178</v>
      </c>
      <c r="AQ620" s="80">
        <v>0</v>
      </c>
      <c r="AR620" s="80">
        <v>0</v>
      </c>
      <c r="AS620" s="80"/>
      <c r="AT620" s="80"/>
      <c r="AU620" s="80"/>
      <c r="AV620" s="80"/>
      <c r="AW620" s="80"/>
      <c r="AX620" s="80"/>
      <c r="AY620" s="80"/>
      <c r="AZ620" s="80"/>
      <c r="BA620" s="79" t="str">
        <f>REPLACE(INDEX(GroupVertices[Group],MATCH(Edges[[#This Row],[Vertex 1]],GroupVertices[Vertex],0)),1,1,"")</f>
        <v>4</v>
      </c>
      <c r="BB620" s="79" t="str">
        <f>REPLACE(INDEX(GroupVertices[Group],MATCH(Edges[[#This Row],[Vertex 2]],GroupVertices[Vertex],0)),1,1,"")</f>
        <v>4</v>
      </c>
    </row>
    <row r="621" spans="1:54" ht="15">
      <c r="A621" s="65" t="s">
        <v>273</v>
      </c>
      <c r="B621" s="65" t="s">
        <v>273</v>
      </c>
      <c r="C621" s="66"/>
      <c r="D621" s="67"/>
      <c r="E621" s="68"/>
      <c r="F621" s="69"/>
      <c r="G621" s="66"/>
      <c r="H621" s="70"/>
      <c r="I621" s="71"/>
      <c r="J621" s="71"/>
      <c r="K621" s="34" t="s">
        <v>65</v>
      </c>
      <c r="L621" s="78">
        <v>621</v>
      </c>
      <c r="M621" s="78"/>
      <c r="N621" s="73"/>
      <c r="O621" s="80" t="s">
        <v>178</v>
      </c>
      <c r="P621" s="82">
        <v>43523.02743055556</v>
      </c>
      <c r="Q621" s="80" t="s">
        <v>343</v>
      </c>
      <c r="R621" s="80"/>
      <c r="S621" s="80"/>
      <c r="T621" s="80" t="s">
        <v>925</v>
      </c>
      <c r="U621" s="80"/>
      <c r="V621" s="83" t="s">
        <v>1115</v>
      </c>
      <c r="W621" s="82">
        <v>43523.02743055556</v>
      </c>
      <c r="X621" s="83" t="s">
        <v>1423</v>
      </c>
      <c r="Y621" s="80"/>
      <c r="Z621" s="80"/>
      <c r="AA621" s="86" t="s">
        <v>2063</v>
      </c>
      <c r="AB621" s="80"/>
      <c r="AC621" s="80" t="b">
        <v>0</v>
      </c>
      <c r="AD621" s="80">
        <v>4</v>
      </c>
      <c r="AE621" s="86" t="s">
        <v>2449</v>
      </c>
      <c r="AF621" s="80" t="b">
        <v>0</v>
      </c>
      <c r="AG621" s="80" t="s">
        <v>2484</v>
      </c>
      <c r="AH621" s="80"/>
      <c r="AI621" s="86" t="s">
        <v>2449</v>
      </c>
      <c r="AJ621" s="80" t="b">
        <v>0</v>
      </c>
      <c r="AK621" s="80">
        <v>1</v>
      </c>
      <c r="AL621" s="86" t="s">
        <v>2449</v>
      </c>
      <c r="AM621" s="80" t="s">
        <v>2506</v>
      </c>
      <c r="AN621" s="80" t="b">
        <v>0</v>
      </c>
      <c r="AO621" s="86" t="s">
        <v>2063</v>
      </c>
      <c r="AP621" s="80" t="s">
        <v>178</v>
      </c>
      <c r="AQ621" s="80">
        <v>0</v>
      </c>
      <c r="AR621" s="80">
        <v>0</v>
      </c>
      <c r="AS621" s="80"/>
      <c r="AT621" s="80"/>
      <c r="AU621" s="80"/>
      <c r="AV621" s="80"/>
      <c r="AW621" s="80"/>
      <c r="AX621" s="80"/>
      <c r="AY621" s="80"/>
      <c r="AZ621" s="80"/>
      <c r="BA621" s="79" t="str">
        <f>REPLACE(INDEX(GroupVertices[Group],MATCH(Edges[[#This Row],[Vertex 1]],GroupVertices[Vertex],0)),1,1,"")</f>
        <v>4</v>
      </c>
      <c r="BB621" s="79" t="str">
        <f>REPLACE(INDEX(GroupVertices[Group],MATCH(Edges[[#This Row],[Vertex 2]],GroupVertices[Vertex],0)),1,1,"")</f>
        <v>4</v>
      </c>
    </row>
    <row r="622" spans="1:54" ht="15">
      <c r="A622" s="65" t="s">
        <v>297</v>
      </c>
      <c r="B622" s="65" t="s">
        <v>297</v>
      </c>
      <c r="C622" s="66"/>
      <c r="D622" s="67"/>
      <c r="E622" s="68"/>
      <c r="F622" s="69"/>
      <c r="G622" s="66"/>
      <c r="H622" s="70"/>
      <c r="I622" s="71"/>
      <c r="J622" s="71"/>
      <c r="K622" s="34" t="s">
        <v>65</v>
      </c>
      <c r="L622" s="78">
        <v>622</v>
      </c>
      <c r="M622" s="78"/>
      <c r="N622" s="73"/>
      <c r="O622" s="80" t="s">
        <v>178</v>
      </c>
      <c r="P622" s="82">
        <v>43530.02846064815</v>
      </c>
      <c r="Q622" s="80" t="s">
        <v>834</v>
      </c>
      <c r="R622" s="80"/>
      <c r="S622" s="80"/>
      <c r="T622" s="80" t="s">
        <v>925</v>
      </c>
      <c r="U622" s="80"/>
      <c r="V622" s="83" t="s">
        <v>1137</v>
      </c>
      <c r="W622" s="82">
        <v>43530.02846064815</v>
      </c>
      <c r="X622" s="83" t="s">
        <v>1719</v>
      </c>
      <c r="Y622" s="80"/>
      <c r="Z622" s="80"/>
      <c r="AA622" s="86" t="s">
        <v>2363</v>
      </c>
      <c r="AB622" s="80"/>
      <c r="AC622" s="80" t="b">
        <v>0</v>
      </c>
      <c r="AD622" s="80">
        <v>3</v>
      </c>
      <c r="AE622" s="86" t="s">
        <v>2449</v>
      </c>
      <c r="AF622" s="80" t="b">
        <v>0</v>
      </c>
      <c r="AG622" s="80" t="s">
        <v>2484</v>
      </c>
      <c r="AH622" s="80"/>
      <c r="AI622" s="86" t="s">
        <v>2449</v>
      </c>
      <c r="AJ622" s="80" t="b">
        <v>0</v>
      </c>
      <c r="AK622" s="80">
        <v>0</v>
      </c>
      <c r="AL622" s="86" t="s">
        <v>2449</v>
      </c>
      <c r="AM622" s="80" t="s">
        <v>2501</v>
      </c>
      <c r="AN622" s="80" t="b">
        <v>0</v>
      </c>
      <c r="AO622" s="86" t="s">
        <v>2363</v>
      </c>
      <c r="AP622" s="80" t="s">
        <v>178</v>
      </c>
      <c r="AQ622" s="80">
        <v>0</v>
      </c>
      <c r="AR622" s="80">
        <v>0</v>
      </c>
      <c r="AS622" s="80"/>
      <c r="AT622" s="80"/>
      <c r="AU622" s="80"/>
      <c r="AV622" s="80"/>
      <c r="AW622" s="80"/>
      <c r="AX622" s="80"/>
      <c r="AY622" s="80"/>
      <c r="AZ622" s="80"/>
      <c r="BA622" s="79" t="str">
        <f>REPLACE(INDEX(GroupVertices[Group],MATCH(Edges[[#This Row],[Vertex 1]],GroupVertices[Vertex],0)),1,1,"")</f>
        <v>2</v>
      </c>
      <c r="BB622" s="79" t="str">
        <f>REPLACE(INDEX(GroupVertices[Group],MATCH(Edges[[#This Row],[Vertex 2]],GroupVertices[Vertex],0)),1,1,"")</f>
        <v>2</v>
      </c>
    </row>
    <row r="623" spans="1:54" ht="15">
      <c r="A623" s="65" t="s">
        <v>280</v>
      </c>
      <c r="B623" s="65" t="s">
        <v>280</v>
      </c>
      <c r="C623" s="66"/>
      <c r="D623" s="67"/>
      <c r="E623" s="68"/>
      <c r="F623" s="69"/>
      <c r="G623" s="66"/>
      <c r="H623" s="70"/>
      <c r="I623" s="71"/>
      <c r="J623" s="71"/>
      <c r="K623" s="34" t="s">
        <v>65</v>
      </c>
      <c r="L623" s="78">
        <v>623</v>
      </c>
      <c r="M623" s="78"/>
      <c r="N623" s="73"/>
      <c r="O623" s="80" t="s">
        <v>178</v>
      </c>
      <c r="P623" s="82">
        <v>43530.034155092595</v>
      </c>
      <c r="Q623" s="80" t="s">
        <v>430</v>
      </c>
      <c r="R623" s="80"/>
      <c r="S623" s="80"/>
      <c r="T623" s="80" t="s">
        <v>925</v>
      </c>
      <c r="U623" s="80"/>
      <c r="V623" s="83" t="s">
        <v>1122</v>
      </c>
      <c r="W623" s="82">
        <v>43530.034155092595</v>
      </c>
      <c r="X623" s="83" t="s">
        <v>1278</v>
      </c>
      <c r="Y623" s="80"/>
      <c r="Z623" s="80"/>
      <c r="AA623" s="86" t="s">
        <v>1918</v>
      </c>
      <c r="AB623" s="80"/>
      <c r="AC623" s="80" t="b">
        <v>0</v>
      </c>
      <c r="AD623" s="80">
        <v>3</v>
      </c>
      <c r="AE623" s="86" t="s">
        <v>2449</v>
      </c>
      <c r="AF623" s="80" t="b">
        <v>0</v>
      </c>
      <c r="AG623" s="80" t="s">
        <v>2484</v>
      </c>
      <c r="AH623" s="80"/>
      <c r="AI623" s="86" t="s">
        <v>2449</v>
      </c>
      <c r="AJ623" s="80" t="b">
        <v>0</v>
      </c>
      <c r="AK623" s="80">
        <v>0</v>
      </c>
      <c r="AL623" s="86" t="s">
        <v>2449</v>
      </c>
      <c r="AM623" s="80" t="s">
        <v>2502</v>
      </c>
      <c r="AN623" s="80" t="b">
        <v>0</v>
      </c>
      <c r="AO623" s="86" t="s">
        <v>1918</v>
      </c>
      <c r="AP623" s="80" t="s">
        <v>178</v>
      </c>
      <c r="AQ623" s="80">
        <v>0</v>
      </c>
      <c r="AR623" s="80">
        <v>0</v>
      </c>
      <c r="AS623" s="80"/>
      <c r="AT623" s="80"/>
      <c r="AU623" s="80"/>
      <c r="AV623" s="80"/>
      <c r="AW623" s="80"/>
      <c r="AX623" s="80"/>
      <c r="AY623" s="80"/>
      <c r="AZ623" s="80"/>
      <c r="BA623" s="79" t="str">
        <f>REPLACE(INDEX(GroupVertices[Group],MATCH(Edges[[#This Row],[Vertex 1]],GroupVertices[Vertex],0)),1,1,"")</f>
        <v>6</v>
      </c>
      <c r="BB623" s="79" t="str">
        <f>REPLACE(INDEX(GroupVertices[Group],MATCH(Edges[[#This Row],[Vertex 2]],GroupVertices[Vertex],0)),1,1,"")</f>
        <v>6</v>
      </c>
    </row>
    <row r="624" spans="1:54" ht="15">
      <c r="A624" s="65" t="s">
        <v>284</v>
      </c>
      <c r="B624" s="65" t="s">
        <v>284</v>
      </c>
      <c r="C624" s="66"/>
      <c r="D624" s="67"/>
      <c r="E624" s="68"/>
      <c r="F624" s="69"/>
      <c r="G624" s="66"/>
      <c r="H624" s="70"/>
      <c r="I624" s="71"/>
      <c r="J624" s="71"/>
      <c r="K624" s="34" t="s">
        <v>65</v>
      </c>
      <c r="L624" s="78">
        <v>624</v>
      </c>
      <c r="M624" s="78"/>
      <c r="N624" s="73"/>
      <c r="O624" s="80" t="s">
        <v>178</v>
      </c>
      <c r="P624" s="82">
        <v>43523.03142361111</v>
      </c>
      <c r="Q624" s="80" t="s">
        <v>442</v>
      </c>
      <c r="R624" s="80"/>
      <c r="S624" s="80"/>
      <c r="T624" s="80" t="s">
        <v>925</v>
      </c>
      <c r="U624" s="80"/>
      <c r="V624" s="83" t="s">
        <v>1126</v>
      </c>
      <c r="W624" s="82">
        <v>43523.03142361111</v>
      </c>
      <c r="X624" s="83" t="s">
        <v>1290</v>
      </c>
      <c r="Y624" s="80"/>
      <c r="Z624" s="80"/>
      <c r="AA624" s="86" t="s">
        <v>1930</v>
      </c>
      <c r="AB624" s="80"/>
      <c r="AC624" s="80" t="b">
        <v>0</v>
      </c>
      <c r="AD624" s="80">
        <v>5</v>
      </c>
      <c r="AE624" s="86" t="s">
        <v>2449</v>
      </c>
      <c r="AF624" s="80" t="b">
        <v>0</v>
      </c>
      <c r="AG624" s="80" t="s">
        <v>2484</v>
      </c>
      <c r="AH624" s="80"/>
      <c r="AI624" s="86" t="s">
        <v>2449</v>
      </c>
      <c r="AJ624" s="80" t="b">
        <v>0</v>
      </c>
      <c r="AK624" s="80">
        <v>0</v>
      </c>
      <c r="AL624" s="86" t="s">
        <v>2449</v>
      </c>
      <c r="AM624" s="80" t="s">
        <v>2506</v>
      </c>
      <c r="AN624" s="80" t="b">
        <v>0</v>
      </c>
      <c r="AO624" s="86" t="s">
        <v>1930</v>
      </c>
      <c r="AP624" s="80" t="s">
        <v>178</v>
      </c>
      <c r="AQ624" s="80">
        <v>0</v>
      </c>
      <c r="AR624" s="80">
        <v>0</v>
      </c>
      <c r="AS624" s="80"/>
      <c r="AT624" s="80"/>
      <c r="AU624" s="80"/>
      <c r="AV624" s="80"/>
      <c r="AW624" s="80"/>
      <c r="AX624" s="80"/>
      <c r="AY624" s="80"/>
      <c r="AZ624" s="80"/>
      <c r="BA624" s="79" t="str">
        <f>REPLACE(INDEX(GroupVertices[Group],MATCH(Edges[[#This Row],[Vertex 1]],GroupVertices[Vertex],0)),1,1,"")</f>
        <v>6</v>
      </c>
      <c r="BB624" s="79" t="str">
        <f>REPLACE(INDEX(GroupVertices[Group],MATCH(Edges[[#This Row],[Vertex 2]],GroupVertices[Vertex],0)),1,1,"")</f>
        <v>6</v>
      </c>
    </row>
    <row r="625" spans="1:54" ht="15">
      <c r="A625" s="65" t="s">
        <v>287</v>
      </c>
      <c r="B625" s="65" t="s">
        <v>287</v>
      </c>
      <c r="C625" s="66"/>
      <c r="D625" s="67"/>
      <c r="E625" s="68"/>
      <c r="F625" s="69"/>
      <c r="G625" s="66"/>
      <c r="H625" s="70"/>
      <c r="I625" s="71"/>
      <c r="J625" s="71"/>
      <c r="K625" s="34" t="s">
        <v>65</v>
      </c>
      <c r="L625" s="78">
        <v>625</v>
      </c>
      <c r="M625" s="78"/>
      <c r="N625" s="73"/>
      <c r="O625" s="80" t="s">
        <v>178</v>
      </c>
      <c r="P625" s="82">
        <v>43530.035092592596</v>
      </c>
      <c r="Q625" s="80" t="s">
        <v>644</v>
      </c>
      <c r="R625" s="80"/>
      <c r="S625" s="80"/>
      <c r="T625" s="80" t="s">
        <v>925</v>
      </c>
      <c r="U625" s="80"/>
      <c r="V625" s="83" t="s">
        <v>1129</v>
      </c>
      <c r="W625" s="82">
        <v>43530.035092592596</v>
      </c>
      <c r="X625" s="83" t="s">
        <v>1506</v>
      </c>
      <c r="Y625" s="80"/>
      <c r="Z625" s="80"/>
      <c r="AA625" s="86" t="s">
        <v>2146</v>
      </c>
      <c r="AB625" s="80"/>
      <c r="AC625" s="80" t="b">
        <v>0</v>
      </c>
      <c r="AD625" s="80">
        <v>7</v>
      </c>
      <c r="AE625" s="86" t="s">
        <v>2449</v>
      </c>
      <c r="AF625" s="80" t="b">
        <v>0</v>
      </c>
      <c r="AG625" s="80" t="s">
        <v>2484</v>
      </c>
      <c r="AH625" s="80"/>
      <c r="AI625" s="86" t="s">
        <v>2449</v>
      </c>
      <c r="AJ625" s="80" t="b">
        <v>0</v>
      </c>
      <c r="AK625" s="80">
        <v>0</v>
      </c>
      <c r="AL625" s="86" t="s">
        <v>2449</v>
      </c>
      <c r="AM625" s="80" t="s">
        <v>2504</v>
      </c>
      <c r="AN625" s="80" t="b">
        <v>0</v>
      </c>
      <c r="AO625" s="86" t="s">
        <v>2146</v>
      </c>
      <c r="AP625" s="80" t="s">
        <v>178</v>
      </c>
      <c r="AQ625" s="80">
        <v>0</v>
      </c>
      <c r="AR625" s="80">
        <v>0</v>
      </c>
      <c r="AS625" s="80"/>
      <c r="AT625" s="80"/>
      <c r="AU625" s="80"/>
      <c r="AV625" s="80"/>
      <c r="AW625" s="80"/>
      <c r="AX625" s="80"/>
      <c r="AY625" s="80"/>
      <c r="AZ625" s="80"/>
      <c r="BA625" s="79" t="str">
        <f>REPLACE(INDEX(GroupVertices[Group],MATCH(Edges[[#This Row],[Vertex 1]],GroupVertices[Vertex],0)),1,1,"")</f>
        <v>2</v>
      </c>
      <c r="BB625" s="79" t="str">
        <f>REPLACE(INDEX(GroupVertices[Group],MATCH(Edges[[#This Row],[Vertex 2]],GroupVertices[Vertex],0)),1,1,"")</f>
        <v>2</v>
      </c>
    </row>
    <row r="626" spans="1:54" ht="15">
      <c r="A626" s="65" t="s">
        <v>278</v>
      </c>
      <c r="B626" s="65" t="s">
        <v>278</v>
      </c>
      <c r="C626" s="66"/>
      <c r="D626" s="67"/>
      <c r="E626" s="68"/>
      <c r="F626" s="69"/>
      <c r="G626" s="66"/>
      <c r="H626" s="70"/>
      <c r="I626" s="71"/>
      <c r="J626" s="71"/>
      <c r="K626" s="34" t="s">
        <v>65</v>
      </c>
      <c r="L626" s="78">
        <v>626</v>
      </c>
      <c r="M626" s="78"/>
      <c r="N626" s="73"/>
      <c r="O626" s="80" t="s">
        <v>178</v>
      </c>
      <c r="P626" s="82">
        <v>43530.03041666667</v>
      </c>
      <c r="Q626" s="80" t="s">
        <v>423</v>
      </c>
      <c r="R626" s="80"/>
      <c r="S626" s="80"/>
      <c r="T626" s="80" t="s">
        <v>925</v>
      </c>
      <c r="U626" s="80"/>
      <c r="V626" s="83" t="s">
        <v>1120</v>
      </c>
      <c r="W626" s="82">
        <v>43530.03041666667</v>
      </c>
      <c r="X626" s="83" t="s">
        <v>1271</v>
      </c>
      <c r="Y626" s="80"/>
      <c r="Z626" s="80"/>
      <c r="AA626" s="86" t="s">
        <v>1911</v>
      </c>
      <c r="AB626" s="80"/>
      <c r="AC626" s="80" t="b">
        <v>0</v>
      </c>
      <c r="AD626" s="80">
        <v>9</v>
      </c>
      <c r="AE626" s="86" t="s">
        <v>2449</v>
      </c>
      <c r="AF626" s="80" t="b">
        <v>0</v>
      </c>
      <c r="AG626" s="80" t="s">
        <v>2484</v>
      </c>
      <c r="AH626" s="80"/>
      <c r="AI626" s="86" t="s">
        <v>2449</v>
      </c>
      <c r="AJ626" s="80" t="b">
        <v>0</v>
      </c>
      <c r="AK626" s="80">
        <v>0</v>
      </c>
      <c r="AL626" s="86" t="s">
        <v>2449</v>
      </c>
      <c r="AM626" s="80" t="s">
        <v>2502</v>
      </c>
      <c r="AN626" s="80" t="b">
        <v>0</v>
      </c>
      <c r="AO626" s="86" t="s">
        <v>1911</v>
      </c>
      <c r="AP626" s="80" t="s">
        <v>178</v>
      </c>
      <c r="AQ626" s="80">
        <v>0</v>
      </c>
      <c r="AR626" s="80">
        <v>0</v>
      </c>
      <c r="AS626" s="80" t="s">
        <v>2511</v>
      </c>
      <c r="AT626" s="80" t="s">
        <v>2519</v>
      </c>
      <c r="AU626" s="80" t="s">
        <v>2521</v>
      </c>
      <c r="AV626" s="80" t="s">
        <v>2523</v>
      </c>
      <c r="AW626" s="80" t="s">
        <v>2531</v>
      </c>
      <c r="AX626" s="80" t="s">
        <v>2539</v>
      </c>
      <c r="AY626" s="80" t="s">
        <v>2546</v>
      </c>
      <c r="AZ626" s="83" t="s">
        <v>2549</v>
      </c>
      <c r="BA626" s="79" t="str">
        <f>REPLACE(INDEX(GroupVertices[Group],MATCH(Edges[[#This Row],[Vertex 1]],GroupVertices[Vertex],0)),1,1,"")</f>
        <v>1</v>
      </c>
      <c r="BB626" s="79" t="str">
        <f>REPLACE(INDEX(GroupVertices[Group],MATCH(Edges[[#This Row],[Vertex 2]],GroupVertices[Vertex],0)),1,1,"")</f>
        <v>1</v>
      </c>
    </row>
    <row r="627" spans="1:54" ht="15">
      <c r="A627" s="65" t="s">
        <v>277</v>
      </c>
      <c r="B627" s="65" t="s">
        <v>277</v>
      </c>
      <c r="C627" s="66"/>
      <c r="D627" s="67"/>
      <c r="E627" s="68"/>
      <c r="F627" s="69"/>
      <c r="G627" s="66"/>
      <c r="H627" s="70"/>
      <c r="I627" s="71"/>
      <c r="J627" s="71"/>
      <c r="K627" s="34" t="s">
        <v>65</v>
      </c>
      <c r="L627" s="78">
        <v>627</v>
      </c>
      <c r="M627" s="78"/>
      <c r="N627" s="73"/>
      <c r="O627" s="80" t="s">
        <v>178</v>
      </c>
      <c r="P627" s="82">
        <v>43530.02842592593</v>
      </c>
      <c r="Q627" s="80" t="s">
        <v>493</v>
      </c>
      <c r="R627" s="80"/>
      <c r="S627" s="80"/>
      <c r="T627" s="80" t="s">
        <v>925</v>
      </c>
      <c r="U627" s="80"/>
      <c r="V627" s="83" t="s">
        <v>1119</v>
      </c>
      <c r="W627" s="82">
        <v>43530.02842592593</v>
      </c>
      <c r="X627" s="83" t="s">
        <v>1345</v>
      </c>
      <c r="Y627" s="80"/>
      <c r="Z627" s="80"/>
      <c r="AA627" s="86" t="s">
        <v>1985</v>
      </c>
      <c r="AB627" s="80"/>
      <c r="AC627" s="80" t="b">
        <v>0</v>
      </c>
      <c r="AD627" s="80">
        <v>4</v>
      </c>
      <c r="AE627" s="86" t="s">
        <v>2449</v>
      </c>
      <c r="AF627" s="80" t="b">
        <v>0</v>
      </c>
      <c r="AG627" s="80" t="s">
        <v>2484</v>
      </c>
      <c r="AH627" s="80"/>
      <c r="AI627" s="86" t="s">
        <v>2449</v>
      </c>
      <c r="AJ627" s="80" t="b">
        <v>0</v>
      </c>
      <c r="AK627" s="80">
        <v>0</v>
      </c>
      <c r="AL627" s="86" t="s">
        <v>2449</v>
      </c>
      <c r="AM627" s="80" t="s">
        <v>2502</v>
      </c>
      <c r="AN627" s="80" t="b">
        <v>0</v>
      </c>
      <c r="AO627" s="86" t="s">
        <v>1985</v>
      </c>
      <c r="AP627" s="80" t="s">
        <v>178</v>
      </c>
      <c r="AQ627" s="80">
        <v>0</v>
      </c>
      <c r="AR627" s="80">
        <v>0</v>
      </c>
      <c r="AS627" s="80"/>
      <c r="AT627" s="80"/>
      <c r="AU627" s="80"/>
      <c r="AV627" s="80"/>
      <c r="AW627" s="80"/>
      <c r="AX627" s="80"/>
      <c r="AY627" s="80"/>
      <c r="AZ627" s="80"/>
      <c r="BA627" s="79" t="str">
        <f>REPLACE(INDEX(GroupVertices[Group],MATCH(Edges[[#This Row],[Vertex 1]],GroupVertices[Vertex],0)),1,1,"")</f>
        <v>4</v>
      </c>
      <c r="BB627" s="79" t="str">
        <f>REPLACE(INDEX(GroupVertices[Group],MATCH(Edges[[#This Row],[Vertex 2]],GroupVertices[Vertex],0)),1,1,"")</f>
        <v>4</v>
      </c>
    </row>
    <row r="628" spans="1:54" ht="15">
      <c r="A628" s="65" t="s">
        <v>296</v>
      </c>
      <c r="B628" s="65" t="s">
        <v>296</v>
      </c>
      <c r="C628" s="66"/>
      <c r="D628" s="67"/>
      <c r="E628" s="68"/>
      <c r="F628" s="69"/>
      <c r="G628" s="66"/>
      <c r="H628" s="70"/>
      <c r="I628" s="71"/>
      <c r="J628" s="71"/>
      <c r="K628" s="34" t="s">
        <v>65</v>
      </c>
      <c r="L628" s="78">
        <v>628</v>
      </c>
      <c r="M628" s="78"/>
      <c r="N628" s="73"/>
      <c r="O628" s="80" t="s">
        <v>178</v>
      </c>
      <c r="P628" s="82">
        <v>43523.03403935185</v>
      </c>
      <c r="Q628" s="80" t="s">
        <v>872</v>
      </c>
      <c r="R628" s="80"/>
      <c r="S628" s="80"/>
      <c r="T628" s="80" t="s">
        <v>925</v>
      </c>
      <c r="U628" s="80"/>
      <c r="V628" s="83" t="s">
        <v>1146</v>
      </c>
      <c r="W628" s="82">
        <v>43523.03403935185</v>
      </c>
      <c r="X628" s="83" t="s">
        <v>1776</v>
      </c>
      <c r="Y628" s="80"/>
      <c r="Z628" s="80"/>
      <c r="AA628" s="86" t="s">
        <v>2420</v>
      </c>
      <c r="AB628" s="80"/>
      <c r="AC628" s="80" t="b">
        <v>0</v>
      </c>
      <c r="AD628" s="80">
        <v>3</v>
      </c>
      <c r="AE628" s="86" t="s">
        <v>2449</v>
      </c>
      <c r="AF628" s="80" t="b">
        <v>0</v>
      </c>
      <c r="AG628" s="80" t="s">
        <v>2484</v>
      </c>
      <c r="AH628" s="80"/>
      <c r="AI628" s="86" t="s">
        <v>2449</v>
      </c>
      <c r="AJ628" s="80" t="b">
        <v>0</v>
      </c>
      <c r="AK628" s="80">
        <v>0</v>
      </c>
      <c r="AL628" s="86" t="s">
        <v>2449</v>
      </c>
      <c r="AM628" s="80" t="s">
        <v>2504</v>
      </c>
      <c r="AN628" s="80" t="b">
        <v>0</v>
      </c>
      <c r="AO628" s="86" t="s">
        <v>2420</v>
      </c>
      <c r="AP628" s="80" t="s">
        <v>178</v>
      </c>
      <c r="AQ628" s="80">
        <v>0</v>
      </c>
      <c r="AR628" s="80">
        <v>0</v>
      </c>
      <c r="AS628" s="80"/>
      <c r="AT628" s="80"/>
      <c r="AU628" s="80"/>
      <c r="AV628" s="80"/>
      <c r="AW628" s="80"/>
      <c r="AX628" s="80"/>
      <c r="AY628" s="80"/>
      <c r="AZ628" s="80"/>
      <c r="BA628" s="79" t="str">
        <f>REPLACE(INDEX(GroupVertices[Group],MATCH(Edges[[#This Row],[Vertex 1]],GroupVertices[Vertex],0)),1,1,"")</f>
        <v>5</v>
      </c>
      <c r="BB628" s="79" t="str">
        <f>REPLACE(INDEX(GroupVertices[Group],MATCH(Edges[[#This Row],[Vertex 2]],GroupVertices[Vertex],0)),1,1,"")</f>
        <v>5</v>
      </c>
    </row>
    <row r="629" spans="1:54" ht="15">
      <c r="A629" s="65" t="s">
        <v>270</v>
      </c>
      <c r="B629" s="65" t="s">
        <v>270</v>
      </c>
      <c r="C629" s="66"/>
      <c r="D629" s="67"/>
      <c r="E629" s="68"/>
      <c r="F629" s="69"/>
      <c r="G629" s="66"/>
      <c r="H629" s="70"/>
      <c r="I629" s="71"/>
      <c r="J629" s="71"/>
      <c r="K629" s="34" t="s">
        <v>65</v>
      </c>
      <c r="L629" s="78">
        <v>629</v>
      </c>
      <c r="M629" s="78"/>
      <c r="N629" s="73"/>
      <c r="O629" s="80" t="s">
        <v>178</v>
      </c>
      <c r="P629" s="82">
        <v>43530.03853009259</v>
      </c>
      <c r="Q629" s="80" t="s">
        <v>815</v>
      </c>
      <c r="R629" s="80"/>
      <c r="S629" s="80"/>
      <c r="T629" s="80" t="s">
        <v>925</v>
      </c>
      <c r="U629" s="80"/>
      <c r="V629" s="83" t="s">
        <v>1111</v>
      </c>
      <c r="W629" s="82">
        <v>43530.03853009259</v>
      </c>
      <c r="X629" s="83" t="s">
        <v>1692</v>
      </c>
      <c r="Y629" s="80"/>
      <c r="Z629" s="80"/>
      <c r="AA629" s="86" t="s">
        <v>2336</v>
      </c>
      <c r="AB629" s="80"/>
      <c r="AC629" s="80" t="b">
        <v>0</v>
      </c>
      <c r="AD629" s="80">
        <v>6</v>
      </c>
      <c r="AE629" s="86" t="s">
        <v>2449</v>
      </c>
      <c r="AF629" s="80" t="b">
        <v>0</v>
      </c>
      <c r="AG629" s="80" t="s">
        <v>2484</v>
      </c>
      <c r="AH629" s="80"/>
      <c r="AI629" s="86" t="s">
        <v>2449</v>
      </c>
      <c r="AJ629" s="80" t="b">
        <v>0</v>
      </c>
      <c r="AK629" s="80">
        <v>0</v>
      </c>
      <c r="AL629" s="86" t="s">
        <v>2449</v>
      </c>
      <c r="AM629" s="80" t="s">
        <v>2506</v>
      </c>
      <c r="AN629" s="80" t="b">
        <v>0</v>
      </c>
      <c r="AO629" s="86" t="s">
        <v>2336</v>
      </c>
      <c r="AP629" s="80" t="s">
        <v>178</v>
      </c>
      <c r="AQ629" s="80">
        <v>0</v>
      </c>
      <c r="AR629" s="80">
        <v>0</v>
      </c>
      <c r="AS629" s="80"/>
      <c r="AT629" s="80"/>
      <c r="AU629" s="80"/>
      <c r="AV629" s="80"/>
      <c r="AW629" s="80"/>
      <c r="AX629" s="80"/>
      <c r="AY629" s="80"/>
      <c r="AZ629" s="80"/>
      <c r="BA629" s="79" t="str">
        <f>REPLACE(INDEX(GroupVertices[Group],MATCH(Edges[[#This Row],[Vertex 1]],GroupVertices[Vertex],0)),1,1,"")</f>
        <v>1</v>
      </c>
      <c r="BB629" s="79" t="str">
        <f>REPLACE(INDEX(GroupVertices[Group],MATCH(Edges[[#This Row],[Vertex 2]],GroupVertices[Vertex],0)),1,1,"")</f>
        <v>1</v>
      </c>
    </row>
    <row r="630" spans="1:54" ht="15">
      <c r="A630" s="65" t="s">
        <v>272</v>
      </c>
      <c r="B630" s="65" t="s">
        <v>272</v>
      </c>
      <c r="C630" s="66"/>
      <c r="D630" s="67"/>
      <c r="E630" s="68"/>
      <c r="F630" s="69"/>
      <c r="G630" s="66"/>
      <c r="H630" s="70"/>
      <c r="I630" s="71"/>
      <c r="J630" s="71"/>
      <c r="K630" s="34" t="s">
        <v>65</v>
      </c>
      <c r="L630" s="78">
        <v>630</v>
      </c>
      <c r="M630" s="78"/>
      <c r="N630" s="73"/>
      <c r="O630" s="80" t="s">
        <v>178</v>
      </c>
      <c r="P630" s="82">
        <v>43523.03444444444</v>
      </c>
      <c r="Q630" s="80" t="s">
        <v>387</v>
      </c>
      <c r="R630" s="80"/>
      <c r="S630" s="80"/>
      <c r="T630" s="80" t="s">
        <v>925</v>
      </c>
      <c r="U630" s="80"/>
      <c r="V630" s="83" t="s">
        <v>1113</v>
      </c>
      <c r="W630" s="82">
        <v>43523.03444444444</v>
      </c>
      <c r="X630" s="83" t="s">
        <v>1232</v>
      </c>
      <c r="Y630" s="80"/>
      <c r="Z630" s="80"/>
      <c r="AA630" s="86" t="s">
        <v>1872</v>
      </c>
      <c r="AB630" s="80"/>
      <c r="AC630" s="80" t="b">
        <v>0</v>
      </c>
      <c r="AD630" s="80">
        <v>6</v>
      </c>
      <c r="AE630" s="86" t="s">
        <v>2449</v>
      </c>
      <c r="AF630" s="80" t="b">
        <v>0</v>
      </c>
      <c r="AG630" s="80" t="s">
        <v>2484</v>
      </c>
      <c r="AH630" s="80"/>
      <c r="AI630" s="86" t="s">
        <v>2449</v>
      </c>
      <c r="AJ630" s="80" t="b">
        <v>0</v>
      </c>
      <c r="AK630" s="80">
        <v>0</v>
      </c>
      <c r="AL630" s="86" t="s">
        <v>2449</v>
      </c>
      <c r="AM630" s="80" t="s">
        <v>2506</v>
      </c>
      <c r="AN630" s="80" t="b">
        <v>0</v>
      </c>
      <c r="AO630" s="86" t="s">
        <v>1872</v>
      </c>
      <c r="AP630" s="80" t="s">
        <v>178</v>
      </c>
      <c r="AQ630" s="80">
        <v>0</v>
      </c>
      <c r="AR630" s="80">
        <v>0</v>
      </c>
      <c r="AS630" s="80"/>
      <c r="AT630" s="80"/>
      <c r="AU630" s="80"/>
      <c r="AV630" s="80"/>
      <c r="AW630" s="80"/>
      <c r="AX630" s="80"/>
      <c r="AY630" s="80"/>
      <c r="AZ630" s="80"/>
      <c r="BA630" s="79" t="str">
        <f>REPLACE(INDEX(GroupVertices[Group],MATCH(Edges[[#This Row],[Vertex 1]],GroupVertices[Vertex],0)),1,1,"")</f>
        <v>4</v>
      </c>
      <c r="BB630" s="79" t="str">
        <f>REPLACE(INDEX(GroupVertices[Group],MATCH(Edges[[#This Row],[Vertex 2]],GroupVertices[Vertex],0)),1,1,"")</f>
        <v>4</v>
      </c>
    </row>
    <row r="631" spans="1:54" ht="15">
      <c r="A631" s="65" t="s">
        <v>296</v>
      </c>
      <c r="B631" s="65" t="s">
        <v>296</v>
      </c>
      <c r="C631" s="66"/>
      <c r="D631" s="67"/>
      <c r="E631" s="68"/>
      <c r="F631" s="69"/>
      <c r="G631" s="66"/>
      <c r="H631" s="70"/>
      <c r="I631" s="71"/>
      <c r="J631" s="71"/>
      <c r="K631" s="34" t="s">
        <v>65</v>
      </c>
      <c r="L631" s="78">
        <v>631</v>
      </c>
      <c r="M631" s="78"/>
      <c r="N631" s="73"/>
      <c r="O631" s="80" t="s">
        <v>178</v>
      </c>
      <c r="P631" s="82">
        <v>43530.034780092596</v>
      </c>
      <c r="Q631" s="80" t="s">
        <v>879</v>
      </c>
      <c r="R631" s="80"/>
      <c r="S631" s="80"/>
      <c r="T631" s="80" t="s">
        <v>925</v>
      </c>
      <c r="U631" s="80"/>
      <c r="V631" s="83" t="s">
        <v>1146</v>
      </c>
      <c r="W631" s="82">
        <v>43530.034780092596</v>
      </c>
      <c r="X631" s="83" t="s">
        <v>1783</v>
      </c>
      <c r="Y631" s="80"/>
      <c r="Z631" s="80"/>
      <c r="AA631" s="86" t="s">
        <v>2427</v>
      </c>
      <c r="AB631" s="80"/>
      <c r="AC631" s="80" t="b">
        <v>0</v>
      </c>
      <c r="AD631" s="80">
        <v>4</v>
      </c>
      <c r="AE631" s="86" t="s">
        <v>2449</v>
      </c>
      <c r="AF631" s="80" t="b">
        <v>0</v>
      </c>
      <c r="AG631" s="80" t="s">
        <v>2484</v>
      </c>
      <c r="AH631" s="80"/>
      <c r="AI631" s="86" t="s">
        <v>2449</v>
      </c>
      <c r="AJ631" s="80" t="b">
        <v>0</v>
      </c>
      <c r="AK631" s="80">
        <v>0</v>
      </c>
      <c r="AL631" s="86" t="s">
        <v>2449</v>
      </c>
      <c r="AM631" s="80" t="s">
        <v>2504</v>
      </c>
      <c r="AN631" s="80" t="b">
        <v>0</v>
      </c>
      <c r="AO631" s="86" t="s">
        <v>2427</v>
      </c>
      <c r="AP631" s="80" t="s">
        <v>178</v>
      </c>
      <c r="AQ631" s="80">
        <v>0</v>
      </c>
      <c r="AR631" s="80">
        <v>0</v>
      </c>
      <c r="AS631" s="80"/>
      <c r="AT631" s="80"/>
      <c r="AU631" s="80"/>
      <c r="AV631" s="80"/>
      <c r="AW631" s="80"/>
      <c r="AX631" s="80"/>
      <c r="AY631" s="80"/>
      <c r="AZ631" s="80"/>
      <c r="BA631" s="79" t="str">
        <f>REPLACE(INDEX(GroupVertices[Group],MATCH(Edges[[#This Row],[Vertex 1]],GroupVertices[Vertex],0)),1,1,"")</f>
        <v>5</v>
      </c>
      <c r="BB631" s="79" t="str">
        <f>REPLACE(INDEX(GroupVertices[Group],MATCH(Edges[[#This Row],[Vertex 2]],GroupVertices[Vertex],0)),1,1,"")</f>
        <v>5</v>
      </c>
    </row>
    <row r="632" spans="1:54" ht="15">
      <c r="A632" s="65" t="s">
        <v>270</v>
      </c>
      <c r="B632" s="65" t="s">
        <v>270</v>
      </c>
      <c r="C632" s="66"/>
      <c r="D632" s="67"/>
      <c r="E632" s="68"/>
      <c r="F632" s="69"/>
      <c r="G632" s="66"/>
      <c r="H632" s="70"/>
      <c r="I632" s="71"/>
      <c r="J632" s="71"/>
      <c r="K632" s="34" t="s">
        <v>65</v>
      </c>
      <c r="L632" s="78">
        <v>632</v>
      </c>
      <c r="M632" s="78"/>
      <c r="N632" s="73"/>
      <c r="O632" s="80" t="s">
        <v>178</v>
      </c>
      <c r="P632" s="82">
        <v>43523.03650462963</v>
      </c>
      <c r="Q632" s="80" t="s">
        <v>796</v>
      </c>
      <c r="R632" s="80"/>
      <c r="S632" s="80"/>
      <c r="T632" s="80" t="s">
        <v>925</v>
      </c>
      <c r="U632" s="80"/>
      <c r="V632" s="83" t="s">
        <v>1111</v>
      </c>
      <c r="W632" s="82">
        <v>43523.03650462963</v>
      </c>
      <c r="X632" s="83" t="s">
        <v>1670</v>
      </c>
      <c r="Y632" s="80"/>
      <c r="Z632" s="80"/>
      <c r="AA632" s="86" t="s">
        <v>2312</v>
      </c>
      <c r="AB632" s="80"/>
      <c r="AC632" s="80" t="b">
        <v>0</v>
      </c>
      <c r="AD632" s="80">
        <v>6</v>
      </c>
      <c r="AE632" s="86" t="s">
        <v>2449</v>
      </c>
      <c r="AF632" s="80" t="b">
        <v>0</v>
      </c>
      <c r="AG632" s="80" t="s">
        <v>2484</v>
      </c>
      <c r="AH632" s="80"/>
      <c r="AI632" s="86" t="s">
        <v>2449</v>
      </c>
      <c r="AJ632" s="80" t="b">
        <v>0</v>
      </c>
      <c r="AK632" s="80">
        <v>0</v>
      </c>
      <c r="AL632" s="86" t="s">
        <v>2449</v>
      </c>
      <c r="AM632" s="80" t="s">
        <v>2506</v>
      </c>
      <c r="AN632" s="80" t="b">
        <v>0</v>
      </c>
      <c r="AO632" s="86" t="s">
        <v>2312</v>
      </c>
      <c r="AP632" s="80" t="s">
        <v>178</v>
      </c>
      <c r="AQ632" s="80">
        <v>0</v>
      </c>
      <c r="AR632" s="80">
        <v>0</v>
      </c>
      <c r="AS632" s="80"/>
      <c r="AT632" s="80"/>
      <c r="AU632" s="80"/>
      <c r="AV632" s="80"/>
      <c r="AW632" s="80"/>
      <c r="AX632" s="80"/>
      <c r="AY632" s="80"/>
      <c r="AZ632" s="80"/>
      <c r="BA632" s="79" t="str">
        <f>REPLACE(INDEX(GroupVertices[Group],MATCH(Edges[[#This Row],[Vertex 1]],GroupVertices[Vertex],0)),1,1,"")</f>
        <v>1</v>
      </c>
      <c r="BB632" s="79" t="str">
        <f>REPLACE(INDEX(GroupVertices[Group],MATCH(Edges[[#This Row],[Vertex 2]],GroupVertices[Vertex],0)),1,1,"")</f>
        <v>1</v>
      </c>
    </row>
    <row r="633" spans="1:54" ht="15">
      <c r="A633" s="65" t="s">
        <v>288</v>
      </c>
      <c r="B633" s="65" t="s">
        <v>288</v>
      </c>
      <c r="C633" s="66"/>
      <c r="D633" s="67"/>
      <c r="E633" s="68"/>
      <c r="F633" s="69"/>
      <c r="G633" s="66"/>
      <c r="H633" s="70"/>
      <c r="I633" s="71"/>
      <c r="J633" s="71"/>
      <c r="K633" s="34" t="s">
        <v>65</v>
      </c>
      <c r="L633" s="78">
        <v>633</v>
      </c>
      <c r="M633" s="78"/>
      <c r="N633" s="73"/>
      <c r="O633" s="80" t="s">
        <v>178</v>
      </c>
      <c r="P633" s="82">
        <v>43530.035625</v>
      </c>
      <c r="Q633" s="80" t="s">
        <v>528</v>
      </c>
      <c r="R633" s="80"/>
      <c r="S633" s="80"/>
      <c r="T633" s="80" t="s">
        <v>925</v>
      </c>
      <c r="U633" s="80"/>
      <c r="V633" s="83" t="s">
        <v>1130</v>
      </c>
      <c r="W633" s="82">
        <v>43530.035625</v>
      </c>
      <c r="X633" s="83" t="s">
        <v>1380</v>
      </c>
      <c r="Y633" s="80"/>
      <c r="Z633" s="80"/>
      <c r="AA633" s="86" t="s">
        <v>2020</v>
      </c>
      <c r="AB633" s="80"/>
      <c r="AC633" s="80" t="b">
        <v>0</v>
      </c>
      <c r="AD633" s="80">
        <v>6</v>
      </c>
      <c r="AE633" s="86" t="s">
        <v>2449</v>
      </c>
      <c r="AF633" s="80" t="b">
        <v>0</v>
      </c>
      <c r="AG633" s="80" t="s">
        <v>2484</v>
      </c>
      <c r="AH633" s="80"/>
      <c r="AI633" s="86" t="s">
        <v>2449</v>
      </c>
      <c r="AJ633" s="80" t="b">
        <v>0</v>
      </c>
      <c r="AK633" s="80">
        <v>0</v>
      </c>
      <c r="AL633" s="86" t="s">
        <v>2449</v>
      </c>
      <c r="AM633" s="80" t="s">
        <v>2502</v>
      </c>
      <c r="AN633" s="80" t="b">
        <v>0</v>
      </c>
      <c r="AO633" s="86" t="s">
        <v>2020</v>
      </c>
      <c r="AP633" s="80" t="s">
        <v>178</v>
      </c>
      <c r="AQ633" s="80">
        <v>0</v>
      </c>
      <c r="AR633" s="80">
        <v>0</v>
      </c>
      <c r="AS633" s="80"/>
      <c r="AT633" s="80"/>
      <c r="AU633" s="80"/>
      <c r="AV633" s="80"/>
      <c r="AW633" s="80"/>
      <c r="AX633" s="80"/>
      <c r="AY633" s="80"/>
      <c r="AZ633" s="80"/>
      <c r="BA633" s="79" t="str">
        <f>REPLACE(INDEX(GroupVertices[Group],MATCH(Edges[[#This Row],[Vertex 1]],GroupVertices[Vertex],0)),1,1,"")</f>
        <v>2</v>
      </c>
      <c r="BB633" s="79" t="str">
        <f>REPLACE(INDEX(GroupVertices[Group],MATCH(Edges[[#This Row],[Vertex 2]],GroupVertices[Vertex],0)),1,1,"")</f>
        <v>2</v>
      </c>
    </row>
    <row r="634" spans="1:54" ht="15">
      <c r="A634" s="65" t="s">
        <v>290</v>
      </c>
      <c r="B634" s="65" t="s">
        <v>290</v>
      </c>
      <c r="C634" s="66"/>
      <c r="D634" s="67"/>
      <c r="E634" s="68"/>
      <c r="F634" s="69"/>
      <c r="G634" s="66"/>
      <c r="H634" s="70"/>
      <c r="I634" s="71"/>
      <c r="J634" s="71"/>
      <c r="K634" s="34" t="s">
        <v>65</v>
      </c>
      <c r="L634" s="78">
        <v>634</v>
      </c>
      <c r="M634" s="78"/>
      <c r="N634" s="73"/>
      <c r="O634" s="80" t="s">
        <v>178</v>
      </c>
      <c r="P634" s="82">
        <v>43530.036770833336</v>
      </c>
      <c r="Q634" s="80" t="s">
        <v>688</v>
      </c>
      <c r="R634" s="80"/>
      <c r="S634" s="80"/>
      <c r="T634" s="80" t="s">
        <v>925</v>
      </c>
      <c r="U634" s="83" t="s">
        <v>1004</v>
      </c>
      <c r="V634" s="83" t="s">
        <v>1004</v>
      </c>
      <c r="W634" s="82">
        <v>43530.036770833336</v>
      </c>
      <c r="X634" s="83" t="s">
        <v>1553</v>
      </c>
      <c r="Y634" s="80"/>
      <c r="Z634" s="80"/>
      <c r="AA634" s="86" t="s">
        <v>2194</v>
      </c>
      <c r="AB634" s="80"/>
      <c r="AC634" s="80" t="b">
        <v>0</v>
      </c>
      <c r="AD634" s="80">
        <v>9</v>
      </c>
      <c r="AE634" s="86" t="s">
        <v>2449</v>
      </c>
      <c r="AF634" s="80" t="b">
        <v>0</v>
      </c>
      <c r="AG634" s="80" t="s">
        <v>2484</v>
      </c>
      <c r="AH634" s="80"/>
      <c r="AI634" s="86" t="s">
        <v>2449</v>
      </c>
      <c r="AJ634" s="80" t="b">
        <v>0</v>
      </c>
      <c r="AK634" s="80">
        <v>0</v>
      </c>
      <c r="AL634" s="86" t="s">
        <v>2449</v>
      </c>
      <c r="AM634" s="80" t="s">
        <v>2502</v>
      </c>
      <c r="AN634" s="80" t="b">
        <v>0</v>
      </c>
      <c r="AO634" s="86" t="s">
        <v>2194</v>
      </c>
      <c r="AP634" s="80" t="s">
        <v>178</v>
      </c>
      <c r="AQ634" s="80">
        <v>0</v>
      </c>
      <c r="AR634" s="80">
        <v>0</v>
      </c>
      <c r="AS634" s="80"/>
      <c r="AT634" s="80"/>
      <c r="AU634" s="80"/>
      <c r="AV634" s="80"/>
      <c r="AW634" s="80"/>
      <c r="AX634" s="80"/>
      <c r="AY634" s="80"/>
      <c r="AZ634" s="80"/>
      <c r="BA634" s="79" t="str">
        <f>REPLACE(INDEX(GroupVertices[Group],MATCH(Edges[[#This Row],[Vertex 1]],GroupVertices[Vertex],0)),1,1,"")</f>
        <v>3</v>
      </c>
      <c r="BB634" s="79" t="str">
        <f>REPLACE(INDEX(GroupVertices[Group],MATCH(Edges[[#This Row],[Vertex 2]],GroupVertices[Vertex],0)),1,1,"")</f>
        <v>3</v>
      </c>
    </row>
    <row r="635" spans="1:54" ht="15">
      <c r="A635" s="65" t="s">
        <v>274</v>
      </c>
      <c r="B635" s="65" t="s">
        <v>274</v>
      </c>
      <c r="C635" s="66"/>
      <c r="D635" s="67"/>
      <c r="E635" s="68"/>
      <c r="F635" s="69"/>
      <c r="G635" s="66"/>
      <c r="H635" s="70"/>
      <c r="I635" s="71"/>
      <c r="J635" s="71"/>
      <c r="K635" s="34" t="s">
        <v>65</v>
      </c>
      <c r="L635" s="78">
        <v>635</v>
      </c>
      <c r="M635" s="78"/>
      <c r="N635" s="73"/>
      <c r="O635" s="80" t="s">
        <v>178</v>
      </c>
      <c r="P635" s="82">
        <v>43530.03644675926</v>
      </c>
      <c r="Q635" s="80" t="s">
        <v>398</v>
      </c>
      <c r="R635" s="80"/>
      <c r="S635" s="80"/>
      <c r="T635" s="80" t="s">
        <v>925</v>
      </c>
      <c r="U635" s="80"/>
      <c r="V635" s="83" t="s">
        <v>1116</v>
      </c>
      <c r="W635" s="82">
        <v>43530.03644675926</v>
      </c>
      <c r="X635" s="83" t="s">
        <v>1244</v>
      </c>
      <c r="Y635" s="80"/>
      <c r="Z635" s="80"/>
      <c r="AA635" s="86" t="s">
        <v>1884</v>
      </c>
      <c r="AB635" s="80"/>
      <c r="AC635" s="80" t="b">
        <v>0</v>
      </c>
      <c r="AD635" s="80">
        <v>8</v>
      </c>
      <c r="AE635" s="86" t="s">
        <v>2449</v>
      </c>
      <c r="AF635" s="80" t="b">
        <v>0</v>
      </c>
      <c r="AG635" s="80" t="s">
        <v>2484</v>
      </c>
      <c r="AH635" s="80"/>
      <c r="AI635" s="86" t="s">
        <v>2449</v>
      </c>
      <c r="AJ635" s="80" t="b">
        <v>0</v>
      </c>
      <c r="AK635" s="80">
        <v>0</v>
      </c>
      <c r="AL635" s="86" t="s">
        <v>2449</v>
      </c>
      <c r="AM635" s="80" t="s">
        <v>2502</v>
      </c>
      <c r="AN635" s="80" t="b">
        <v>0</v>
      </c>
      <c r="AO635" s="86" t="s">
        <v>1884</v>
      </c>
      <c r="AP635" s="80" t="s">
        <v>178</v>
      </c>
      <c r="AQ635" s="80">
        <v>0</v>
      </c>
      <c r="AR635" s="80">
        <v>0</v>
      </c>
      <c r="AS635" s="80"/>
      <c r="AT635" s="80"/>
      <c r="AU635" s="80"/>
      <c r="AV635" s="80"/>
      <c r="AW635" s="80"/>
      <c r="AX635" s="80"/>
      <c r="AY635" s="80"/>
      <c r="AZ635" s="80"/>
      <c r="BA635" s="79" t="str">
        <f>REPLACE(INDEX(GroupVertices[Group],MATCH(Edges[[#This Row],[Vertex 1]],GroupVertices[Vertex],0)),1,1,"")</f>
        <v>1</v>
      </c>
      <c r="BB635" s="79" t="str">
        <f>REPLACE(INDEX(GroupVertices[Group],MATCH(Edges[[#This Row],[Vertex 2]],GroupVertices[Vertex],0)),1,1,"")</f>
        <v>1</v>
      </c>
    </row>
    <row r="636" spans="1:54" ht="15">
      <c r="A636" s="65" t="s">
        <v>292</v>
      </c>
      <c r="B636" s="65" t="s">
        <v>292</v>
      </c>
      <c r="C636" s="66"/>
      <c r="D636" s="67"/>
      <c r="E636" s="68"/>
      <c r="F636" s="69"/>
      <c r="G636" s="66"/>
      <c r="H636" s="70"/>
      <c r="I636" s="71"/>
      <c r="J636" s="71"/>
      <c r="K636" s="34" t="s">
        <v>65</v>
      </c>
      <c r="L636" s="78">
        <v>636</v>
      </c>
      <c r="M636" s="78"/>
      <c r="N636" s="73"/>
      <c r="O636" s="80" t="s">
        <v>178</v>
      </c>
      <c r="P636" s="82">
        <v>43523.035358796296</v>
      </c>
      <c r="Q636" s="80" t="s">
        <v>601</v>
      </c>
      <c r="R636" s="80"/>
      <c r="S636" s="80"/>
      <c r="T636" s="80" t="s">
        <v>925</v>
      </c>
      <c r="U636" s="80"/>
      <c r="V636" s="83" t="s">
        <v>1134</v>
      </c>
      <c r="W636" s="82">
        <v>43523.035358796296</v>
      </c>
      <c r="X636" s="83" t="s">
        <v>1460</v>
      </c>
      <c r="Y636" s="80"/>
      <c r="Z636" s="80"/>
      <c r="AA636" s="86" t="s">
        <v>2100</v>
      </c>
      <c r="AB636" s="80"/>
      <c r="AC636" s="80" t="b">
        <v>0</v>
      </c>
      <c r="AD636" s="80">
        <v>5</v>
      </c>
      <c r="AE636" s="86" t="s">
        <v>2449</v>
      </c>
      <c r="AF636" s="80" t="b">
        <v>0</v>
      </c>
      <c r="AG636" s="80" t="s">
        <v>2484</v>
      </c>
      <c r="AH636" s="80"/>
      <c r="AI636" s="86" t="s">
        <v>2449</v>
      </c>
      <c r="AJ636" s="80" t="b">
        <v>0</v>
      </c>
      <c r="AK636" s="80">
        <v>0</v>
      </c>
      <c r="AL636" s="86" t="s">
        <v>2449</v>
      </c>
      <c r="AM636" s="80" t="s">
        <v>2503</v>
      </c>
      <c r="AN636" s="80" t="b">
        <v>0</v>
      </c>
      <c r="AO636" s="86" t="s">
        <v>2100</v>
      </c>
      <c r="AP636" s="80" t="s">
        <v>178</v>
      </c>
      <c r="AQ636" s="80">
        <v>0</v>
      </c>
      <c r="AR636" s="80">
        <v>0</v>
      </c>
      <c r="AS636" s="80"/>
      <c r="AT636" s="80"/>
      <c r="AU636" s="80"/>
      <c r="AV636" s="80"/>
      <c r="AW636" s="80"/>
      <c r="AX636" s="80"/>
      <c r="AY636" s="80"/>
      <c r="AZ636" s="80"/>
      <c r="BA636" s="79" t="str">
        <f>REPLACE(INDEX(GroupVertices[Group],MATCH(Edges[[#This Row],[Vertex 1]],GroupVertices[Vertex],0)),1,1,"")</f>
        <v>4</v>
      </c>
      <c r="BB636" s="79" t="str">
        <f>REPLACE(INDEX(GroupVertices[Group],MATCH(Edges[[#This Row],[Vertex 2]],GroupVertices[Vertex],0)),1,1,"")</f>
        <v>4</v>
      </c>
    </row>
    <row r="637" spans="1:54" ht="15">
      <c r="A637" s="65" t="s">
        <v>293</v>
      </c>
      <c r="B637" s="65" t="s">
        <v>293</v>
      </c>
      <c r="C637" s="66"/>
      <c r="D637" s="67"/>
      <c r="E637" s="68"/>
      <c r="F637" s="69"/>
      <c r="G637" s="66"/>
      <c r="H637" s="70"/>
      <c r="I637" s="71"/>
      <c r="J637" s="71"/>
      <c r="K637" s="34" t="s">
        <v>65</v>
      </c>
      <c r="L637" s="78">
        <v>637</v>
      </c>
      <c r="M637" s="78"/>
      <c r="N637" s="73"/>
      <c r="O637" s="80" t="s">
        <v>178</v>
      </c>
      <c r="P637" s="82">
        <v>43523.034780092596</v>
      </c>
      <c r="Q637" s="80" t="s">
        <v>843</v>
      </c>
      <c r="R637" s="80"/>
      <c r="S637" s="80"/>
      <c r="T637" s="80" t="s">
        <v>925</v>
      </c>
      <c r="U637" s="80"/>
      <c r="V637" s="83" t="s">
        <v>1135</v>
      </c>
      <c r="W637" s="82">
        <v>43523.034780092596</v>
      </c>
      <c r="X637" s="83" t="s">
        <v>1730</v>
      </c>
      <c r="Y637" s="80"/>
      <c r="Z637" s="80"/>
      <c r="AA637" s="86" t="s">
        <v>2374</v>
      </c>
      <c r="AB637" s="80"/>
      <c r="AC637" s="80" t="b">
        <v>0</v>
      </c>
      <c r="AD637" s="80">
        <v>5</v>
      </c>
      <c r="AE637" s="86" t="s">
        <v>2449</v>
      </c>
      <c r="AF637" s="80" t="b">
        <v>0</v>
      </c>
      <c r="AG637" s="80" t="s">
        <v>2484</v>
      </c>
      <c r="AH637" s="80"/>
      <c r="AI637" s="86" t="s">
        <v>2449</v>
      </c>
      <c r="AJ637" s="80" t="b">
        <v>0</v>
      </c>
      <c r="AK637" s="80">
        <v>0</v>
      </c>
      <c r="AL637" s="86" t="s">
        <v>2449</v>
      </c>
      <c r="AM637" s="80" t="s">
        <v>2502</v>
      </c>
      <c r="AN637" s="80" t="b">
        <v>0</v>
      </c>
      <c r="AO637" s="86" t="s">
        <v>2374</v>
      </c>
      <c r="AP637" s="80" t="s">
        <v>178</v>
      </c>
      <c r="AQ637" s="80">
        <v>0</v>
      </c>
      <c r="AR637" s="80">
        <v>0</v>
      </c>
      <c r="AS637" s="80"/>
      <c r="AT637" s="80"/>
      <c r="AU637" s="80"/>
      <c r="AV637" s="80"/>
      <c r="AW637" s="80"/>
      <c r="AX637" s="80"/>
      <c r="AY637" s="80"/>
      <c r="AZ637" s="80"/>
      <c r="BA637" s="79" t="str">
        <f>REPLACE(INDEX(GroupVertices[Group],MATCH(Edges[[#This Row],[Vertex 1]],GroupVertices[Vertex],0)),1,1,"")</f>
        <v>2</v>
      </c>
      <c r="BB637" s="79" t="str">
        <f>REPLACE(INDEX(GroupVertices[Group],MATCH(Edges[[#This Row],[Vertex 2]],GroupVertices[Vertex],0)),1,1,"")</f>
        <v>2</v>
      </c>
    </row>
    <row r="638" spans="1:54" ht="15">
      <c r="A638" s="65" t="s">
        <v>294</v>
      </c>
      <c r="B638" s="65" t="s">
        <v>294</v>
      </c>
      <c r="C638" s="66"/>
      <c r="D638" s="67"/>
      <c r="E638" s="68"/>
      <c r="F638" s="69"/>
      <c r="G638" s="66"/>
      <c r="H638" s="70"/>
      <c r="I638" s="71"/>
      <c r="J638" s="71"/>
      <c r="K638" s="34" t="s">
        <v>65</v>
      </c>
      <c r="L638" s="78">
        <v>638</v>
      </c>
      <c r="M638" s="78"/>
      <c r="N638" s="73"/>
      <c r="O638" s="80" t="s">
        <v>178</v>
      </c>
      <c r="P638" s="82">
        <v>43523.03618055556</v>
      </c>
      <c r="Q638" s="80" t="s">
        <v>613</v>
      </c>
      <c r="R638" s="80"/>
      <c r="S638" s="80"/>
      <c r="T638" s="80" t="s">
        <v>925</v>
      </c>
      <c r="U638" s="83" t="s">
        <v>1002</v>
      </c>
      <c r="V638" s="83" t="s">
        <v>1002</v>
      </c>
      <c r="W638" s="82">
        <v>43523.03618055556</v>
      </c>
      <c r="X638" s="83" t="s">
        <v>1473</v>
      </c>
      <c r="Y638" s="80"/>
      <c r="Z638" s="80"/>
      <c r="AA638" s="86" t="s">
        <v>2113</v>
      </c>
      <c r="AB638" s="80"/>
      <c r="AC638" s="80" t="b">
        <v>0</v>
      </c>
      <c r="AD638" s="80">
        <v>7</v>
      </c>
      <c r="AE638" s="86" t="s">
        <v>2449</v>
      </c>
      <c r="AF638" s="80" t="b">
        <v>0</v>
      </c>
      <c r="AG638" s="80" t="s">
        <v>2484</v>
      </c>
      <c r="AH638" s="80"/>
      <c r="AI638" s="86" t="s">
        <v>2449</v>
      </c>
      <c r="AJ638" s="80" t="b">
        <v>0</v>
      </c>
      <c r="AK638" s="80">
        <v>0</v>
      </c>
      <c r="AL638" s="86" t="s">
        <v>2449</v>
      </c>
      <c r="AM638" s="80" t="s">
        <v>2506</v>
      </c>
      <c r="AN638" s="80" t="b">
        <v>0</v>
      </c>
      <c r="AO638" s="86" t="s">
        <v>2113</v>
      </c>
      <c r="AP638" s="80" t="s">
        <v>178</v>
      </c>
      <c r="AQ638" s="80">
        <v>0</v>
      </c>
      <c r="AR638" s="80">
        <v>0</v>
      </c>
      <c r="AS638" s="80"/>
      <c r="AT638" s="80"/>
      <c r="AU638" s="80"/>
      <c r="AV638" s="80"/>
      <c r="AW638" s="80"/>
      <c r="AX638" s="80"/>
      <c r="AY638" s="80"/>
      <c r="AZ638" s="80"/>
      <c r="BA638" s="79" t="str">
        <f>REPLACE(INDEX(GroupVertices[Group],MATCH(Edges[[#This Row],[Vertex 1]],GroupVertices[Vertex],0)),1,1,"")</f>
        <v>4</v>
      </c>
      <c r="BB638" s="79" t="str">
        <f>REPLACE(INDEX(GroupVertices[Group],MATCH(Edges[[#This Row],[Vertex 2]],GroupVertices[Vertex],0)),1,1,"")</f>
        <v>4</v>
      </c>
    </row>
    <row r="639" spans="1:54" ht="15">
      <c r="A639" s="65" t="s">
        <v>293</v>
      </c>
      <c r="B639" s="65" t="s">
        <v>293</v>
      </c>
      <c r="C639" s="66"/>
      <c r="D639" s="67"/>
      <c r="E639" s="68"/>
      <c r="F639" s="69"/>
      <c r="G639" s="66"/>
      <c r="H639" s="70"/>
      <c r="I639" s="71"/>
      <c r="J639" s="71"/>
      <c r="K639" s="34" t="s">
        <v>65</v>
      </c>
      <c r="L639" s="78">
        <v>639</v>
      </c>
      <c r="M639" s="78"/>
      <c r="N639" s="73"/>
      <c r="O639" s="80" t="s">
        <v>178</v>
      </c>
      <c r="P639" s="82">
        <v>43530.034953703704</v>
      </c>
      <c r="Q639" s="80" t="s">
        <v>848</v>
      </c>
      <c r="R639" s="80"/>
      <c r="S639" s="80"/>
      <c r="T639" s="80" t="s">
        <v>925</v>
      </c>
      <c r="U639" s="83" t="s">
        <v>1048</v>
      </c>
      <c r="V639" s="83" t="s">
        <v>1048</v>
      </c>
      <c r="W639" s="82">
        <v>43530.034953703704</v>
      </c>
      <c r="X639" s="83" t="s">
        <v>1736</v>
      </c>
      <c r="Y639" s="80"/>
      <c r="Z639" s="80"/>
      <c r="AA639" s="86" t="s">
        <v>2380</v>
      </c>
      <c r="AB639" s="80"/>
      <c r="AC639" s="80" t="b">
        <v>0</v>
      </c>
      <c r="AD639" s="80">
        <v>6</v>
      </c>
      <c r="AE639" s="86" t="s">
        <v>2449</v>
      </c>
      <c r="AF639" s="80" t="b">
        <v>0</v>
      </c>
      <c r="AG639" s="80" t="s">
        <v>2484</v>
      </c>
      <c r="AH639" s="80"/>
      <c r="AI639" s="86" t="s">
        <v>2449</v>
      </c>
      <c r="AJ639" s="80" t="b">
        <v>0</v>
      </c>
      <c r="AK639" s="80">
        <v>0</v>
      </c>
      <c r="AL639" s="86" t="s">
        <v>2449</v>
      </c>
      <c r="AM639" s="80" t="s">
        <v>2502</v>
      </c>
      <c r="AN639" s="80" t="b">
        <v>0</v>
      </c>
      <c r="AO639" s="86" t="s">
        <v>2380</v>
      </c>
      <c r="AP639" s="80" t="s">
        <v>178</v>
      </c>
      <c r="AQ639" s="80">
        <v>0</v>
      </c>
      <c r="AR639" s="80">
        <v>0</v>
      </c>
      <c r="AS639" s="80"/>
      <c r="AT639" s="80"/>
      <c r="AU639" s="80"/>
      <c r="AV639" s="80"/>
      <c r="AW639" s="80"/>
      <c r="AX639" s="80"/>
      <c r="AY639" s="80"/>
      <c r="AZ639" s="80"/>
      <c r="BA639" s="79" t="str">
        <f>REPLACE(INDEX(GroupVertices[Group],MATCH(Edges[[#This Row],[Vertex 1]],GroupVertices[Vertex],0)),1,1,"")</f>
        <v>2</v>
      </c>
      <c r="BB639" s="79" t="str">
        <f>REPLACE(INDEX(GroupVertices[Group],MATCH(Edges[[#This Row],[Vertex 2]],GroupVertices[Vertex],0)),1,1,"")</f>
        <v>2</v>
      </c>
    </row>
    <row r="640" spans="1:54" ht="15">
      <c r="A640" s="65" t="s">
        <v>289</v>
      </c>
      <c r="B640" s="65" t="s">
        <v>289</v>
      </c>
      <c r="C640" s="66"/>
      <c r="D640" s="67"/>
      <c r="E640" s="68"/>
      <c r="F640" s="69"/>
      <c r="G640" s="66"/>
      <c r="H640" s="70"/>
      <c r="I640" s="71"/>
      <c r="J640" s="71"/>
      <c r="K640" s="34" t="s">
        <v>65</v>
      </c>
      <c r="L640" s="78">
        <v>640</v>
      </c>
      <c r="M640" s="78"/>
      <c r="N640" s="73"/>
      <c r="O640" s="80" t="s">
        <v>178</v>
      </c>
      <c r="P640" s="82">
        <v>43523.02737268519</v>
      </c>
      <c r="Q640" s="80" t="s">
        <v>544</v>
      </c>
      <c r="R640" s="80"/>
      <c r="S640" s="80"/>
      <c r="T640" s="80" t="s">
        <v>925</v>
      </c>
      <c r="U640" s="80"/>
      <c r="V640" s="83" t="s">
        <v>1131</v>
      </c>
      <c r="W640" s="82">
        <v>43523.02737268519</v>
      </c>
      <c r="X640" s="83" t="s">
        <v>1396</v>
      </c>
      <c r="Y640" s="80"/>
      <c r="Z640" s="80"/>
      <c r="AA640" s="86" t="s">
        <v>2036</v>
      </c>
      <c r="AB640" s="80"/>
      <c r="AC640" s="80" t="b">
        <v>0</v>
      </c>
      <c r="AD640" s="80">
        <v>2</v>
      </c>
      <c r="AE640" s="86" t="s">
        <v>2449</v>
      </c>
      <c r="AF640" s="80" t="b">
        <v>0</v>
      </c>
      <c r="AG640" s="80" t="s">
        <v>2484</v>
      </c>
      <c r="AH640" s="80"/>
      <c r="AI640" s="86" t="s">
        <v>2449</v>
      </c>
      <c r="AJ640" s="80" t="b">
        <v>0</v>
      </c>
      <c r="AK640" s="80">
        <v>0</v>
      </c>
      <c r="AL640" s="86" t="s">
        <v>2449</v>
      </c>
      <c r="AM640" s="80" t="s">
        <v>2504</v>
      </c>
      <c r="AN640" s="80" t="b">
        <v>0</v>
      </c>
      <c r="AO640" s="86" t="s">
        <v>2036</v>
      </c>
      <c r="AP640" s="80" t="s">
        <v>178</v>
      </c>
      <c r="AQ640" s="80">
        <v>0</v>
      </c>
      <c r="AR640" s="80">
        <v>0</v>
      </c>
      <c r="AS640" s="80"/>
      <c r="AT640" s="80"/>
      <c r="AU640" s="80"/>
      <c r="AV640" s="80"/>
      <c r="AW640" s="80"/>
      <c r="AX640" s="80"/>
      <c r="AY640" s="80"/>
      <c r="AZ640" s="80"/>
      <c r="BA640" s="79" t="str">
        <f>REPLACE(INDEX(GroupVertices[Group],MATCH(Edges[[#This Row],[Vertex 1]],GroupVertices[Vertex],0)),1,1,"")</f>
        <v>5</v>
      </c>
      <c r="BB640" s="79" t="str">
        <f>REPLACE(INDEX(GroupVertices[Group],MATCH(Edges[[#This Row],[Vertex 2]],GroupVertices[Vertex],0)),1,1,"")</f>
        <v>5</v>
      </c>
    </row>
    <row r="641" spans="1:54" ht="15">
      <c r="A641" s="65" t="s">
        <v>292</v>
      </c>
      <c r="B641" s="65" t="s">
        <v>292</v>
      </c>
      <c r="C641" s="66"/>
      <c r="D641" s="67"/>
      <c r="E641" s="68"/>
      <c r="F641" s="69"/>
      <c r="G641" s="66"/>
      <c r="H641" s="70"/>
      <c r="I641" s="71"/>
      <c r="J641" s="71"/>
      <c r="K641" s="34" t="s">
        <v>65</v>
      </c>
      <c r="L641" s="78">
        <v>641</v>
      </c>
      <c r="M641" s="78"/>
      <c r="N641" s="73"/>
      <c r="O641" s="80" t="s">
        <v>178</v>
      </c>
      <c r="P641" s="82">
        <v>43523.036157407405</v>
      </c>
      <c r="Q641" s="80" t="s">
        <v>602</v>
      </c>
      <c r="R641" s="80"/>
      <c r="S641" s="80"/>
      <c r="T641" s="80" t="s">
        <v>925</v>
      </c>
      <c r="U641" s="80"/>
      <c r="V641" s="83" t="s">
        <v>1134</v>
      </c>
      <c r="W641" s="82">
        <v>43523.036157407405</v>
      </c>
      <c r="X641" s="83" t="s">
        <v>1461</v>
      </c>
      <c r="Y641" s="80"/>
      <c r="Z641" s="80"/>
      <c r="AA641" s="86" t="s">
        <v>2101</v>
      </c>
      <c r="AB641" s="80"/>
      <c r="AC641" s="80" t="b">
        <v>0</v>
      </c>
      <c r="AD641" s="80">
        <v>6</v>
      </c>
      <c r="AE641" s="86" t="s">
        <v>2449</v>
      </c>
      <c r="AF641" s="80" t="b">
        <v>0</v>
      </c>
      <c r="AG641" s="80" t="s">
        <v>2484</v>
      </c>
      <c r="AH641" s="80"/>
      <c r="AI641" s="86" t="s">
        <v>2449</v>
      </c>
      <c r="AJ641" s="80" t="b">
        <v>0</v>
      </c>
      <c r="AK641" s="80">
        <v>0</v>
      </c>
      <c r="AL641" s="86" t="s">
        <v>2449</v>
      </c>
      <c r="AM641" s="80" t="s">
        <v>2503</v>
      </c>
      <c r="AN641" s="80" t="b">
        <v>0</v>
      </c>
      <c r="AO641" s="86" t="s">
        <v>2101</v>
      </c>
      <c r="AP641" s="80" t="s">
        <v>178</v>
      </c>
      <c r="AQ641" s="80">
        <v>0</v>
      </c>
      <c r="AR641" s="80">
        <v>0</v>
      </c>
      <c r="AS641" s="80"/>
      <c r="AT641" s="80"/>
      <c r="AU641" s="80"/>
      <c r="AV641" s="80"/>
      <c r="AW641" s="80"/>
      <c r="AX641" s="80"/>
      <c r="AY641" s="80"/>
      <c r="AZ641" s="80"/>
      <c r="BA641" s="79" t="str">
        <f>REPLACE(INDEX(GroupVertices[Group],MATCH(Edges[[#This Row],[Vertex 1]],GroupVertices[Vertex],0)),1,1,"")</f>
        <v>4</v>
      </c>
      <c r="BB641" s="79" t="str">
        <f>REPLACE(INDEX(GroupVertices[Group],MATCH(Edges[[#This Row],[Vertex 2]],GroupVertices[Vertex],0)),1,1,"")</f>
        <v>4</v>
      </c>
    </row>
    <row r="642" spans="1:54" ht="15">
      <c r="A642" s="65" t="s">
        <v>292</v>
      </c>
      <c r="B642" s="65" t="s">
        <v>292</v>
      </c>
      <c r="C642" s="66"/>
      <c r="D642" s="67"/>
      <c r="E642" s="68"/>
      <c r="F642" s="69"/>
      <c r="G642" s="66"/>
      <c r="H642" s="70"/>
      <c r="I642" s="71"/>
      <c r="J642" s="71"/>
      <c r="K642" s="34" t="s">
        <v>65</v>
      </c>
      <c r="L642" s="78">
        <v>642</v>
      </c>
      <c r="M642" s="78"/>
      <c r="N642" s="73"/>
      <c r="O642" s="80" t="s">
        <v>178</v>
      </c>
      <c r="P642" s="82">
        <v>43523.039293981485</v>
      </c>
      <c r="Q642" s="80" t="s">
        <v>603</v>
      </c>
      <c r="R642" s="80"/>
      <c r="S642" s="80"/>
      <c r="T642" s="80" t="s">
        <v>925</v>
      </c>
      <c r="U642" s="80"/>
      <c r="V642" s="83" t="s">
        <v>1134</v>
      </c>
      <c r="W642" s="82">
        <v>43523.039293981485</v>
      </c>
      <c r="X642" s="83" t="s">
        <v>1462</v>
      </c>
      <c r="Y642" s="80"/>
      <c r="Z642" s="80"/>
      <c r="AA642" s="86" t="s">
        <v>2102</v>
      </c>
      <c r="AB642" s="80"/>
      <c r="AC642" s="80" t="b">
        <v>0</v>
      </c>
      <c r="AD642" s="80">
        <v>0</v>
      </c>
      <c r="AE642" s="86" t="s">
        <v>2449</v>
      </c>
      <c r="AF642" s="80" t="b">
        <v>0</v>
      </c>
      <c r="AG642" s="80" t="s">
        <v>2484</v>
      </c>
      <c r="AH642" s="80"/>
      <c r="AI642" s="86" t="s">
        <v>2449</v>
      </c>
      <c r="AJ642" s="80" t="b">
        <v>0</v>
      </c>
      <c r="AK642" s="80">
        <v>0</v>
      </c>
      <c r="AL642" s="86" t="s">
        <v>2449</v>
      </c>
      <c r="AM642" s="80" t="s">
        <v>2503</v>
      </c>
      <c r="AN642" s="80" t="b">
        <v>0</v>
      </c>
      <c r="AO642" s="86" t="s">
        <v>2102</v>
      </c>
      <c r="AP642" s="80" t="s">
        <v>178</v>
      </c>
      <c r="AQ642" s="80">
        <v>0</v>
      </c>
      <c r="AR642" s="80">
        <v>0</v>
      </c>
      <c r="AS642" s="80"/>
      <c r="AT642" s="80"/>
      <c r="AU642" s="80"/>
      <c r="AV642" s="80"/>
      <c r="AW642" s="80"/>
      <c r="AX642" s="80"/>
      <c r="AY642" s="80"/>
      <c r="AZ642" s="80"/>
      <c r="BA642" s="79" t="str">
        <f>REPLACE(INDEX(GroupVertices[Group],MATCH(Edges[[#This Row],[Vertex 1]],GroupVertices[Vertex],0)),1,1,"")</f>
        <v>4</v>
      </c>
      <c r="BB642" s="79" t="str">
        <f>REPLACE(INDEX(GroupVertices[Group],MATCH(Edges[[#This Row],[Vertex 2]],GroupVertices[Vertex],0)),1,1,"")</f>
        <v>4</v>
      </c>
    </row>
    <row r="643" spans="1:54" ht="15">
      <c r="A643" s="65" t="s">
        <v>277</v>
      </c>
      <c r="B643" s="65" t="s">
        <v>277</v>
      </c>
      <c r="C643" s="66"/>
      <c r="D643" s="67"/>
      <c r="E643" s="68"/>
      <c r="F643" s="69"/>
      <c r="G643" s="66"/>
      <c r="H643" s="70"/>
      <c r="I643" s="71"/>
      <c r="J643" s="71"/>
      <c r="K643" s="34" t="s">
        <v>65</v>
      </c>
      <c r="L643" s="78">
        <v>643</v>
      </c>
      <c r="M643" s="78"/>
      <c r="N643" s="73"/>
      <c r="O643" s="80" t="s">
        <v>178</v>
      </c>
      <c r="P643" s="82">
        <v>43523.03430555556</v>
      </c>
      <c r="Q643" s="80" t="s">
        <v>487</v>
      </c>
      <c r="R643" s="80"/>
      <c r="S643" s="80"/>
      <c r="T643" s="80" t="s">
        <v>925</v>
      </c>
      <c r="U643" s="80"/>
      <c r="V643" s="83" t="s">
        <v>1119</v>
      </c>
      <c r="W643" s="82">
        <v>43523.03430555556</v>
      </c>
      <c r="X643" s="83" t="s">
        <v>1338</v>
      </c>
      <c r="Y643" s="80"/>
      <c r="Z643" s="80"/>
      <c r="AA643" s="86" t="s">
        <v>1978</v>
      </c>
      <c r="AB643" s="80"/>
      <c r="AC643" s="80" t="b">
        <v>0</v>
      </c>
      <c r="AD643" s="80">
        <v>3</v>
      </c>
      <c r="AE643" s="86" t="s">
        <v>2449</v>
      </c>
      <c r="AF643" s="80" t="b">
        <v>0</v>
      </c>
      <c r="AG643" s="80" t="s">
        <v>2484</v>
      </c>
      <c r="AH643" s="80"/>
      <c r="AI643" s="86" t="s">
        <v>2449</v>
      </c>
      <c r="AJ643" s="80" t="b">
        <v>0</v>
      </c>
      <c r="AK643" s="80">
        <v>0</v>
      </c>
      <c r="AL643" s="86" t="s">
        <v>2449</v>
      </c>
      <c r="AM643" s="80" t="s">
        <v>2502</v>
      </c>
      <c r="AN643" s="80" t="b">
        <v>0</v>
      </c>
      <c r="AO643" s="86" t="s">
        <v>1978</v>
      </c>
      <c r="AP643" s="80" t="s">
        <v>178</v>
      </c>
      <c r="AQ643" s="80">
        <v>0</v>
      </c>
      <c r="AR643" s="80">
        <v>0</v>
      </c>
      <c r="AS643" s="80"/>
      <c r="AT643" s="80"/>
      <c r="AU643" s="80"/>
      <c r="AV643" s="80"/>
      <c r="AW643" s="80"/>
      <c r="AX643" s="80"/>
      <c r="AY643" s="80"/>
      <c r="AZ643" s="80"/>
      <c r="BA643" s="79" t="str">
        <f>REPLACE(INDEX(GroupVertices[Group],MATCH(Edges[[#This Row],[Vertex 1]],GroupVertices[Vertex],0)),1,1,"")</f>
        <v>4</v>
      </c>
      <c r="BB643" s="79" t="str">
        <f>REPLACE(INDEX(GroupVertices[Group],MATCH(Edges[[#This Row],[Vertex 2]],GroupVertices[Vertex],0)),1,1,"")</f>
        <v>4</v>
      </c>
    </row>
    <row r="644" spans="1:54" ht="15">
      <c r="A644" s="65" t="s">
        <v>287</v>
      </c>
      <c r="B644" s="65" t="s">
        <v>287</v>
      </c>
      <c r="C644" s="66"/>
      <c r="D644" s="67"/>
      <c r="E644" s="68"/>
      <c r="F644" s="69"/>
      <c r="G644" s="66"/>
      <c r="H644" s="70"/>
      <c r="I644" s="71"/>
      <c r="J644" s="71"/>
      <c r="K644" s="34" t="s">
        <v>65</v>
      </c>
      <c r="L644" s="78">
        <v>644</v>
      </c>
      <c r="M644" s="78"/>
      <c r="N644" s="73"/>
      <c r="O644" s="80" t="s">
        <v>178</v>
      </c>
      <c r="P644" s="82">
        <v>43530.036527777775</v>
      </c>
      <c r="Q644" s="80" t="s">
        <v>645</v>
      </c>
      <c r="R644" s="80"/>
      <c r="S644" s="80"/>
      <c r="T644" s="80" t="s">
        <v>925</v>
      </c>
      <c r="U644" s="80"/>
      <c r="V644" s="83" t="s">
        <v>1129</v>
      </c>
      <c r="W644" s="82">
        <v>43530.036527777775</v>
      </c>
      <c r="X644" s="83" t="s">
        <v>1507</v>
      </c>
      <c r="Y644" s="80"/>
      <c r="Z644" s="80"/>
      <c r="AA644" s="86" t="s">
        <v>2147</v>
      </c>
      <c r="AB644" s="80"/>
      <c r="AC644" s="80" t="b">
        <v>0</v>
      </c>
      <c r="AD644" s="80">
        <v>6</v>
      </c>
      <c r="AE644" s="86" t="s">
        <v>2449</v>
      </c>
      <c r="AF644" s="80" t="b">
        <v>0</v>
      </c>
      <c r="AG644" s="80" t="s">
        <v>2484</v>
      </c>
      <c r="AH644" s="80"/>
      <c r="AI644" s="86" t="s">
        <v>2449</v>
      </c>
      <c r="AJ644" s="80" t="b">
        <v>0</v>
      </c>
      <c r="AK644" s="80">
        <v>0</v>
      </c>
      <c r="AL644" s="86" t="s">
        <v>2449</v>
      </c>
      <c r="AM644" s="80" t="s">
        <v>2504</v>
      </c>
      <c r="AN644" s="80" t="b">
        <v>0</v>
      </c>
      <c r="AO644" s="86" t="s">
        <v>2147</v>
      </c>
      <c r="AP644" s="80" t="s">
        <v>178</v>
      </c>
      <c r="AQ644" s="80">
        <v>0</v>
      </c>
      <c r="AR644" s="80">
        <v>0</v>
      </c>
      <c r="AS644" s="80"/>
      <c r="AT644" s="80"/>
      <c r="AU644" s="80"/>
      <c r="AV644" s="80"/>
      <c r="AW644" s="80"/>
      <c r="AX644" s="80"/>
      <c r="AY644" s="80"/>
      <c r="AZ644" s="80"/>
      <c r="BA644" s="79" t="str">
        <f>REPLACE(INDEX(GroupVertices[Group],MATCH(Edges[[#This Row],[Vertex 1]],GroupVertices[Vertex],0)),1,1,"")</f>
        <v>2</v>
      </c>
      <c r="BB644" s="79" t="str">
        <f>REPLACE(INDEX(GroupVertices[Group],MATCH(Edges[[#This Row],[Vertex 2]],GroupVertices[Vertex],0)),1,1,"")</f>
        <v>2</v>
      </c>
    </row>
    <row r="645" spans="1:54" ht="15">
      <c r="A645" s="65" t="s">
        <v>297</v>
      </c>
      <c r="B645" s="65" t="s">
        <v>297</v>
      </c>
      <c r="C645" s="66"/>
      <c r="D645" s="67"/>
      <c r="E645" s="68"/>
      <c r="F645" s="69"/>
      <c r="G645" s="66"/>
      <c r="H645" s="70"/>
      <c r="I645" s="71"/>
      <c r="J645" s="71"/>
      <c r="K645" s="34" t="s">
        <v>65</v>
      </c>
      <c r="L645" s="78">
        <v>645</v>
      </c>
      <c r="M645" s="78"/>
      <c r="N645" s="73"/>
      <c r="O645" s="80" t="s">
        <v>178</v>
      </c>
      <c r="P645" s="82">
        <v>43530.038564814815</v>
      </c>
      <c r="Q645" s="80" t="s">
        <v>835</v>
      </c>
      <c r="R645" s="80"/>
      <c r="S645" s="80"/>
      <c r="T645" s="80" t="s">
        <v>925</v>
      </c>
      <c r="U645" s="80"/>
      <c r="V645" s="83" t="s">
        <v>1137</v>
      </c>
      <c r="W645" s="82">
        <v>43530.038564814815</v>
      </c>
      <c r="X645" s="83" t="s">
        <v>1720</v>
      </c>
      <c r="Y645" s="80"/>
      <c r="Z645" s="80"/>
      <c r="AA645" s="86" t="s">
        <v>2364</v>
      </c>
      <c r="AB645" s="80"/>
      <c r="AC645" s="80" t="b">
        <v>0</v>
      </c>
      <c r="AD645" s="80">
        <v>6</v>
      </c>
      <c r="AE645" s="86" t="s">
        <v>2449</v>
      </c>
      <c r="AF645" s="80" t="b">
        <v>0</v>
      </c>
      <c r="AG645" s="80" t="s">
        <v>2484</v>
      </c>
      <c r="AH645" s="80"/>
      <c r="AI645" s="86" t="s">
        <v>2449</v>
      </c>
      <c r="AJ645" s="80" t="b">
        <v>0</v>
      </c>
      <c r="AK645" s="80">
        <v>0</v>
      </c>
      <c r="AL645" s="86" t="s">
        <v>2449</v>
      </c>
      <c r="AM645" s="80" t="s">
        <v>2501</v>
      </c>
      <c r="AN645" s="80" t="b">
        <v>0</v>
      </c>
      <c r="AO645" s="86" t="s">
        <v>2364</v>
      </c>
      <c r="AP645" s="80" t="s">
        <v>178</v>
      </c>
      <c r="AQ645" s="80">
        <v>0</v>
      </c>
      <c r="AR645" s="80">
        <v>0</v>
      </c>
      <c r="AS645" s="80"/>
      <c r="AT645" s="80"/>
      <c r="AU645" s="80"/>
      <c r="AV645" s="80"/>
      <c r="AW645" s="80"/>
      <c r="AX645" s="80"/>
      <c r="AY645" s="80"/>
      <c r="AZ645" s="80"/>
      <c r="BA645" s="79" t="str">
        <f>REPLACE(INDEX(GroupVertices[Group],MATCH(Edges[[#This Row],[Vertex 1]],GroupVertices[Vertex],0)),1,1,"")</f>
        <v>2</v>
      </c>
      <c r="BB645" s="79" t="str">
        <f>REPLACE(INDEX(GroupVertices[Group],MATCH(Edges[[#This Row],[Vertex 2]],GroupVertices[Vertex],0)),1,1,"")</f>
        <v>2</v>
      </c>
    </row>
    <row r="646" spans="1:54" ht="15">
      <c r="A646" s="65" t="s">
        <v>277</v>
      </c>
      <c r="B646" s="65" t="s">
        <v>277</v>
      </c>
      <c r="C646" s="66"/>
      <c r="D646" s="67"/>
      <c r="E646" s="68"/>
      <c r="F646" s="69"/>
      <c r="G646" s="66"/>
      <c r="H646" s="70"/>
      <c r="I646" s="71"/>
      <c r="J646" s="71"/>
      <c r="K646" s="34" t="s">
        <v>65</v>
      </c>
      <c r="L646" s="78">
        <v>646</v>
      </c>
      <c r="M646" s="78"/>
      <c r="N646" s="73"/>
      <c r="O646" s="80" t="s">
        <v>178</v>
      </c>
      <c r="P646" s="82">
        <v>43530.03438657407</v>
      </c>
      <c r="Q646" s="80" t="s">
        <v>494</v>
      </c>
      <c r="R646" s="80"/>
      <c r="S646" s="80"/>
      <c r="T646" s="80" t="s">
        <v>925</v>
      </c>
      <c r="U646" s="80"/>
      <c r="V646" s="83" t="s">
        <v>1119</v>
      </c>
      <c r="W646" s="82">
        <v>43530.03438657407</v>
      </c>
      <c r="X646" s="83" t="s">
        <v>1346</v>
      </c>
      <c r="Y646" s="80"/>
      <c r="Z646" s="80"/>
      <c r="AA646" s="86" t="s">
        <v>1986</v>
      </c>
      <c r="AB646" s="80"/>
      <c r="AC646" s="80" t="b">
        <v>0</v>
      </c>
      <c r="AD646" s="80">
        <v>3</v>
      </c>
      <c r="AE646" s="86" t="s">
        <v>2449</v>
      </c>
      <c r="AF646" s="80" t="b">
        <v>0</v>
      </c>
      <c r="AG646" s="80" t="s">
        <v>2484</v>
      </c>
      <c r="AH646" s="80"/>
      <c r="AI646" s="86" t="s">
        <v>2449</v>
      </c>
      <c r="AJ646" s="80" t="b">
        <v>0</v>
      </c>
      <c r="AK646" s="80">
        <v>0</v>
      </c>
      <c r="AL646" s="86" t="s">
        <v>2449</v>
      </c>
      <c r="AM646" s="80" t="s">
        <v>2502</v>
      </c>
      <c r="AN646" s="80" t="b">
        <v>0</v>
      </c>
      <c r="AO646" s="86" t="s">
        <v>1986</v>
      </c>
      <c r="AP646" s="80" t="s">
        <v>178</v>
      </c>
      <c r="AQ646" s="80">
        <v>0</v>
      </c>
      <c r="AR646" s="80">
        <v>0</v>
      </c>
      <c r="AS646" s="80"/>
      <c r="AT646" s="80"/>
      <c r="AU646" s="80"/>
      <c r="AV646" s="80"/>
      <c r="AW646" s="80"/>
      <c r="AX646" s="80"/>
      <c r="AY646" s="80"/>
      <c r="AZ646" s="80"/>
      <c r="BA646" s="79" t="str">
        <f>REPLACE(INDEX(GroupVertices[Group],MATCH(Edges[[#This Row],[Vertex 1]],GroupVertices[Vertex],0)),1,1,"")</f>
        <v>4</v>
      </c>
      <c r="BB646" s="79" t="str">
        <f>REPLACE(INDEX(GroupVertices[Group],MATCH(Edges[[#This Row],[Vertex 2]],GroupVertices[Vertex],0)),1,1,"")</f>
        <v>4</v>
      </c>
    </row>
    <row r="647" spans="1:54" ht="15">
      <c r="A647" s="65" t="s">
        <v>284</v>
      </c>
      <c r="B647" s="65" t="s">
        <v>284</v>
      </c>
      <c r="C647" s="66"/>
      <c r="D647" s="67"/>
      <c r="E647" s="68"/>
      <c r="F647" s="69"/>
      <c r="G647" s="66"/>
      <c r="H647" s="70"/>
      <c r="I647" s="71"/>
      <c r="J647" s="71"/>
      <c r="K647" s="34" t="s">
        <v>65</v>
      </c>
      <c r="L647" s="78">
        <v>647</v>
      </c>
      <c r="M647" s="78"/>
      <c r="N647" s="73"/>
      <c r="O647" s="80" t="s">
        <v>178</v>
      </c>
      <c r="P647" s="82">
        <v>43523.03555555556</v>
      </c>
      <c r="Q647" s="80" t="s">
        <v>443</v>
      </c>
      <c r="R647" s="80"/>
      <c r="S647" s="80"/>
      <c r="T647" s="80" t="s">
        <v>925</v>
      </c>
      <c r="U647" s="80"/>
      <c r="V647" s="83" t="s">
        <v>1126</v>
      </c>
      <c r="W647" s="82">
        <v>43523.03555555556</v>
      </c>
      <c r="X647" s="83" t="s">
        <v>1291</v>
      </c>
      <c r="Y647" s="80"/>
      <c r="Z647" s="80"/>
      <c r="AA647" s="86" t="s">
        <v>1931</v>
      </c>
      <c r="AB647" s="80"/>
      <c r="AC647" s="80" t="b">
        <v>0</v>
      </c>
      <c r="AD647" s="80">
        <v>3</v>
      </c>
      <c r="AE647" s="86" t="s">
        <v>2449</v>
      </c>
      <c r="AF647" s="80" t="b">
        <v>0</v>
      </c>
      <c r="AG647" s="80" t="s">
        <v>2484</v>
      </c>
      <c r="AH647" s="80"/>
      <c r="AI647" s="86" t="s">
        <v>2449</v>
      </c>
      <c r="AJ647" s="80" t="b">
        <v>0</v>
      </c>
      <c r="AK647" s="80">
        <v>0</v>
      </c>
      <c r="AL647" s="86" t="s">
        <v>2449</v>
      </c>
      <c r="AM647" s="80" t="s">
        <v>2506</v>
      </c>
      <c r="AN647" s="80" t="b">
        <v>0</v>
      </c>
      <c r="AO647" s="86" t="s">
        <v>1931</v>
      </c>
      <c r="AP647" s="80" t="s">
        <v>178</v>
      </c>
      <c r="AQ647" s="80">
        <v>0</v>
      </c>
      <c r="AR647" s="80">
        <v>0</v>
      </c>
      <c r="AS647" s="80"/>
      <c r="AT647" s="80"/>
      <c r="AU647" s="80"/>
      <c r="AV647" s="80"/>
      <c r="AW647" s="80"/>
      <c r="AX647" s="80"/>
      <c r="AY647" s="80"/>
      <c r="AZ647" s="80"/>
      <c r="BA647" s="79" t="str">
        <f>REPLACE(INDEX(GroupVertices[Group],MATCH(Edges[[#This Row],[Vertex 1]],GroupVertices[Vertex],0)),1,1,"")</f>
        <v>6</v>
      </c>
      <c r="BB647" s="79" t="str">
        <f>REPLACE(INDEX(GroupVertices[Group],MATCH(Edges[[#This Row],[Vertex 2]],GroupVertices[Vertex],0)),1,1,"")</f>
        <v>6</v>
      </c>
    </row>
    <row r="648" spans="1:54" ht="15">
      <c r="A648" s="65" t="s">
        <v>283</v>
      </c>
      <c r="B648" s="65" t="s">
        <v>283</v>
      </c>
      <c r="C648" s="66"/>
      <c r="D648" s="67"/>
      <c r="E648" s="68"/>
      <c r="F648" s="69"/>
      <c r="G648" s="66"/>
      <c r="H648" s="70"/>
      <c r="I648" s="71"/>
      <c r="J648" s="71"/>
      <c r="K648" s="34" t="s">
        <v>65</v>
      </c>
      <c r="L648" s="78">
        <v>648</v>
      </c>
      <c r="M648" s="78"/>
      <c r="N648" s="73"/>
      <c r="O648" s="80" t="s">
        <v>178</v>
      </c>
      <c r="P648" s="82">
        <v>43523.03450231482</v>
      </c>
      <c r="Q648" s="80" t="s">
        <v>743</v>
      </c>
      <c r="R648" s="80"/>
      <c r="S648" s="80"/>
      <c r="T648" s="80" t="s">
        <v>925</v>
      </c>
      <c r="U648" s="80"/>
      <c r="V648" s="83" t="s">
        <v>1125</v>
      </c>
      <c r="W648" s="82">
        <v>43523.03450231482</v>
      </c>
      <c r="X648" s="83" t="s">
        <v>1610</v>
      </c>
      <c r="Y648" s="80"/>
      <c r="Z648" s="80"/>
      <c r="AA648" s="86" t="s">
        <v>2251</v>
      </c>
      <c r="AB648" s="80"/>
      <c r="AC648" s="80" t="b">
        <v>0</v>
      </c>
      <c r="AD648" s="80">
        <v>7</v>
      </c>
      <c r="AE648" s="86" t="s">
        <v>2449</v>
      </c>
      <c r="AF648" s="80" t="b">
        <v>0</v>
      </c>
      <c r="AG648" s="80" t="s">
        <v>2484</v>
      </c>
      <c r="AH648" s="80"/>
      <c r="AI648" s="86" t="s">
        <v>2449</v>
      </c>
      <c r="AJ648" s="80" t="b">
        <v>0</v>
      </c>
      <c r="AK648" s="80">
        <v>0</v>
      </c>
      <c r="AL648" s="86" t="s">
        <v>2449</v>
      </c>
      <c r="AM648" s="80" t="s">
        <v>2502</v>
      </c>
      <c r="AN648" s="80" t="b">
        <v>0</v>
      </c>
      <c r="AO648" s="86" t="s">
        <v>2251</v>
      </c>
      <c r="AP648" s="80" t="s">
        <v>178</v>
      </c>
      <c r="AQ648" s="80">
        <v>0</v>
      </c>
      <c r="AR648" s="80">
        <v>0</v>
      </c>
      <c r="AS648" s="80"/>
      <c r="AT648" s="80"/>
      <c r="AU648" s="80"/>
      <c r="AV648" s="80"/>
      <c r="AW648" s="80"/>
      <c r="AX648" s="80"/>
      <c r="AY648" s="80"/>
      <c r="AZ648" s="80"/>
      <c r="BA648" s="79" t="str">
        <f>REPLACE(INDEX(GroupVertices[Group],MATCH(Edges[[#This Row],[Vertex 1]],GroupVertices[Vertex],0)),1,1,"")</f>
        <v>2</v>
      </c>
      <c r="BB648" s="79" t="str">
        <f>REPLACE(INDEX(GroupVertices[Group],MATCH(Edges[[#This Row],[Vertex 2]],GroupVertices[Vertex],0)),1,1,"")</f>
        <v>2</v>
      </c>
    </row>
    <row r="649" spans="1:54" ht="15">
      <c r="A649" s="65" t="s">
        <v>273</v>
      </c>
      <c r="B649" s="65" t="s">
        <v>273</v>
      </c>
      <c r="C649" s="66"/>
      <c r="D649" s="67"/>
      <c r="E649" s="68"/>
      <c r="F649" s="69"/>
      <c r="G649" s="66"/>
      <c r="H649" s="70"/>
      <c r="I649" s="71"/>
      <c r="J649" s="71"/>
      <c r="K649" s="34" t="s">
        <v>65</v>
      </c>
      <c r="L649" s="78">
        <v>649</v>
      </c>
      <c r="M649" s="78"/>
      <c r="N649" s="73"/>
      <c r="O649" s="80" t="s">
        <v>178</v>
      </c>
      <c r="P649" s="82">
        <v>43523.03425925926</v>
      </c>
      <c r="Q649" s="80" t="s">
        <v>566</v>
      </c>
      <c r="R649" s="80"/>
      <c r="S649" s="80"/>
      <c r="T649" s="80" t="s">
        <v>925</v>
      </c>
      <c r="U649" s="80"/>
      <c r="V649" s="83" t="s">
        <v>1115</v>
      </c>
      <c r="W649" s="82">
        <v>43523.03425925926</v>
      </c>
      <c r="X649" s="83" t="s">
        <v>1424</v>
      </c>
      <c r="Y649" s="80"/>
      <c r="Z649" s="80"/>
      <c r="AA649" s="86" t="s">
        <v>2064</v>
      </c>
      <c r="AB649" s="80"/>
      <c r="AC649" s="80" t="b">
        <v>0</v>
      </c>
      <c r="AD649" s="80">
        <v>3</v>
      </c>
      <c r="AE649" s="86" t="s">
        <v>2449</v>
      </c>
      <c r="AF649" s="80" t="b">
        <v>0</v>
      </c>
      <c r="AG649" s="80" t="s">
        <v>2484</v>
      </c>
      <c r="AH649" s="80"/>
      <c r="AI649" s="86" t="s">
        <v>2449</v>
      </c>
      <c r="AJ649" s="80" t="b">
        <v>0</v>
      </c>
      <c r="AK649" s="80">
        <v>0</v>
      </c>
      <c r="AL649" s="86" t="s">
        <v>2449</v>
      </c>
      <c r="AM649" s="80" t="s">
        <v>2506</v>
      </c>
      <c r="AN649" s="80" t="b">
        <v>0</v>
      </c>
      <c r="AO649" s="86" t="s">
        <v>2064</v>
      </c>
      <c r="AP649" s="80" t="s">
        <v>178</v>
      </c>
      <c r="AQ649" s="80">
        <v>0</v>
      </c>
      <c r="AR649" s="80">
        <v>0</v>
      </c>
      <c r="AS649" s="80"/>
      <c r="AT649" s="80"/>
      <c r="AU649" s="80"/>
      <c r="AV649" s="80"/>
      <c r="AW649" s="80"/>
      <c r="AX649" s="80"/>
      <c r="AY649" s="80"/>
      <c r="AZ649" s="80"/>
      <c r="BA649" s="79" t="str">
        <f>REPLACE(INDEX(GroupVertices[Group],MATCH(Edges[[#This Row],[Vertex 1]],GroupVertices[Vertex],0)),1,1,"")</f>
        <v>4</v>
      </c>
      <c r="BB649" s="79" t="str">
        <f>REPLACE(INDEX(GroupVertices[Group],MATCH(Edges[[#This Row],[Vertex 2]],GroupVertices[Vertex],0)),1,1,"")</f>
        <v>4</v>
      </c>
    </row>
    <row r="650" spans="1:54" ht="15">
      <c r="A650" s="65" t="s">
        <v>280</v>
      </c>
      <c r="B650" s="65" t="s">
        <v>280</v>
      </c>
      <c r="C650" s="66"/>
      <c r="D650" s="67"/>
      <c r="E650" s="68"/>
      <c r="F650" s="69"/>
      <c r="G650" s="66"/>
      <c r="H650" s="70"/>
      <c r="I650" s="71"/>
      <c r="J650" s="71"/>
      <c r="K650" s="34" t="s">
        <v>65</v>
      </c>
      <c r="L650" s="78">
        <v>650</v>
      </c>
      <c r="M650" s="78"/>
      <c r="N650" s="73"/>
      <c r="O650" s="80" t="s">
        <v>178</v>
      </c>
      <c r="P650" s="82">
        <v>43530.03644675926</v>
      </c>
      <c r="Q650" s="80" t="s">
        <v>431</v>
      </c>
      <c r="R650" s="80"/>
      <c r="S650" s="80"/>
      <c r="T650" s="80" t="s">
        <v>925</v>
      </c>
      <c r="U650" s="83" t="s">
        <v>988</v>
      </c>
      <c r="V650" s="83" t="s">
        <v>988</v>
      </c>
      <c r="W650" s="82">
        <v>43530.03644675926</v>
      </c>
      <c r="X650" s="83" t="s">
        <v>1279</v>
      </c>
      <c r="Y650" s="80"/>
      <c r="Z650" s="80"/>
      <c r="AA650" s="86" t="s">
        <v>1919</v>
      </c>
      <c r="AB650" s="80"/>
      <c r="AC650" s="80" t="b">
        <v>0</v>
      </c>
      <c r="AD650" s="80">
        <v>11</v>
      </c>
      <c r="AE650" s="86" t="s">
        <v>2449</v>
      </c>
      <c r="AF650" s="80" t="b">
        <v>0</v>
      </c>
      <c r="AG650" s="80" t="s">
        <v>2484</v>
      </c>
      <c r="AH650" s="80"/>
      <c r="AI650" s="86" t="s">
        <v>2449</v>
      </c>
      <c r="AJ650" s="80" t="b">
        <v>0</v>
      </c>
      <c r="AK650" s="80">
        <v>0</v>
      </c>
      <c r="AL650" s="86" t="s">
        <v>2449</v>
      </c>
      <c r="AM650" s="80" t="s">
        <v>2502</v>
      </c>
      <c r="AN650" s="80" t="b">
        <v>0</v>
      </c>
      <c r="AO650" s="86" t="s">
        <v>1919</v>
      </c>
      <c r="AP650" s="80" t="s">
        <v>178</v>
      </c>
      <c r="AQ650" s="80">
        <v>0</v>
      </c>
      <c r="AR650" s="80">
        <v>0</v>
      </c>
      <c r="AS650" s="80"/>
      <c r="AT650" s="80"/>
      <c r="AU650" s="80"/>
      <c r="AV650" s="80"/>
      <c r="AW650" s="80"/>
      <c r="AX650" s="80"/>
      <c r="AY650" s="80"/>
      <c r="AZ650" s="80"/>
      <c r="BA650" s="79" t="str">
        <f>REPLACE(INDEX(GroupVertices[Group],MATCH(Edges[[#This Row],[Vertex 1]],GroupVertices[Vertex],0)),1,1,"")</f>
        <v>6</v>
      </c>
      <c r="BB650" s="79" t="str">
        <f>REPLACE(INDEX(GroupVertices[Group],MATCH(Edges[[#This Row],[Vertex 2]],GroupVertices[Vertex],0)),1,1,"")</f>
        <v>6</v>
      </c>
    </row>
    <row r="651" spans="1:54" ht="15">
      <c r="A651" s="65" t="s">
        <v>283</v>
      </c>
      <c r="B651" s="65" t="s">
        <v>283</v>
      </c>
      <c r="C651" s="66"/>
      <c r="D651" s="67"/>
      <c r="E651" s="68"/>
      <c r="F651" s="69"/>
      <c r="G651" s="66"/>
      <c r="H651" s="70"/>
      <c r="I651" s="71"/>
      <c r="J651" s="71"/>
      <c r="K651" s="34" t="s">
        <v>65</v>
      </c>
      <c r="L651" s="78">
        <v>651</v>
      </c>
      <c r="M651" s="78"/>
      <c r="N651" s="73"/>
      <c r="O651" s="80" t="s">
        <v>178</v>
      </c>
      <c r="P651" s="82">
        <v>43530.03795138889</v>
      </c>
      <c r="Q651" s="80" t="s">
        <v>751</v>
      </c>
      <c r="R651" s="80"/>
      <c r="S651" s="80"/>
      <c r="T651" s="80" t="s">
        <v>925</v>
      </c>
      <c r="U651" s="80"/>
      <c r="V651" s="83" t="s">
        <v>1125</v>
      </c>
      <c r="W651" s="82">
        <v>43530.03795138889</v>
      </c>
      <c r="X651" s="83" t="s">
        <v>1619</v>
      </c>
      <c r="Y651" s="80"/>
      <c r="Z651" s="80"/>
      <c r="AA651" s="86" t="s">
        <v>2260</v>
      </c>
      <c r="AB651" s="80"/>
      <c r="AC651" s="80" t="b">
        <v>0</v>
      </c>
      <c r="AD651" s="80">
        <v>7</v>
      </c>
      <c r="AE651" s="86" t="s">
        <v>2449</v>
      </c>
      <c r="AF651" s="80" t="b">
        <v>0</v>
      </c>
      <c r="AG651" s="80" t="s">
        <v>2484</v>
      </c>
      <c r="AH651" s="80"/>
      <c r="AI651" s="86" t="s">
        <v>2449</v>
      </c>
      <c r="AJ651" s="80" t="b">
        <v>0</v>
      </c>
      <c r="AK651" s="80">
        <v>0</v>
      </c>
      <c r="AL651" s="86" t="s">
        <v>2449</v>
      </c>
      <c r="AM651" s="80" t="s">
        <v>2504</v>
      </c>
      <c r="AN651" s="80" t="b">
        <v>0</v>
      </c>
      <c r="AO651" s="86" t="s">
        <v>2260</v>
      </c>
      <c r="AP651" s="80" t="s">
        <v>178</v>
      </c>
      <c r="AQ651" s="80">
        <v>0</v>
      </c>
      <c r="AR651" s="80">
        <v>0</v>
      </c>
      <c r="AS651" s="80" t="s">
        <v>2516</v>
      </c>
      <c r="AT651" s="80" t="s">
        <v>2518</v>
      </c>
      <c r="AU651" s="80" t="s">
        <v>2520</v>
      </c>
      <c r="AV651" s="80" t="s">
        <v>2528</v>
      </c>
      <c r="AW651" s="80" t="s">
        <v>2536</v>
      </c>
      <c r="AX651" s="80" t="s">
        <v>2544</v>
      </c>
      <c r="AY651" s="80" t="s">
        <v>2547</v>
      </c>
      <c r="AZ651" s="83" t="s">
        <v>2554</v>
      </c>
      <c r="BA651" s="79" t="str">
        <f>REPLACE(INDEX(GroupVertices[Group],MATCH(Edges[[#This Row],[Vertex 1]],GroupVertices[Vertex],0)),1,1,"")</f>
        <v>2</v>
      </c>
      <c r="BB651" s="79" t="str">
        <f>REPLACE(INDEX(GroupVertices[Group],MATCH(Edges[[#This Row],[Vertex 2]],GroupVertices[Vertex],0)),1,1,"")</f>
        <v>2</v>
      </c>
    </row>
    <row r="652" spans="1:54" ht="15">
      <c r="A652" s="65" t="s">
        <v>265</v>
      </c>
      <c r="B652" s="65" t="s">
        <v>265</v>
      </c>
      <c r="C652" s="66"/>
      <c r="D652" s="67"/>
      <c r="E652" s="68"/>
      <c r="F652" s="69"/>
      <c r="G652" s="66"/>
      <c r="H652" s="70"/>
      <c r="I652" s="71"/>
      <c r="J652" s="71"/>
      <c r="K652" s="34" t="s">
        <v>65</v>
      </c>
      <c r="L652" s="78">
        <v>652</v>
      </c>
      <c r="M652" s="78"/>
      <c r="N652" s="73"/>
      <c r="O652" s="80" t="s">
        <v>178</v>
      </c>
      <c r="P652" s="82">
        <v>43530.00780092592</v>
      </c>
      <c r="Q652" s="80" t="s">
        <v>708</v>
      </c>
      <c r="R652" s="80"/>
      <c r="S652" s="80"/>
      <c r="T652" s="80" t="s">
        <v>925</v>
      </c>
      <c r="U652" s="80"/>
      <c r="V652" s="83" t="s">
        <v>1106</v>
      </c>
      <c r="W652" s="82">
        <v>43530.00780092592</v>
      </c>
      <c r="X652" s="83" t="s">
        <v>1573</v>
      </c>
      <c r="Y652" s="80"/>
      <c r="Z652" s="80"/>
      <c r="AA652" s="86" t="s">
        <v>2214</v>
      </c>
      <c r="AB652" s="80"/>
      <c r="AC652" s="80" t="b">
        <v>0</v>
      </c>
      <c r="AD652" s="80">
        <v>8</v>
      </c>
      <c r="AE652" s="86" t="s">
        <v>2449</v>
      </c>
      <c r="AF652" s="80" t="b">
        <v>0</v>
      </c>
      <c r="AG652" s="80" t="s">
        <v>2484</v>
      </c>
      <c r="AH652" s="80"/>
      <c r="AI652" s="86" t="s">
        <v>2449</v>
      </c>
      <c r="AJ652" s="80" t="b">
        <v>0</v>
      </c>
      <c r="AK652" s="80">
        <v>0</v>
      </c>
      <c r="AL652" s="86" t="s">
        <v>2449</v>
      </c>
      <c r="AM652" s="80" t="s">
        <v>2501</v>
      </c>
      <c r="AN652" s="80" t="b">
        <v>0</v>
      </c>
      <c r="AO652" s="86" t="s">
        <v>2214</v>
      </c>
      <c r="AP652" s="80" t="s">
        <v>178</v>
      </c>
      <c r="AQ652" s="80">
        <v>0</v>
      </c>
      <c r="AR652" s="80">
        <v>0</v>
      </c>
      <c r="AS652" s="80"/>
      <c r="AT652" s="80"/>
      <c r="AU652" s="80"/>
      <c r="AV652" s="80"/>
      <c r="AW652" s="80"/>
      <c r="AX652" s="80"/>
      <c r="AY652" s="80"/>
      <c r="AZ652" s="80"/>
      <c r="BA652" s="79" t="str">
        <f>REPLACE(INDEX(GroupVertices[Group],MATCH(Edges[[#This Row],[Vertex 1]],GroupVertices[Vertex],0)),1,1,"")</f>
        <v>2</v>
      </c>
      <c r="BB652" s="79" t="str">
        <f>REPLACE(INDEX(GroupVertices[Group],MATCH(Edges[[#This Row],[Vertex 2]],GroupVertices[Vertex],0)),1,1,"")</f>
        <v>2</v>
      </c>
    </row>
    <row r="653" spans="1:54" ht="15">
      <c r="A653" s="65" t="s">
        <v>277</v>
      </c>
      <c r="B653" s="65" t="s">
        <v>277</v>
      </c>
      <c r="C653" s="66"/>
      <c r="D653" s="67"/>
      <c r="E653" s="68"/>
      <c r="F653" s="69"/>
      <c r="G653" s="66"/>
      <c r="H653" s="70"/>
      <c r="I653" s="71"/>
      <c r="J653" s="71"/>
      <c r="K653" s="34" t="s">
        <v>65</v>
      </c>
      <c r="L653" s="78">
        <v>653</v>
      </c>
      <c r="M653" s="78"/>
      <c r="N653" s="73"/>
      <c r="O653" s="80" t="s">
        <v>178</v>
      </c>
      <c r="P653" s="82">
        <v>43530.00172453704</v>
      </c>
      <c r="Q653" s="80" t="s">
        <v>488</v>
      </c>
      <c r="R653" s="80"/>
      <c r="S653" s="80"/>
      <c r="T653" s="80" t="s">
        <v>925</v>
      </c>
      <c r="U653" s="83" t="s">
        <v>992</v>
      </c>
      <c r="V653" s="83" t="s">
        <v>992</v>
      </c>
      <c r="W653" s="82">
        <v>43530.00172453704</v>
      </c>
      <c r="X653" s="83" t="s">
        <v>1340</v>
      </c>
      <c r="Y653" s="80"/>
      <c r="Z653" s="80"/>
      <c r="AA653" s="86" t="s">
        <v>1980</v>
      </c>
      <c r="AB653" s="80"/>
      <c r="AC653" s="80" t="b">
        <v>0</v>
      </c>
      <c r="AD653" s="80">
        <v>2</v>
      </c>
      <c r="AE653" s="86" t="s">
        <v>2449</v>
      </c>
      <c r="AF653" s="80" t="b">
        <v>0</v>
      </c>
      <c r="AG653" s="80" t="s">
        <v>2484</v>
      </c>
      <c r="AH653" s="80"/>
      <c r="AI653" s="86" t="s">
        <v>2449</v>
      </c>
      <c r="AJ653" s="80" t="b">
        <v>0</v>
      </c>
      <c r="AK653" s="80">
        <v>0</v>
      </c>
      <c r="AL653" s="86" t="s">
        <v>2449</v>
      </c>
      <c r="AM653" s="80" t="s">
        <v>2502</v>
      </c>
      <c r="AN653" s="80" t="b">
        <v>0</v>
      </c>
      <c r="AO653" s="86" t="s">
        <v>1980</v>
      </c>
      <c r="AP653" s="80" t="s">
        <v>178</v>
      </c>
      <c r="AQ653" s="80">
        <v>0</v>
      </c>
      <c r="AR653" s="80">
        <v>0</v>
      </c>
      <c r="AS653" s="80"/>
      <c r="AT653" s="80"/>
      <c r="AU653" s="80"/>
      <c r="AV653" s="80"/>
      <c r="AW653" s="80"/>
      <c r="AX653" s="80"/>
      <c r="AY653" s="80"/>
      <c r="AZ653" s="80"/>
      <c r="BA653" s="79" t="str">
        <f>REPLACE(INDEX(GroupVertices[Group],MATCH(Edges[[#This Row],[Vertex 1]],GroupVertices[Vertex],0)),1,1,"")</f>
        <v>4</v>
      </c>
      <c r="BB653" s="79" t="str">
        <f>REPLACE(INDEX(GroupVertices[Group],MATCH(Edges[[#This Row],[Vertex 2]],GroupVertices[Vertex],0)),1,1,"")</f>
        <v>4</v>
      </c>
    </row>
    <row r="654" spans="1:54" ht="15">
      <c r="A654" s="65" t="s">
        <v>277</v>
      </c>
      <c r="B654" s="65" t="s">
        <v>277</v>
      </c>
      <c r="C654" s="66"/>
      <c r="D654" s="67"/>
      <c r="E654" s="68"/>
      <c r="F654" s="69"/>
      <c r="G654" s="66"/>
      <c r="H654" s="70"/>
      <c r="I654" s="71"/>
      <c r="J654" s="71"/>
      <c r="K654" s="34" t="s">
        <v>65</v>
      </c>
      <c r="L654" s="78">
        <v>654</v>
      </c>
      <c r="M654" s="78"/>
      <c r="N654" s="73"/>
      <c r="O654" s="80" t="s">
        <v>178</v>
      </c>
      <c r="P654" s="82">
        <v>43523.00130787037</v>
      </c>
      <c r="Q654" s="80" t="s">
        <v>480</v>
      </c>
      <c r="R654" s="80"/>
      <c r="S654" s="80"/>
      <c r="T654" s="80" t="s">
        <v>925</v>
      </c>
      <c r="U654" s="80"/>
      <c r="V654" s="83" t="s">
        <v>1119</v>
      </c>
      <c r="W654" s="82">
        <v>43523.00130787037</v>
      </c>
      <c r="X654" s="83" t="s">
        <v>1330</v>
      </c>
      <c r="Y654" s="80"/>
      <c r="Z654" s="80"/>
      <c r="AA654" s="86" t="s">
        <v>1970</v>
      </c>
      <c r="AB654" s="80"/>
      <c r="AC654" s="80" t="b">
        <v>0</v>
      </c>
      <c r="AD654" s="80">
        <v>6</v>
      </c>
      <c r="AE654" s="86" t="s">
        <v>2449</v>
      </c>
      <c r="AF654" s="80" t="b">
        <v>0</v>
      </c>
      <c r="AG654" s="80" t="s">
        <v>2484</v>
      </c>
      <c r="AH654" s="80"/>
      <c r="AI654" s="86" t="s">
        <v>2449</v>
      </c>
      <c r="AJ654" s="80" t="b">
        <v>0</v>
      </c>
      <c r="AK654" s="80">
        <v>0</v>
      </c>
      <c r="AL654" s="86" t="s">
        <v>2449</v>
      </c>
      <c r="AM654" s="80" t="s">
        <v>2502</v>
      </c>
      <c r="AN654" s="80" t="b">
        <v>0</v>
      </c>
      <c r="AO654" s="86" t="s">
        <v>1970</v>
      </c>
      <c r="AP654" s="80" t="s">
        <v>178</v>
      </c>
      <c r="AQ654" s="80">
        <v>0</v>
      </c>
      <c r="AR654" s="80">
        <v>0</v>
      </c>
      <c r="AS654" s="80"/>
      <c r="AT654" s="80"/>
      <c r="AU654" s="80"/>
      <c r="AV654" s="80"/>
      <c r="AW654" s="80"/>
      <c r="AX654" s="80"/>
      <c r="AY654" s="80"/>
      <c r="AZ654" s="80"/>
      <c r="BA654" s="79" t="str">
        <f>REPLACE(INDEX(GroupVertices[Group],MATCH(Edges[[#This Row],[Vertex 1]],GroupVertices[Vertex],0)),1,1,"")</f>
        <v>4</v>
      </c>
      <c r="BB654" s="79" t="str">
        <f>REPLACE(INDEX(GroupVertices[Group],MATCH(Edges[[#This Row],[Vertex 2]],GroupVertices[Vertex],0)),1,1,"")</f>
        <v>4</v>
      </c>
    </row>
    <row r="655" spans="1:54" ht="15">
      <c r="A655" s="65" t="s">
        <v>283</v>
      </c>
      <c r="B655" s="65" t="s">
        <v>283</v>
      </c>
      <c r="C655" s="66"/>
      <c r="D655" s="67"/>
      <c r="E655" s="68"/>
      <c r="F655" s="69"/>
      <c r="G655" s="66"/>
      <c r="H655" s="70"/>
      <c r="I655" s="71"/>
      <c r="J655" s="71"/>
      <c r="K655" s="34" t="s">
        <v>65</v>
      </c>
      <c r="L655" s="78">
        <v>655</v>
      </c>
      <c r="M655" s="78"/>
      <c r="N655" s="73"/>
      <c r="O655" s="80" t="s">
        <v>178</v>
      </c>
      <c r="P655" s="82">
        <v>43530.03849537037</v>
      </c>
      <c r="Q655" s="80" t="s">
        <v>752</v>
      </c>
      <c r="R655" s="80"/>
      <c r="S655" s="80"/>
      <c r="T655" s="80" t="s">
        <v>925</v>
      </c>
      <c r="U655" s="80"/>
      <c r="V655" s="83" t="s">
        <v>1125</v>
      </c>
      <c r="W655" s="82">
        <v>43530.03849537037</v>
      </c>
      <c r="X655" s="83" t="s">
        <v>1620</v>
      </c>
      <c r="Y655" s="80"/>
      <c r="Z655" s="80"/>
      <c r="AA655" s="86" t="s">
        <v>2261</v>
      </c>
      <c r="AB655" s="80"/>
      <c r="AC655" s="80" t="b">
        <v>0</v>
      </c>
      <c r="AD655" s="80">
        <v>4</v>
      </c>
      <c r="AE655" s="86" t="s">
        <v>2449</v>
      </c>
      <c r="AF655" s="80" t="b">
        <v>0</v>
      </c>
      <c r="AG655" s="80" t="s">
        <v>2484</v>
      </c>
      <c r="AH655" s="80"/>
      <c r="AI655" s="86" t="s">
        <v>2449</v>
      </c>
      <c r="AJ655" s="80" t="b">
        <v>0</v>
      </c>
      <c r="AK655" s="80">
        <v>0</v>
      </c>
      <c r="AL655" s="86" t="s">
        <v>2449</v>
      </c>
      <c r="AM655" s="80" t="s">
        <v>2504</v>
      </c>
      <c r="AN655" s="80" t="b">
        <v>0</v>
      </c>
      <c r="AO655" s="86" t="s">
        <v>2261</v>
      </c>
      <c r="AP655" s="80" t="s">
        <v>178</v>
      </c>
      <c r="AQ655" s="80">
        <v>0</v>
      </c>
      <c r="AR655" s="80">
        <v>0</v>
      </c>
      <c r="AS655" s="80" t="s">
        <v>2516</v>
      </c>
      <c r="AT655" s="80" t="s">
        <v>2518</v>
      </c>
      <c r="AU655" s="80" t="s">
        <v>2520</v>
      </c>
      <c r="AV655" s="80" t="s">
        <v>2528</v>
      </c>
      <c r="AW655" s="80" t="s">
        <v>2536</v>
      </c>
      <c r="AX655" s="80" t="s">
        <v>2544</v>
      </c>
      <c r="AY655" s="80" t="s">
        <v>2547</v>
      </c>
      <c r="AZ655" s="83" t="s">
        <v>2554</v>
      </c>
      <c r="BA655" s="79" t="str">
        <f>REPLACE(INDEX(GroupVertices[Group],MATCH(Edges[[#This Row],[Vertex 1]],GroupVertices[Vertex],0)),1,1,"")</f>
        <v>2</v>
      </c>
      <c r="BB655" s="79" t="str">
        <f>REPLACE(INDEX(GroupVertices[Group],MATCH(Edges[[#This Row],[Vertex 2]],GroupVertices[Vertex],0)),1,1,"")</f>
        <v>2</v>
      </c>
    </row>
    <row r="656" spans="1:54" ht="15">
      <c r="A656" s="65" t="s">
        <v>283</v>
      </c>
      <c r="B656" s="65" t="s">
        <v>283</v>
      </c>
      <c r="C656" s="66"/>
      <c r="D656" s="67"/>
      <c r="E656" s="68"/>
      <c r="F656" s="69"/>
      <c r="G656" s="66"/>
      <c r="H656" s="70"/>
      <c r="I656" s="71"/>
      <c r="J656" s="71"/>
      <c r="K656" s="34" t="s">
        <v>65</v>
      </c>
      <c r="L656" s="78">
        <v>656</v>
      </c>
      <c r="M656" s="78"/>
      <c r="N656" s="73"/>
      <c r="O656" s="80" t="s">
        <v>178</v>
      </c>
      <c r="P656" s="82">
        <v>43523.042858796296</v>
      </c>
      <c r="Q656" s="80" t="s">
        <v>744</v>
      </c>
      <c r="R656" s="80"/>
      <c r="S656" s="80"/>
      <c r="T656" s="80" t="s">
        <v>925</v>
      </c>
      <c r="U656" s="80"/>
      <c r="V656" s="83" t="s">
        <v>1125</v>
      </c>
      <c r="W656" s="82">
        <v>43523.042858796296</v>
      </c>
      <c r="X656" s="83" t="s">
        <v>1611</v>
      </c>
      <c r="Y656" s="80"/>
      <c r="Z656" s="80"/>
      <c r="AA656" s="86" t="s">
        <v>2252</v>
      </c>
      <c r="AB656" s="80"/>
      <c r="AC656" s="80" t="b">
        <v>0</v>
      </c>
      <c r="AD656" s="80">
        <v>3</v>
      </c>
      <c r="AE656" s="86" t="s">
        <v>2449</v>
      </c>
      <c r="AF656" s="80" t="b">
        <v>0</v>
      </c>
      <c r="AG656" s="80" t="s">
        <v>2484</v>
      </c>
      <c r="AH656" s="80"/>
      <c r="AI656" s="86" t="s">
        <v>2449</v>
      </c>
      <c r="AJ656" s="80" t="b">
        <v>0</v>
      </c>
      <c r="AK656" s="80">
        <v>0</v>
      </c>
      <c r="AL656" s="86" t="s">
        <v>2449</v>
      </c>
      <c r="AM656" s="80" t="s">
        <v>2502</v>
      </c>
      <c r="AN656" s="80" t="b">
        <v>0</v>
      </c>
      <c r="AO656" s="86" t="s">
        <v>2252</v>
      </c>
      <c r="AP656" s="80" t="s">
        <v>178</v>
      </c>
      <c r="AQ656" s="80">
        <v>0</v>
      </c>
      <c r="AR656" s="80">
        <v>0</v>
      </c>
      <c r="AS656" s="80"/>
      <c r="AT656" s="80"/>
      <c r="AU656" s="80"/>
      <c r="AV656" s="80"/>
      <c r="AW656" s="80"/>
      <c r="AX656" s="80"/>
      <c r="AY656" s="80"/>
      <c r="AZ656" s="80"/>
      <c r="BA656" s="79" t="str">
        <f>REPLACE(INDEX(GroupVertices[Group],MATCH(Edges[[#This Row],[Vertex 1]],GroupVertices[Vertex],0)),1,1,"")</f>
        <v>2</v>
      </c>
      <c r="BB656" s="79" t="str">
        <f>REPLACE(INDEX(GroupVertices[Group],MATCH(Edges[[#This Row],[Vertex 2]],GroupVertices[Vertex],0)),1,1,"")</f>
        <v>2</v>
      </c>
    </row>
    <row r="657" spans="1:54" ht="15">
      <c r="A657" s="65" t="s">
        <v>290</v>
      </c>
      <c r="B657" s="65" t="s">
        <v>290</v>
      </c>
      <c r="C657" s="66"/>
      <c r="D657" s="67"/>
      <c r="E657" s="68"/>
      <c r="F657" s="69"/>
      <c r="G657" s="66"/>
      <c r="H657" s="70"/>
      <c r="I657" s="71"/>
      <c r="J657" s="71"/>
      <c r="K657" s="34" t="s">
        <v>65</v>
      </c>
      <c r="L657" s="78">
        <v>657</v>
      </c>
      <c r="M657" s="78"/>
      <c r="N657" s="73"/>
      <c r="O657" s="80" t="s">
        <v>178</v>
      </c>
      <c r="P657" s="82">
        <v>43523.09296296296</v>
      </c>
      <c r="Q657" s="80" t="s">
        <v>680</v>
      </c>
      <c r="R657" s="83" t="s">
        <v>903</v>
      </c>
      <c r="S657" s="80" t="s">
        <v>917</v>
      </c>
      <c r="T657" s="80" t="s">
        <v>952</v>
      </c>
      <c r="U657" s="80"/>
      <c r="V657" s="83" t="s">
        <v>1132</v>
      </c>
      <c r="W657" s="82">
        <v>43523.09296296296</v>
      </c>
      <c r="X657" s="83" t="s">
        <v>1543</v>
      </c>
      <c r="Y657" s="80"/>
      <c r="Z657" s="80"/>
      <c r="AA657" s="86" t="s">
        <v>2184</v>
      </c>
      <c r="AB657" s="80"/>
      <c r="AC657" s="80" t="b">
        <v>0</v>
      </c>
      <c r="AD657" s="80">
        <v>0</v>
      </c>
      <c r="AE657" s="86" t="s">
        <v>2449</v>
      </c>
      <c r="AF657" s="80" t="b">
        <v>1</v>
      </c>
      <c r="AG657" s="80" t="s">
        <v>2484</v>
      </c>
      <c r="AH657" s="80"/>
      <c r="AI657" s="86" t="s">
        <v>2310</v>
      </c>
      <c r="AJ657" s="80" t="b">
        <v>0</v>
      </c>
      <c r="AK657" s="80">
        <v>0</v>
      </c>
      <c r="AL657" s="86" t="s">
        <v>2449</v>
      </c>
      <c r="AM657" s="80" t="s">
        <v>2502</v>
      </c>
      <c r="AN657" s="80" t="b">
        <v>0</v>
      </c>
      <c r="AO657" s="86" t="s">
        <v>2184</v>
      </c>
      <c r="AP657" s="80" t="s">
        <v>178</v>
      </c>
      <c r="AQ657" s="80">
        <v>0</v>
      </c>
      <c r="AR657" s="80">
        <v>0</v>
      </c>
      <c r="AS657" s="80"/>
      <c r="AT657" s="80"/>
      <c r="AU657" s="80"/>
      <c r="AV657" s="80"/>
      <c r="AW657" s="80"/>
      <c r="AX657" s="80"/>
      <c r="AY657" s="80"/>
      <c r="AZ657" s="80"/>
      <c r="BA657" s="79" t="str">
        <f>REPLACE(INDEX(GroupVertices[Group],MATCH(Edges[[#This Row],[Vertex 1]],GroupVertices[Vertex],0)),1,1,"")</f>
        <v>3</v>
      </c>
      <c r="BB657" s="79" t="str">
        <f>REPLACE(INDEX(GroupVertices[Group],MATCH(Edges[[#This Row],[Vertex 2]],GroupVertices[Vertex],0)),1,1,"")</f>
        <v>3</v>
      </c>
    </row>
    <row r="658" spans="1:54" ht="15">
      <c r="A658" s="65" t="s">
        <v>283</v>
      </c>
      <c r="B658" s="65" t="s">
        <v>283</v>
      </c>
      <c r="C658" s="66"/>
      <c r="D658" s="67"/>
      <c r="E658" s="68"/>
      <c r="F658" s="69"/>
      <c r="G658" s="66"/>
      <c r="H658" s="70"/>
      <c r="I658" s="71"/>
      <c r="J658" s="71"/>
      <c r="K658" s="34" t="s">
        <v>65</v>
      </c>
      <c r="L658" s="78">
        <v>658</v>
      </c>
      <c r="M658" s="78"/>
      <c r="N658" s="73"/>
      <c r="O658" s="80" t="s">
        <v>178</v>
      </c>
      <c r="P658" s="82">
        <v>43530.01150462963</v>
      </c>
      <c r="Q658" s="80" t="s">
        <v>747</v>
      </c>
      <c r="R658" s="80"/>
      <c r="S658" s="80"/>
      <c r="T658" s="80" t="s">
        <v>925</v>
      </c>
      <c r="U658" s="80"/>
      <c r="V658" s="83" t="s">
        <v>1125</v>
      </c>
      <c r="W658" s="82">
        <v>43530.01150462963</v>
      </c>
      <c r="X658" s="83" t="s">
        <v>1615</v>
      </c>
      <c r="Y658" s="80"/>
      <c r="Z658" s="80"/>
      <c r="AA658" s="86" t="s">
        <v>2256</v>
      </c>
      <c r="AB658" s="80"/>
      <c r="AC658" s="80" t="b">
        <v>0</v>
      </c>
      <c r="AD658" s="80">
        <v>7</v>
      </c>
      <c r="AE658" s="86" t="s">
        <v>2449</v>
      </c>
      <c r="AF658" s="80" t="b">
        <v>0</v>
      </c>
      <c r="AG658" s="80" t="s">
        <v>2484</v>
      </c>
      <c r="AH658" s="80"/>
      <c r="AI658" s="86" t="s">
        <v>2449</v>
      </c>
      <c r="AJ658" s="80" t="b">
        <v>0</v>
      </c>
      <c r="AK658" s="80">
        <v>0</v>
      </c>
      <c r="AL658" s="86" t="s">
        <v>2449</v>
      </c>
      <c r="AM658" s="80" t="s">
        <v>2504</v>
      </c>
      <c r="AN658" s="80" t="b">
        <v>0</v>
      </c>
      <c r="AO658" s="86" t="s">
        <v>2256</v>
      </c>
      <c r="AP658" s="80" t="s">
        <v>178</v>
      </c>
      <c r="AQ658" s="80">
        <v>0</v>
      </c>
      <c r="AR658" s="80">
        <v>0</v>
      </c>
      <c r="AS658" s="80" t="s">
        <v>2513</v>
      </c>
      <c r="AT658" s="80" t="s">
        <v>2518</v>
      </c>
      <c r="AU658" s="80" t="s">
        <v>2520</v>
      </c>
      <c r="AV658" s="80" t="s">
        <v>2525</v>
      </c>
      <c r="AW658" s="80" t="s">
        <v>2533</v>
      </c>
      <c r="AX658" s="80" t="s">
        <v>2541</v>
      </c>
      <c r="AY658" s="80" t="s">
        <v>2546</v>
      </c>
      <c r="AZ658" s="83" t="s">
        <v>2551</v>
      </c>
      <c r="BA658" s="79" t="str">
        <f>REPLACE(INDEX(GroupVertices[Group],MATCH(Edges[[#This Row],[Vertex 1]],GroupVertices[Vertex],0)),1,1,"")</f>
        <v>2</v>
      </c>
      <c r="BB658" s="79" t="str">
        <f>REPLACE(INDEX(GroupVertices[Group],MATCH(Edges[[#This Row],[Vertex 2]],GroupVertices[Vertex],0)),1,1,"")</f>
        <v>2</v>
      </c>
    </row>
    <row r="659" spans="1:54" ht="15">
      <c r="A659" s="65" t="s">
        <v>279</v>
      </c>
      <c r="B659" s="65" t="s">
        <v>279</v>
      </c>
      <c r="C659" s="66"/>
      <c r="D659" s="67"/>
      <c r="E659" s="68"/>
      <c r="F659" s="69"/>
      <c r="G659" s="66"/>
      <c r="H659" s="70"/>
      <c r="I659" s="71"/>
      <c r="J659" s="71"/>
      <c r="K659" s="34" t="s">
        <v>65</v>
      </c>
      <c r="L659" s="78">
        <v>659</v>
      </c>
      <c r="M659" s="78"/>
      <c r="N659" s="73"/>
      <c r="O659" s="80" t="s">
        <v>178</v>
      </c>
      <c r="P659" s="82">
        <v>43530.014756944445</v>
      </c>
      <c r="Q659" s="80" t="s">
        <v>666</v>
      </c>
      <c r="R659" s="83" t="s">
        <v>906</v>
      </c>
      <c r="S659" s="80" t="s">
        <v>917</v>
      </c>
      <c r="T659" s="80" t="s">
        <v>925</v>
      </c>
      <c r="U659" s="80"/>
      <c r="V659" s="83" t="s">
        <v>1121</v>
      </c>
      <c r="W659" s="82">
        <v>43530.014756944445</v>
      </c>
      <c r="X659" s="83" t="s">
        <v>1529</v>
      </c>
      <c r="Y659" s="80"/>
      <c r="Z659" s="80"/>
      <c r="AA659" s="86" t="s">
        <v>2170</v>
      </c>
      <c r="AB659" s="80"/>
      <c r="AC659" s="80" t="b">
        <v>0</v>
      </c>
      <c r="AD659" s="80">
        <v>3</v>
      </c>
      <c r="AE659" s="86" t="s">
        <v>2449</v>
      </c>
      <c r="AF659" s="80" t="b">
        <v>1</v>
      </c>
      <c r="AG659" s="80" t="s">
        <v>2484</v>
      </c>
      <c r="AH659" s="80"/>
      <c r="AI659" s="86" t="s">
        <v>2328</v>
      </c>
      <c r="AJ659" s="80" t="b">
        <v>0</v>
      </c>
      <c r="AK659" s="80">
        <v>0</v>
      </c>
      <c r="AL659" s="86" t="s">
        <v>2449</v>
      </c>
      <c r="AM659" s="80" t="s">
        <v>2506</v>
      </c>
      <c r="AN659" s="80" t="b">
        <v>0</v>
      </c>
      <c r="AO659" s="86" t="s">
        <v>2170</v>
      </c>
      <c r="AP659" s="80" t="s">
        <v>178</v>
      </c>
      <c r="AQ659" s="80">
        <v>0</v>
      </c>
      <c r="AR659" s="80">
        <v>0</v>
      </c>
      <c r="AS659" s="80"/>
      <c r="AT659" s="80"/>
      <c r="AU659" s="80"/>
      <c r="AV659" s="80"/>
      <c r="AW659" s="80"/>
      <c r="AX659" s="80"/>
      <c r="AY659" s="80"/>
      <c r="AZ659" s="80"/>
      <c r="BA659" s="79" t="str">
        <f>REPLACE(INDEX(GroupVertices[Group],MATCH(Edges[[#This Row],[Vertex 1]],GroupVertices[Vertex],0)),1,1,"")</f>
        <v>6</v>
      </c>
      <c r="BB659" s="79" t="str">
        <f>REPLACE(INDEX(GroupVertices[Group],MATCH(Edges[[#This Row],[Vertex 2]],GroupVertices[Vertex],0)),1,1,"")</f>
        <v>6</v>
      </c>
    </row>
    <row r="660" spans="1:54" ht="15">
      <c r="A660" s="65" t="s">
        <v>291</v>
      </c>
      <c r="B660" s="65" t="s">
        <v>291</v>
      </c>
      <c r="C660" s="66"/>
      <c r="D660" s="67"/>
      <c r="E660" s="68"/>
      <c r="F660" s="69"/>
      <c r="G660" s="66"/>
      <c r="H660" s="70"/>
      <c r="I660" s="71"/>
      <c r="J660" s="71"/>
      <c r="K660" s="34" t="s">
        <v>65</v>
      </c>
      <c r="L660" s="78">
        <v>660</v>
      </c>
      <c r="M660" s="78"/>
      <c r="N660" s="73"/>
      <c r="O660" s="80" t="s">
        <v>178</v>
      </c>
      <c r="P660" s="82">
        <v>43523.01881944444</v>
      </c>
      <c r="Q660" s="80" t="s">
        <v>550</v>
      </c>
      <c r="R660" s="80"/>
      <c r="S660" s="80"/>
      <c r="T660" s="80" t="s">
        <v>945</v>
      </c>
      <c r="U660" s="80"/>
      <c r="V660" s="83" t="s">
        <v>1133</v>
      </c>
      <c r="W660" s="82">
        <v>43523.01881944444</v>
      </c>
      <c r="X660" s="83" t="s">
        <v>1404</v>
      </c>
      <c r="Y660" s="80"/>
      <c r="Z660" s="80"/>
      <c r="AA660" s="86" t="s">
        <v>2044</v>
      </c>
      <c r="AB660" s="80"/>
      <c r="AC660" s="80" t="b">
        <v>0</v>
      </c>
      <c r="AD660" s="80">
        <v>2</v>
      </c>
      <c r="AE660" s="86" t="s">
        <v>2449</v>
      </c>
      <c r="AF660" s="80" t="b">
        <v>0</v>
      </c>
      <c r="AG660" s="80" t="s">
        <v>2484</v>
      </c>
      <c r="AH660" s="80"/>
      <c r="AI660" s="86" t="s">
        <v>2449</v>
      </c>
      <c r="AJ660" s="80" t="b">
        <v>0</v>
      </c>
      <c r="AK660" s="80">
        <v>0</v>
      </c>
      <c r="AL660" s="86" t="s">
        <v>2449</v>
      </c>
      <c r="AM660" s="80" t="s">
        <v>2502</v>
      </c>
      <c r="AN660" s="80" t="b">
        <v>0</v>
      </c>
      <c r="AO660" s="86" t="s">
        <v>2044</v>
      </c>
      <c r="AP660" s="80" t="s">
        <v>178</v>
      </c>
      <c r="AQ660" s="80">
        <v>0</v>
      </c>
      <c r="AR660" s="80">
        <v>0</v>
      </c>
      <c r="AS660" s="80"/>
      <c r="AT660" s="80"/>
      <c r="AU660" s="80"/>
      <c r="AV660" s="80"/>
      <c r="AW660" s="80"/>
      <c r="AX660" s="80"/>
      <c r="AY660" s="80"/>
      <c r="AZ660" s="80"/>
      <c r="BA660" s="79" t="str">
        <f>REPLACE(INDEX(GroupVertices[Group],MATCH(Edges[[#This Row],[Vertex 1]],GroupVertices[Vertex],0)),1,1,"")</f>
        <v>1</v>
      </c>
      <c r="BB660" s="79" t="str">
        <f>REPLACE(INDEX(GroupVertices[Group],MATCH(Edges[[#This Row],[Vertex 2]],GroupVertices[Vertex],0)),1,1,"")</f>
        <v>1</v>
      </c>
    </row>
    <row r="661" spans="1:54" ht="15">
      <c r="A661" s="65" t="s">
        <v>270</v>
      </c>
      <c r="B661" s="65" t="s">
        <v>270</v>
      </c>
      <c r="C661" s="66"/>
      <c r="D661" s="67"/>
      <c r="E661" s="68"/>
      <c r="F661" s="69"/>
      <c r="G661" s="66"/>
      <c r="H661" s="70"/>
      <c r="I661" s="71"/>
      <c r="J661" s="71"/>
      <c r="K661" s="34" t="s">
        <v>65</v>
      </c>
      <c r="L661" s="78">
        <v>661</v>
      </c>
      <c r="M661" s="78"/>
      <c r="N661" s="73"/>
      <c r="O661" s="80" t="s">
        <v>178</v>
      </c>
      <c r="P661" s="82">
        <v>43523.03802083333</v>
      </c>
      <c r="Q661" s="80" t="s">
        <v>797</v>
      </c>
      <c r="R661" s="80"/>
      <c r="S661" s="80"/>
      <c r="T661" s="80" t="s">
        <v>925</v>
      </c>
      <c r="U661" s="80"/>
      <c r="V661" s="83" t="s">
        <v>1111</v>
      </c>
      <c r="W661" s="82">
        <v>43523.03802083333</v>
      </c>
      <c r="X661" s="83" t="s">
        <v>1671</v>
      </c>
      <c r="Y661" s="80"/>
      <c r="Z661" s="80"/>
      <c r="AA661" s="86" t="s">
        <v>2313</v>
      </c>
      <c r="AB661" s="80"/>
      <c r="AC661" s="80" t="b">
        <v>0</v>
      </c>
      <c r="AD661" s="80">
        <v>5</v>
      </c>
      <c r="AE661" s="86" t="s">
        <v>2449</v>
      </c>
      <c r="AF661" s="80" t="b">
        <v>0</v>
      </c>
      <c r="AG661" s="80" t="s">
        <v>2484</v>
      </c>
      <c r="AH661" s="80"/>
      <c r="AI661" s="86" t="s">
        <v>2449</v>
      </c>
      <c r="AJ661" s="80" t="b">
        <v>0</v>
      </c>
      <c r="AK661" s="80">
        <v>0</v>
      </c>
      <c r="AL661" s="86" t="s">
        <v>2449</v>
      </c>
      <c r="AM661" s="80" t="s">
        <v>2506</v>
      </c>
      <c r="AN661" s="80" t="b">
        <v>0</v>
      </c>
      <c r="AO661" s="86" t="s">
        <v>2313</v>
      </c>
      <c r="AP661" s="80" t="s">
        <v>178</v>
      </c>
      <c r="AQ661" s="80">
        <v>0</v>
      </c>
      <c r="AR661" s="80">
        <v>0</v>
      </c>
      <c r="AS661" s="80"/>
      <c r="AT661" s="80"/>
      <c r="AU661" s="80"/>
      <c r="AV661" s="80"/>
      <c r="AW661" s="80"/>
      <c r="AX661" s="80"/>
      <c r="AY661" s="80"/>
      <c r="AZ661" s="80"/>
      <c r="BA661" s="79" t="str">
        <f>REPLACE(INDEX(GroupVertices[Group],MATCH(Edges[[#This Row],[Vertex 1]],GroupVertices[Vertex],0)),1,1,"")</f>
        <v>1</v>
      </c>
      <c r="BB661" s="79" t="str">
        <f>REPLACE(INDEX(GroupVertices[Group],MATCH(Edges[[#This Row],[Vertex 2]],GroupVertices[Vertex],0)),1,1,"")</f>
        <v>1</v>
      </c>
    </row>
    <row r="662" spans="1:54" ht="15">
      <c r="A662" s="65" t="s">
        <v>258</v>
      </c>
      <c r="B662" s="65" t="s">
        <v>258</v>
      </c>
      <c r="C662" s="66"/>
      <c r="D662" s="67"/>
      <c r="E662" s="68"/>
      <c r="F662" s="69"/>
      <c r="G662" s="66"/>
      <c r="H662" s="70"/>
      <c r="I662" s="71"/>
      <c r="J662" s="71"/>
      <c r="K662" s="34" t="s">
        <v>65</v>
      </c>
      <c r="L662" s="78">
        <v>662</v>
      </c>
      <c r="M662" s="78"/>
      <c r="N662" s="73"/>
      <c r="O662" s="80" t="s">
        <v>178</v>
      </c>
      <c r="P662" s="82">
        <v>43528.00636574074</v>
      </c>
      <c r="Q662" s="80" t="s">
        <v>355</v>
      </c>
      <c r="R662" s="80"/>
      <c r="S662" s="80"/>
      <c r="T662" s="80" t="s">
        <v>935</v>
      </c>
      <c r="U662" s="83" t="s">
        <v>981</v>
      </c>
      <c r="V662" s="83" t="s">
        <v>981</v>
      </c>
      <c r="W662" s="82">
        <v>43528.00636574074</v>
      </c>
      <c r="X662" s="83" t="s">
        <v>1197</v>
      </c>
      <c r="Y662" s="80"/>
      <c r="Z662" s="80"/>
      <c r="AA662" s="86" t="s">
        <v>1837</v>
      </c>
      <c r="AB662" s="80"/>
      <c r="AC662" s="80" t="b">
        <v>0</v>
      </c>
      <c r="AD662" s="80">
        <v>5</v>
      </c>
      <c r="AE662" s="86" t="s">
        <v>2449</v>
      </c>
      <c r="AF662" s="80" t="b">
        <v>0</v>
      </c>
      <c r="AG662" s="80" t="s">
        <v>2484</v>
      </c>
      <c r="AH662" s="80"/>
      <c r="AI662" s="86" t="s">
        <v>2449</v>
      </c>
      <c r="AJ662" s="80" t="b">
        <v>0</v>
      </c>
      <c r="AK662" s="80">
        <v>2</v>
      </c>
      <c r="AL662" s="86" t="s">
        <v>2449</v>
      </c>
      <c r="AM662" s="80" t="s">
        <v>2504</v>
      </c>
      <c r="AN662" s="80" t="b">
        <v>0</v>
      </c>
      <c r="AO662" s="86" t="s">
        <v>1837</v>
      </c>
      <c r="AP662" s="80" t="s">
        <v>178</v>
      </c>
      <c r="AQ662" s="80">
        <v>0</v>
      </c>
      <c r="AR662" s="80">
        <v>0</v>
      </c>
      <c r="AS662" s="80" t="s">
        <v>2510</v>
      </c>
      <c r="AT662" s="80" t="s">
        <v>2518</v>
      </c>
      <c r="AU662" s="80" t="s">
        <v>2520</v>
      </c>
      <c r="AV662" s="80" t="s">
        <v>2522</v>
      </c>
      <c r="AW662" s="80" t="s">
        <v>2530</v>
      </c>
      <c r="AX662" s="80" t="s">
        <v>2538</v>
      </c>
      <c r="AY662" s="80" t="s">
        <v>2546</v>
      </c>
      <c r="AZ662" s="83" t="s">
        <v>2548</v>
      </c>
      <c r="BA662" s="79" t="str">
        <f>REPLACE(INDEX(GroupVertices[Group],MATCH(Edges[[#This Row],[Vertex 1]],GroupVertices[Vertex],0)),1,1,"")</f>
        <v>8</v>
      </c>
      <c r="BB662" s="79" t="str">
        <f>REPLACE(INDEX(GroupVertices[Group],MATCH(Edges[[#This Row],[Vertex 2]],GroupVertices[Vertex],0)),1,1,"")</f>
        <v>8</v>
      </c>
    </row>
    <row r="663" spans="1:54" ht="15">
      <c r="A663" s="65" t="s">
        <v>270</v>
      </c>
      <c r="B663" s="65" t="s">
        <v>270</v>
      </c>
      <c r="C663" s="66"/>
      <c r="D663" s="67"/>
      <c r="E663" s="68"/>
      <c r="F663" s="69"/>
      <c r="G663" s="66"/>
      <c r="H663" s="70"/>
      <c r="I663" s="71"/>
      <c r="J663" s="71"/>
      <c r="K663" s="34" t="s">
        <v>65</v>
      </c>
      <c r="L663" s="78">
        <v>663</v>
      </c>
      <c r="M663" s="78"/>
      <c r="N663" s="73"/>
      <c r="O663" s="80" t="s">
        <v>178</v>
      </c>
      <c r="P663" s="82">
        <v>43529.45023148148</v>
      </c>
      <c r="Q663" s="80" t="s">
        <v>358</v>
      </c>
      <c r="R663" s="80"/>
      <c r="S663" s="80"/>
      <c r="T663" s="80" t="s">
        <v>925</v>
      </c>
      <c r="U663" s="83" t="s">
        <v>979</v>
      </c>
      <c r="V663" s="83" t="s">
        <v>979</v>
      </c>
      <c r="W663" s="82">
        <v>43529.45023148148</v>
      </c>
      <c r="X663" s="83" t="s">
        <v>1676</v>
      </c>
      <c r="Y663" s="80"/>
      <c r="Z663" s="80"/>
      <c r="AA663" s="86" t="s">
        <v>2318</v>
      </c>
      <c r="AB663" s="80"/>
      <c r="AC663" s="80" t="b">
        <v>0</v>
      </c>
      <c r="AD663" s="80">
        <v>5</v>
      </c>
      <c r="AE663" s="86" t="s">
        <v>2449</v>
      </c>
      <c r="AF663" s="80" t="b">
        <v>0</v>
      </c>
      <c r="AG663" s="80" t="s">
        <v>2484</v>
      </c>
      <c r="AH663" s="80"/>
      <c r="AI663" s="86" t="s">
        <v>2449</v>
      </c>
      <c r="AJ663" s="80" t="b">
        <v>0</v>
      </c>
      <c r="AK663" s="80">
        <v>3</v>
      </c>
      <c r="AL663" s="86" t="s">
        <v>2449</v>
      </c>
      <c r="AM663" s="80" t="s">
        <v>2503</v>
      </c>
      <c r="AN663" s="80" t="b">
        <v>0</v>
      </c>
      <c r="AO663" s="86" t="s">
        <v>2318</v>
      </c>
      <c r="AP663" s="80" t="s">
        <v>178</v>
      </c>
      <c r="AQ663" s="80">
        <v>0</v>
      </c>
      <c r="AR663" s="80">
        <v>0</v>
      </c>
      <c r="AS663" s="80"/>
      <c r="AT663" s="80"/>
      <c r="AU663" s="80"/>
      <c r="AV663" s="80"/>
      <c r="AW663" s="80"/>
      <c r="AX663" s="80"/>
      <c r="AY663" s="80"/>
      <c r="AZ663" s="80"/>
      <c r="BA663" s="79" t="str">
        <f>REPLACE(INDEX(GroupVertices[Group],MATCH(Edges[[#This Row],[Vertex 1]],GroupVertices[Vertex],0)),1,1,"")</f>
        <v>1</v>
      </c>
      <c r="BB663" s="79" t="str">
        <f>REPLACE(INDEX(GroupVertices[Group],MATCH(Edges[[#This Row],[Vertex 2]],GroupVertices[Vertex],0)),1,1,"")</f>
        <v>1</v>
      </c>
    </row>
    <row r="664" spans="1:54" ht="15">
      <c r="A664" s="65" t="s">
        <v>270</v>
      </c>
      <c r="B664" s="65" t="s">
        <v>270</v>
      </c>
      <c r="C664" s="66"/>
      <c r="D664" s="67"/>
      <c r="E664" s="68"/>
      <c r="F664" s="69"/>
      <c r="G664" s="66"/>
      <c r="H664" s="70"/>
      <c r="I664" s="71"/>
      <c r="J664" s="71"/>
      <c r="K664" s="34" t="s">
        <v>65</v>
      </c>
      <c r="L664" s="78">
        <v>664</v>
      </c>
      <c r="M664" s="78"/>
      <c r="N664" s="73"/>
      <c r="O664" s="80" t="s">
        <v>178</v>
      </c>
      <c r="P664" s="82">
        <v>43529.44934027778</v>
      </c>
      <c r="Q664" s="80" t="s">
        <v>362</v>
      </c>
      <c r="R664" s="80"/>
      <c r="S664" s="80"/>
      <c r="T664" s="80" t="s">
        <v>925</v>
      </c>
      <c r="U664" s="83" t="s">
        <v>982</v>
      </c>
      <c r="V664" s="83" t="s">
        <v>982</v>
      </c>
      <c r="W664" s="82">
        <v>43529.44934027778</v>
      </c>
      <c r="X664" s="83" t="s">
        <v>1675</v>
      </c>
      <c r="Y664" s="80"/>
      <c r="Z664" s="80"/>
      <c r="AA664" s="86" t="s">
        <v>2317</v>
      </c>
      <c r="AB664" s="80"/>
      <c r="AC664" s="80" t="b">
        <v>0</v>
      </c>
      <c r="AD664" s="80">
        <v>11</v>
      </c>
      <c r="AE664" s="86" t="s">
        <v>2449</v>
      </c>
      <c r="AF664" s="80" t="b">
        <v>0</v>
      </c>
      <c r="AG664" s="80" t="s">
        <v>2484</v>
      </c>
      <c r="AH664" s="80"/>
      <c r="AI664" s="86" t="s">
        <v>2449</v>
      </c>
      <c r="AJ664" s="80" t="b">
        <v>0</v>
      </c>
      <c r="AK664" s="80">
        <v>3</v>
      </c>
      <c r="AL664" s="86" t="s">
        <v>2449</v>
      </c>
      <c r="AM664" s="80" t="s">
        <v>2503</v>
      </c>
      <c r="AN664" s="80" t="b">
        <v>0</v>
      </c>
      <c r="AO664" s="86" t="s">
        <v>2317</v>
      </c>
      <c r="AP664" s="80" t="s">
        <v>178</v>
      </c>
      <c r="AQ664" s="80">
        <v>0</v>
      </c>
      <c r="AR664" s="80">
        <v>0</v>
      </c>
      <c r="AS664" s="80"/>
      <c r="AT664" s="80"/>
      <c r="AU664" s="80"/>
      <c r="AV664" s="80"/>
      <c r="AW664" s="80"/>
      <c r="AX664" s="80"/>
      <c r="AY664" s="80"/>
      <c r="AZ664" s="80"/>
      <c r="BA664" s="79" t="str">
        <f>REPLACE(INDEX(GroupVertices[Group],MATCH(Edges[[#This Row],[Vertex 1]],GroupVertices[Vertex],0)),1,1,"")</f>
        <v>1</v>
      </c>
      <c r="BB664" s="79" t="str">
        <f>REPLACE(INDEX(GroupVertices[Group],MATCH(Edges[[#This Row],[Vertex 2]],GroupVertices[Vertex],0)),1,1,"")</f>
        <v>1</v>
      </c>
    </row>
    <row r="665" spans="1:54" ht="15">
      <c r="A665" s="65" t="s">
        <v>270</v>
      </c>
      <c r="B665" s="65" t="s">
        <v>270</v>
      </c>
      <c r="C665" s="66"/>
      <c r="D665" s="67"/>
      <c r="E665" s="68"/>
      <c r="F665" s="69"/>
      <c r="G665" s="66"/>
      <c r="H665" s="70"/>
      <c r="I665" s="71"/>
      <c r="J665" s="71"/>
      <c r="K665" s="34" t="s">
        <v>65</v>
      </c>
      <c r="L665" s="78">
        <v>665</v>
      </c>
      <c r="M665" s="78"/>
      <c r="N665" s="73"/>
      <c r="O665" s="80" t="s">
        <v>178</v>
      </c>
      <c r="P665" s="82">
        <v>43529.450694444444</v>
      </c>
      <c r="Q665" s="80" t="s">
        <v>356</v>
      </c>
      <c r="R665" s="80"/>
      <c r="S665" s="80"/>
      <c r="T665" s="80" t="s">
        <v>925</v>
      </c>
      <c r="U665" s="83" t="s">
        <v>977</v>
      </c>
      <c r="V665" s="83" t="s">
        <v>977</v>
      </c>
      <c r="W665" s="82">
        <v>43529.450694444444</v>
      </c>
      <c r="X665" s="83" t="s">
        <v>1677</v>
      </c>
      <c r="Y665" s="80"/>
      <c r="Z665" s="80"/>
      <c r="AA665" s="86" t="s">
        <v>2319</v>
      </c>
      <c r="AB665" s="80"/>
      <c r="AC665" s="80" t="b">
        <v>0</v>
      </c>
      <c r="AD665" s="80">
        <v>7</v>
      </c>
      <c r="AE665" s="86" t="s">
        <v>2449</v>
      </c>
      <c r="AF665" s="80" t="b">
        <v>0</v>
      </c>
      <c r="AG665" s="80" t="s">
        <v>2484</v>
      </c>
      <c r="AH665" s="80"/>
      <c r="AI665" s="86" t="s">
        <v>2449</v>
      </c>
      <c r="AJ665" s="80" t="b">
        <v>0</v>
      </c>
      <c r="AK665" s="80">
        <v>4</v>
      </c>
      <c r="AL665" s="86" t="s">
        <v>2449</v>
      </c>
      <c r="AM665" s="80" t="s">
        <v>2503</v>
      </c>
      <c r="AN665" s="80" t="b">
        <v>0</v>
      </c>
      <c r="AO665" s="86" t="s">
        <v>2319</v>
      </c>
      <c r="AP665" s="80" t="s">
        <v>178</v>
      </c>
      <c r="AQ665" s="80">
        <v>0</v>
      </c>
      <c r="AR665" s="80">
        <v>0</v>
      </c>
      <c r="AS665" s="80"/>
      <c r="AT665" s="80"/>
      <c r="AU665" s="80"/>
      <c r="AV665" s="80"/>
      <c r="AW665" s="80"/>
      <c r="AX665" s="80"/>
      <c r="AY665" s="80"/>
      <c r="AZ665" s="80"/>
      <c r="BA665" s="79" t="str">
        <f>REPLACE(INDEX(GroupVertices[Group],MATCH(Edges[[#This Row],[Vertex 1]],GroupVertices[Vertex],0)),1,1,"")</f>
        <v>1</v>
      </c>
      <c r="BB665" s="79" t="str">
        <f>REPLACE(INDEX(GroupVertices[Group],MATCH(Edges[[#This Row],[Vertex 2]],GroupVertices[Vertex],0)),1,1,"")</f>
        <v>1</v>
      </c>
    </row>
    <row r="666" spans="1:54" ht="15">
      <c r="A666" s="65" t="s">
        <v>270</v>
      </c>
      <c r="B666" s="65" t="s">
        <v>270</v>
      </c>
      <c r="C666" s="66"/>
      <c r="D666" s="67"/>
      <c r="E666" s="68"/>
      <c r="F666" s="69"/>
      <c r="G666" s="66"/>
      <c r="H666" s="70"/>
      <c r="I666" s="71"/>
      <c r="J666" s="71"/>
      <c r="K666" s="34" t="s">
        <v>65</v>
      </c>
      <c r="L666" s="78">
        <v>666</v>
      </c>
      <c r="M666" s="78"/>
      <c r="N666" s="73"/>
      <c r="O666" s="80" t="s">
        <v>178</v>
      </c>
      <c r="P666" s="82">
        <v>43529.453368055554</v>
      </c>
      <c r="Q666" s="80" t="s">
        <v>357</v>
      </c>
      <c r="R666" s="80"/>
      <c r="S666" s="80"/>
      <c r="T666" s="80" t="s">
        <v>925</v>
      </c>
      <c r="U666" s="83" t="s">
        <v>978</v>
      </c>
      <c r="V666" s="83" t="s">
        <v>978</v>
      </c>
      <c r="W666" s="82">
        <v>43529.453368055554</v>
      </c>
      <c r="X666" s="83" t="s">
        <v>1678</v>
      </c>
      <c r="Y666" s="80"/>
      <c r="Z666" s="80"/>
      <c r="AA666" s="86" t="s">
        <v>2320</v>
      </c>
      <c r="AB666" s="80"/>
      <c r="AC666" s="80" t="b">
        <v>0</v>
      </c>
      <c r="AD666" s="80">
        <v>11</v>
      </c>
      <c r="AE666" s="86" t="s">
        <v>2449</v>
      </c>
      <c r="AF666" s="80" t="b">
        <v>0</v>
      </c>
      <c r="AG666" s="80" t="s">
        <v>2484</v>
      </c>
      <c r="AH666" s="80"/>
      <c r="AI666" s="86" t="s">
        <v>2449</v>
      </c>
      <c r="AJ666" s="80" t="b">
        <v>0</v>
      </c>
      <c r="AK666" s="80">
        <v>5</v>
      </c>
      <c r="AL666" s="86" t="s">
        <v>2449</v>
      </c>
      <c r="AM666" s="80" t="s">
        <v>2503</v>
      </c>
      <c r="AN666" s="80" t="b">
        <v>0</v>
      </c>
      <c r="AO666" s="86" t="s">
        <v>2320</v>
      </c>
      <c r="AP666" s="80" t="s">
        <v>178</v>
      </c>
      <c r="AQ666" s="80">
        <v>0</v>
      </c>
      <c r="AR666" s="80">
        <v>0</v>
      </c>
      <c r="AS666" s="80"/>
      <c r="AT666" s="80"/>
      <c r="AU666" s="80"/>
      <c r="AV666" s="80"/>
      <c r="AW666" s="80"/>
      <c r="AX666" s="80"/>
      <c r="AY666" s="80"/>
      <c r="AZ666" s="80"/>
      <c r="BA666" s="79" t="str">
        <f>REPLACE(INDEX(GroupVertices[Group],MATCH(Edges[[#This Row],[Vertex 1]],GroupVertices[Vertex],0)),1,1,"")</f>
        <v>1</v>
      </c>
      <c r="BB666" s="79" t="str">
        <f>REPLACE(INDEX(GroupVertices[Group],MATCH(Edges[[#This Row],[Vertex 2]],GroupVertices[Vertex],0)),1,1,"")</f>
        <v>1</v>
      </c>
    </row>
    <row r="667" spans="1:54" ht="15">
      <c r="A667" s="65" t="s">
        <v>270</v>
      </c>
      <c r="B667" s="65" t="s">
        <v>270</v>
      </c>
      <c r="C667" s="66"/>
      <c r="D667" s="67"/>
      <c r="E667" s="68"/>
      <c r="F667" s="69"/>
      <c r="G667" s="66"/>
      <c r="H667" s="70"/>
      <c r="I667" s="71"/>
      <c r="J667" s="71"/>
      <c r="K667" s="34" t="s">
        <v>65</v>
      </c>
      <c r="L667" s="78">
        <v>667</v>
      </c>
      <c r="M667" s="78"/>
      <c r="N667" s="73"/>
      <c r="O667" s="80" t="s">
        <v>178</v>
      </c>
      <c r="P667" s="82">
        <v>43529.44869212963</v>
      </c>
      <c r="Q667" s="80" t="s">
        <v>360</v>
      </c>
      <c r="R667" s="80"/>
      <c r="S667" s="80"/>
      <c r="T667" s="80" t="s">
        <v>925</v>
      </c>
      <c r="U667" s="83" t="s">
        <v>980</v>
      </c>
      <c r="V667" s="83" t="s">
        <v>980</v>
      </c>
      <c r="W667" s="82">
        <v>43529.44869212963</v>
      </c>
      <c r="X667" s="83" t="s">
        <v>1674</v>
      </c>
      <c r="Y667" s="80"/>
      <c r="Z667" s="80"/>
      <c r="AA667" s="86" t="s">
        <v>2316</v>
      </c>
      <c r="AB667" s="80"/>
      <c r="AC667" s="80" t="b">
        <v>0</v>
      </c>
      <c r="AD667" s="80">
        <v>9</v>
      </c>
      <c r="AE667" s="86" t="s">
        <v>2449</v>
      </c>
      <c r="AF667" s="80" t="b">
        <v>0</v>
      </c>
      <c r="AG667" s="80" t="s">
        <v>2484</v>
      </c>
      <c r="AH667" s="80"/>
      <c r="AI667" s="86" t="s">
        <v>2449</v>
      </c>
      <c r="AJ667" s="80" t="b">
        <v>0</v>
      </c>
      <c r="AK667" s="80">
        <v>6</v>
      </c>
      <c r="AL667" s="86" t="s">
        <v>2449</v>
      </c>
      <c r="AM667" s="80" t="s">
        <v>2503</v>
      </c>
      <c r="AN667" s="80" t="b">
        <v>0</v>
      </c>
      <c r="AO667" s="86" t="s">
        <v>2316</v>
      </c>
      <c r="AP667" s="80" t="s">
        <v>178</v>
      </c>
      <c r="AQ667" s="80">
        <v>0</v>
      </c>
      <c r="AR667" s="80">
        <v>0</v>
      </c>
      <c r="AS667" s="80"/>
      <c r="AT667" s="80"/>
      <c r="AU667" s="80"/>
      <c r="AV667" s="80"/>
      <c r="AW667" s="80"/>
      <c r="AX667" s="80"/>
      <c r="AY667" s="80"/>
      <c r="AZ667" s="80"/>
      <c r="BA667" s="79" t="str">
        <f>REPLACE(INDEX(GroupVertices[Group],MATCH(Edges[[#This Row],[Vertex 1]],GroupVertices[Vertex],0)),1,1,"")</f>
        <v>1</v>
      </c>
      <c r="BB667" s="79" t="str">
        <f>REPLACE(INDEX(GroupVertices[Group],MATCH(Edges[[#This Row],[Vertex 2]],GroupVertices[Vertex],0)),1,1,"")</f>
        <v>1</v>
      </c>
    </row>
    <row r="668" spans="1:54" ht="15">
      <c r="A668" s="65" t="s">
        <v>288</v>
      </c>
      <c r="B668" s="65" t="s">
        <v>288</v>
      </c>
      <c r="C668" s="66"/>
      <c r="D668" s="67"/>
      <c r="E668" s="68"/>
      <c r="F668" s="69"/>
      <c r="G668" s="66"/>
      <c r="H668" s="70"/>
      <c r="I668" s="71"/>
      <c r="J668" s="71"/>
      <c r="K668" s="34" t="s">
        <v>65</v>
      </c>
      <c r="L668" s="78">
        <v>668</v>
      </c>
      <c r="M668" s="78"/>
      <c r="N668" s="73"/>
      <c r="O668" s="80" t="s">
        <v>178</v>
      </c>
      <c r="P668" s="82">
        <v>43530.00334490741</v>
      </c>
      <c r="Q668" s="80" t="s">
        <v>524</v>
      </c>
      <c r="R668" s="80"/>
      <c r="S668" s="80"/>
      <c r="T668" s="80" t="s">
        <v>925</v>
      </c>
      <c r="U668" s="80"/>
      <c r="V668" s="83" t="s">
        <v>1130</v>
      </c>
      <c r="W668" s="82">
        <v>43530.00334490741</v>
      </c>
      <c r="X668" s="83" t="s">
        <v>1376</v>
      </c>
      <c r="Y668" s="80"/>
      <c r="Z668" s="80"/>
      <c r="AA668" s="86" t="s">
        <v>2016</v>
      </c>
      <c r="AB668" s="80"/>
      <c r="AC668" s="80" t="b">
        <v>0</v>
      </c>
      <c r="AD668" s="80">
        <v>2</v>
      </c>
      <c r="AE668" s="86" t="s">
        <v>2449</v>
      </c>
      <c r="AF668" s="80" t="b">
        <v>0</v>
      </c>
      <c r="AG668" s="80" t="s">
        <v>2484</v>
      </c>
      <c r="AH668" s="80"/>
      <c r="AI668" s="86" t="s">
        <v>2449</v>
      </c>
      <c r="AJ668" s="80" t="b">
        <v>0</v>
      </c>
      <c r="AK668" s="80">
        <v>0</v>
      </c>
      <c r="AL668" s="86" t="s">
        <v>2449</v>
      </c>
      <c r="AM668" s="80" t="s">
        <v>2502</v>
      </c>
      <c r="AN668" s="80" t="b">
        <v>0</v>
      </c>
      <c r="AO668" s="86" t="s">
        <v>2016</v>
      </c>
      <c r="AP668" s="80" t="s">
        <v>178</v>
      </c>
      <c r="AQ668" s="80">
        <v>0</v>
      </c>
      <c r="AR668" s="80">
        <v>0</v>
      </c>
      <c r="AS668" s="80"/>
      <c r="AT668" s="80"/>
      <c r="AU668" s="80"/>
      <c r="AV668" s="80"/>
      <c r="AW668" s="80"/>
      <c r="AX668" s="80"/>
      <c r="AY668" s="80"/>
      <c r="AZ668" s="80"/>
      <c r="BA668" s="79" t="str">
        <f>REPLACE(INDEX(GroupVertices[Group],MATCH(Edges[[#This Row],[Vertex 1]],GroupVertices[Vertex],0)),1,1,"")</f>
        <v>2</v>
      </c>
      <c r="BB668" s="79" t="str">
        <f>REPLACE(INDEX(GroupVertices[Group],MATCH(Edges[[#This Row],[Vertex 2]],GroupVertices[Vertex],0)),1,1,"")</f>
        <v>2</v>
      </c>
    </row>
    <row r="669" spans="1:54" ht="15">
      <c r="A669" s="65" t="s">
        <v>288</v>
      </c>
      <c r="B669" s="65" t="s">
        <v>288</v>
      </c>
      <c r="C669" s="66"/>
      <c r="D669" s="67"/>
      <c r="E669" s="68"/>
      <c r="F669" s="69"/>
      <c r="G669" s="66"/>
      <c r="H669" s="70"/>
      <c r="I669" s="71"/>
      <c r="J669" s="71"/>
      <c r="K669" s="34" t="s">
        <v>65</v>
      </c>
      <c r="L669" s="78">
        <v>669</v>
      </c>
      <c r="M669" s="78"/>
      <c r="N669" s="73"/>
      <c r="O669" s="80" t="s">
        <v>178</v>
      </c>
      <c r="P669" s="82">
        <v>43529.99318287037</v>
      </c>
      <c r="Q669" s="80" t="s">
        <v>521</v>
      </c>
      <c r="R669" s="83" t="s">
        <v>894</v>
      </c>
      <c r="S669" s="80" t="s">
        <v>917</v>
      </c>
      <c r="T669" s="80" t="s">
        <v>925</v>
      </c>
      <c r="U669" s="80"/>
      <c r="V669" s="83" t="s">
        <v>1130</v>
      </c>
      <c r="W669" s="82">
        <v>43529.99318287037</v>
      </c>
      <c r="X669" s="83" t="s">
        <v>1373</v>
      </c>
      <c r="Y669" s="80"/>
      <c r="Z669" s="80"/>
      <c r="AA669" s="86" t="s">
        <v>2013</v>
      </c>
      <c r="AB669" s="80"/>
      <c r="AC669" s="80" t="b">
        <v>0</v>
      </c>
      <c r="AD669" s="80">
        <v>2</v>
      </c>
      <c r="AE669" s="86" t="s">
        <v>2449</v>
      </c>
      <c r="AF669" s="80" t="b">
        <v>1</v>
      </c>
      <c r="AG669" s="80" t="s">
        <v>2484</v>
      </c>
      <c r="AH669" s="80"/>
      <c r="AI669" s="86" t="s">
        <v>2320</v>
      </c>
      <c r="AJ669" s="80" t="b">
        <v>0</v>
      </c>
      <c r="AK669" s="80">
        <v>0</v>
      </c>
      <c r="AL669" s="86" t="s">
        <v>2449</v>
      </c>
      <c r="AM669" s="80" t="s">
        <v>2502</v>
      </c>
      <c r="AN669" s="80" t="b">
        <v>0</v>
      </c>
      <c r="AO669" s="86" t="s">
        <v>2013</v>
      </c>
      <c r="AP669" s="80" t="s">
        <v>178</v>
      </c>
      <c r="AQ669" s="80">
        <v>0</v>
      </c>
      <c r="AR669" s="80">
        <v>0</v>
      </c>
      <c r="AS669" s="80"/>
      <c r="AT669" s="80"/>
      <c r="AU669" s="80"/>
      <c r="AV669" s="80"/>
      <c r="AW669" s="80"/>
      <c r="AX669" s="80"/>
      <c r="AY669" s="80"/>
      <c r="AZ669" s="80"/>
      <c r="BA669" s="79" t="str">
        <f>REPLACE(INDEX(GroupVertices[Group],MATCH(Edges[[#This Row],[Vertex 1]],GroupVertices[Vertex],0)),1,1,"")</f>
        <v>2</v>
      </c>
      <c r="BB669" s="79" t="str">
        <f>REPLACE(INDEX(GroupVertices[Group],MATCH(Edges[[#This Row],[Vertex 2]],GroupVertices[Vertex],0)),1,1,"")</f>
        <v>2</v>
      </c>
    </row>
    <row r="670" spans="1:54" ht="15">
      <c r="A670" s="65" t="s">
        <v>297</v>
      </c>
      <c r="B670" s="65" t="s">
        <v>297</v>
      </c>
      <c r="C670" s="66"/>
      <c r="D670" s="67"/>
      <c r="E670" s="68"/>
      <c r="F670" s="69"/>
      <c r="G670" s="66"/>
      <c r="H670" s="70"/>
      <c r="I670" s="71"/>
      <c r="J670" s="71"/>
      <c r="K670" s="34" t="s">
        <v>65</v>
      </c>
      <c r="L670" s="78">
        <v>670</v>
      </c>
      <c r="M670" s="78"/>
      <c r="N670" s="73"/>
      <c r="O670" s="80" t="s">
        <v>178</v>
      </c>
      <c r="P670" s="82">
        <v>43530.04701388889</v>
      </c>
      <c r="Q670" s="80" t="s">
        <v>836</v>
      </c>
      <c r="R670" s="80"/>
      <c r="S670" s="80"/>
      <c r="T670" s="80" t="s">
        <v>925</v>
      </c>
      <c r="U670" s="80"/>
      <c r="V670" s="83" t="s">
        <v>1137</v>
      </c>
      <c r="W670" s="82">
        <v>43530.04701388889</v>
      </c>
      <c r="X670" s="83" t="s">
        <v>1721</v>
      </c>
      <c r="Y670" s="80"/>
      <c r="Z670" s="80"/>
      <c r="AA670" s="86" t="s">
        <v>2365</v>
      </c>
      <c r="AB670" s="80"/>
      <c r="AC670" s="80" t="b">
        <v>0</v>
      </c>
      <c r="AD670" s="80">
        <v>2</v>
      </c>
      <c r="AE670" s="86" t="s">
        <v>2449</v>
      </c>
      <c r="AF670" s="80" t="b">
        <v>0</v>
      </c>
      <c r="AG670" s="80" t="s">
        <v>2484</v>
      </c>
      <c r="AH670" s="80"/>
      <c r="AI670" s="86" t="s">
        <v>2449</v>
      </c>
      <c r="AJ670" s="80" t="b">
        <v>0</v>
      </c>
      <c r="AK670" s="80">
        <v>0</v>
      </c>
      <c r="AL670" s="86" t="s">
        <v>2449</v>
      </c>
      <c r="AM670" s="80" t="s">
        <v>2501</v>
      </c>
      <c r="AN670" s="80" t="b">
        <v>0</v>
      </c>
      <c r="AO670" s="86" t="s">
        <v>2365</v>
      </c>
      <c r="AP670" s="80" t="s">
        <v>178</v>
      </c>
      <c r="AQ670" s="80">
        <v>0</v>
      </c>
      <c r="AR670" s="80">
        <v>0</v>
      </c>
      <c r="AS670" s="80"/>
      <c r="AT670" s="80"/>
      <c r="AU670" s="80"/>
      <c r="AV670" s="80"/>
      <c r="AW670" s="80"/>
      <c r="AX670" s="80"/>
      <c r="AY670" s="80"/>
      <c r="AZ670" s="80"/>
      <c r="BA670" s="79" t="str">
        <f>REPLACE(INDEX(GroupVertices[Group],MATCH(Edges[[#This Row],[Vertex 1]],GroupVertices[Vertex],0)),1,1,"")</f>
        <v>2</v>
      </c>
      <c r="BB670" s="79" t="str">
        <f>REPLACE(INDEX(GroupVertices[Group],MATCH(Edges[[#This Row],[Vertex 2]],GroupVertices[Vertex],0)),1,1,"")</f>
        <v>2</v>
      </c>
    </row>
    <row r="671" spans="1:54" ht="15">
      <c r="A671" s="65" t="s">
        <v>270</v>
      </c>
      <c r="B671" s="65" t="s">
        <v>270</v>
      </c>
      <c r="C671" s="66"/>
      <c r="D671" s="67"/>
      <c r="E671" s="68"/>
      <c r="F671" s="69"/>
      <c r="G671" s="66"/>
      <c r="H671" s="70"/>
      <c r="I671" s="71"/>
      <c r="J671" s="71"/>
      <c r="K671" s="34" t="s">
        <v>65</v>
      </c>
      <c r="L671" s="78">
        <v>671</v>
      </c>
      <c r="M671" s="78"/>
      <c r="N671" s="73"/>
      <c r="O671" s="80" t="s">
        <v>178</v>
      </c>
      <c r="P671" s="82">
        <v>43523.01143518519</v>
      </c>
      <c r="Q671" s="80" t="s">
        <v>777</v>
      </c>
      <c r="R671" s="80"/>
      <c r="S671" s="80"/>
      <c r="T671" s="80" t="s">
        <v>925</v>
      </c>
      <c r="U671" s="80"/>
      <c r="V671" s="83" t="s">
        <v>1111</v>
      </c>
      <c r="W671" s="82">
        <v>43523.01143518519</v>
      </c>
      <c r="X671" s="83" t="s">
        <v>1650</v>
      </c>
      <c r="Y671" s="80"/>
      <c r="Z671" s="80"/>
      <c r="AA671" s="86" t="s">
        <v>2292</v>
      </c>
      <c r="AB671" s="80"/>
      <c r="AC671" s="80" t="b">
        <v>0</v>
      </c>
      <c r="AD671" s="80">
        <v>4</v>
      </c>
      <c r="AE671" s="86" t="s">
        <v>2449</v>
      </c>
      <c r="AF671" s="80" t="b">
        <v>0</v>
      </c>
      <c r="AG671" s="80" t="s">
        <v>2484</v>
      </c>
      <c r="AH671" s="80"/>
      <c r="AI671" s="86" t="s">
        <v>2449</v>
      </c>
      <c r="AJ671" s="80" t="b">
        <v>0</v>
      </c>
      <c r="AK671" s="80">
        <v>0</v>
      </c>
      <c r="AL671" s="86" t="s">
        <v>2449</v>
      </c>
      <c r="AM671" s="80" t="s">
        <v>2506</v>
      </c>
      <c r="AN671" s="80" t="b">
        <v>0</v>
      </c>
      <c r="AO671" s="86" t="s">
        <v>2292</v>
      </c>
      <c r="AP671" s="80" t="s">
        <v>178</v>
      </c>
      <c r="AQ671" s="80">
        <v>0</v>
      </c>
      <c r="AR671" s="80">
        <v>0</v>
      </c>
      <c r="AS671" s="80"/>
      <c r="AT671" s="80"/>
      <c r="AU671" s="80"/>
      <c r="AV671" s="80"/>
      <c r="AW671" s="80"/>
      <c r="AX671" s="80"/>
      <c r="AY671" s="80"/>
      <c r="AZ671" s="80"/>
      <c r="BA671" s="79" t="str">
        <f>REPLACE(INDEX(GroupVertices[Group],MATCH(Edges[[#This Row],[Vertex 1]],GroupVertices[Vertex],0)),1,1,"")</f>
        <v>1</v>
      </c>
      <c r="BB671" s="79" t="str">
        <f>REPLACE(INDEX(GroupVertices[Group],MATCH(Edges[[#This Row],[Vertex 2]],GroupVertices[Vertex],0)),1,1,"")</f>
        <v>1</v>
      </c>
    </row>
    <row r="672" spans="1:54" ht="15">
      <c r="A672" s="65" t="s">
        <v>296</v>
      </c>
      <c r="B672" s="65" t="s">
        <v>296</v>
      </c>
      <c r="C672" s="66"/>
      <c r="D672" s="67"/>
      <c r="E672" s="68"/>
      <c r="F672" s="69"/>
      <c r="G672" s="66"/>
      <c r="H672" s="70"/>
      <c r="I672" s="71"/>
      <c r="J672" s="71"/>
      <c r="K672" s="34" t="s">
        <v>65</v>
      </c>
      <c r="L672" s="78">
        <v>672</v>
      </c>
      <c r="M672" s="78"/>
      <c r="N672" s="73"/>
      <c r="O672" s="80" t="s">
        <v>178</v>
      </c>
      <c r="P672" s="82">
        <v>43523.00711805555</v>
      </c>
      <c r="Q672" s="80" t="s">
        <v>865</v>
      </c>
      <c r="R672" s="80"/>
      <c r="S672" s="80"/>
      <c r="T672" s="80" t="s">
        <v>925</v>
      </c>
      <c r="U672" s="80"/>
      <c r="V672" s="83" t="s">
        <v>1146</v>
      </c>
      <c r="W672" s="82">
        <v>43523.00711805555</v>
      </c>
      <c r="X672" s="83" t="s">
        <v>1769</v>
      </c>
      <c r="Y672" s="80"/>
      <c r="Z672" s="80"/>
      <c r="AA672" s="86" t="s">
        <v>2413</v>
      </c>
      <c r="AB672" s="80"/>
      <c r="AC672" s="80" t="b">
        <v>0</v>
      </c>
      <c r="AD672" s="80">
        <v>1</v>
      </c>
      <c r="AE672" s="86" t="s">
        <v>2449</v>
      </c>
      <c r="AF672" s="80" t="b">
        <v>0</v>
      </c>
      <c r="AG672" s="80" t="s">
        <v>2484</v>
      </c>
      <c r="AH672" s="80"/>
      <c r="AI672" s="86" t="s">
        <v>2449</v>
      </c>
      <c r="AJ672" s="80" t="b">
        <v>0</v>
      </c>
      <c r="AK672" s="80">
        <v>0</v>
      </c>
      <c r="AL672" s="86" t="s">
        <v>2449</v>
      </c>
      <c r="AM672" s="80" t="s">
        <v>2504</v>
      </c>
      <c r="AN672" s="80" t="b">
        <v>0</v>
      </c>
      <c r="AO672" s="86" t="s">
        <v>2413</v>
      </c>
      <c r="AP672" s="80" t="s">
        <v>178</v>
      </c>
      <c r="AQ672" s="80">
        <v>0</v>
      </c>
      <c r="AR672" s="80">
        <v>0</v>
      </c>
      <c r="AS672" s="80"/>
      <c r="AT672" s="80"/>
      <c r="AU672" s="80"/>
      <c r="AV672" s="80"/>
      <c r="AW672" s="80"/>
      <c r="AX672" s="80"/>
      <c r="AY672" s="80"/>
      <c r="AZ672" s="80"/>
      <c r="BA672" s="79" t="str">
        <f>REPLACE(INDEX(GroupVertices[Group],MATCH(Edges[[#This Row],[Vertex 1]],GroupVertices[Vertex],0)),1,1,"")</f>
        <v>5</v>
      </c>
      <c r="BB672" s="79" t="str">
        <f>REPLACE(INDEX(GroupVertices[Group],MATCH(Edges[[#This Row],[Vertex 2]],GroupVertices[Vertex],0)),1,1,"")</f>
        <v>5</v>
      </c>
    </row>
    <row r="673" spans="1:54" ht="15">
      <c r="A673" s="65" t="s">
        <v>296</v>
      </c>
      <c r="B673" s="65" t="s">
        <v>296</v>
      </c>
      <c r="C673" s="66"/>
      <c r="D673" s="67"/>
      <c r="E673" s="68"/>
      <c r="F673" s="69"/>
      <c r="G673" s="66"/>
      <c r="H673" s="70"/>
      <c r="I673" s="71"/>
      <c r="J673" s="71"/>
      <c r="K673" s="34" t="s">
        <v>65</v>
      </c>
      <c r="L673" s="78">
        <v>673</v>
      </c>
      <c r="M673" s="78"/>
      <c r="N673" s="73"/>
      <c r="O673" s="80" t="s">
        <v>178</v>
      </c>
      <c r="P673" s="82">
        <v>43530.00287037037</v>
      </c>
      <c r="Q673" s="80" t="s">
        <v>874</v>
      </c>
      <c r="R673" s="80"/>
      <c r="S673" s="80"/>
      <c r="T673" s="80" t="s">
        <v>925</v>
      </c>
      <c r="U673" s="80"/>
      <c r="V673" s="83" t="s">
        <v>1146</v>
      </c>
      <c r="W673" s="82">
        <v>43530.00287037037</v>
      </c>
      <c r="X673" s="83" t="s">
        <v>1778</v>
      </c>
      <c r="Y673" s="80"/>
      <c r="Z673" s="80"/>
      <c r="AA673" s="86" t="s">
        <v>2422</v>
      </c>
      <c r="AB673" s="80"/>
      <c r="AC673" s="80" t="b">
        <v>0</v>
      </c>
      <c r="AD673" s="80">
        <v>5</v>
      </c>
      <c r="AE673" s="86" t="s">
        <v>2449</v>
      </c>
      <c r="AF673" s="80" t="b">
        <v>0</v>
      </c>
      <c r="AG673" s="80" t="s">
        <v>2484</v>
      </c>
      <c r="AH673" s="80"/>
      <c r="AI673" s="86" t="s">
        <v>2449</v>
      </c>
      <c r="AJ673" s="80" t="b">
        <v>0</v>
      </c>
      <c r="AK673" s="80">
        <v>0</v>
      </c>
      <c r="AL673" s="86" t="s">
        <v>2449</v>
      </c>
      <c r="AM673" s="80" t="s">
        <v>2504</v>
      </c>
      <c r="AN673" s="80" t="b">
        <v>0</v>
      </c>
      <c r="AO673" s="86" t="s">
        <v>2422</v>
      </c>
      <c r="AP673" s="80" t="s">
        <v>178</v>
      </c>
      <c r="AQ673" s="80">
        <v>0</v>
      </c>
      <c r="AR673" s="80">
        <v>0</v>
      </c>
      <c r="AS673" s="80"/>
      <c r="AT673" s="80"/>
      <c r="AU673" s="80"/>
      <c r="AV673" s="80"/>
      <c r="AW673" s="80"/>
      <c r="AX673" s="80"/>
      <c r="AY673" s="80"/>
      <c r="AZ673" s="80"/>
      <c r="BA673" s="79" t="str">
        <f>REPLACE(INDEX(GroupVertices[Group],MATCH(Edges[[#This Row],[Vertex 1]],GroupVertices[Vertex],0)),1,1,"")</f>
        <v>5</v>
      </c>
      <c r="BB673" s="79" t="str">
        <f>REPLACE(INDEX(GroupVertices[Group],MATCH(Edges[[#This Row],[Vertex 2]],GroupVertices[Vertex],0)),1,1,"")</f>
        <v>5</v>
      </c>
    </row>
    <row r="674" spans="1:54" ht="15">
      <c r="A674" s="65" t="s">
        <v>268</v>
      </c>
      <c r="B674" s="65" t="s">
        <v>268</v>
      </c>
      <c r="C674" s="66"/>
      <c r="D674" s="67"/>
      <c r="E674" s="68"/>
      <c r="F674" s="69"/>
      <c r="G674" s="66"/>
      <c r="H674" s="70"/>
      <c r="I674" s="71"/>
      <c r="J674" s="71"/>
      <c r="K674" s="34" t="s">
        <v>65</v>
      </c>
      <c r="L674" s="78">
        <v>674</v>
      </c>
      <c r="M674" s="78"/>
      <c r="N674" s="73"/>
      <c r="O674" s="80" t="s">
        <v>178</v>
      </c>
      <c r="P674" s="82">
        <v>43530.031793981485</v>
      </c>
      <c r="Q674" s="80" t="s">
        <v>762</v>
      </c>
      <c r="R674" s="80"/>
      <c r="S674" s="80"/>
      <c r="T674" s="80" t="s">
        <v>925</v>
      </c>
      <c r="U674" s="80"/>
      <c r="V674" s="83" t="s">
        <v>1109</v>
      </c>
      <c r="W674" s="82">
        <v>43530.031793981485</v>
      </c>
      <c r="X674" s="83" t="s">
        <v>1631</v>
      </c>
      <c r="Y674" s="80"/>
      <c r="Z674" s="80"/>
      <c r="AA674" s="86" t="s">
        <v>2272</v>
      </c>
      <c r="AB674" s="80"/>
      <c r="AC674" s="80" t="b">
        <v>0</v>
      </c>
      <c r="AD674" s="80">
        <v>5</v>
      </c>
      <c r="AE674" s="86" t="s">
        <v>2449</v>
      </c>
      <c r="AF674" s="80" t="b">
        <v>0</v>
      </c>
      <c r="AG674" s="80" t="s">
        <v>2484</v>
      </c>
      <c r="AH674" s="80"/>
      <c r="AI674" s="86" t="s">
        <v>2449</v>
      </c>
      <c r="AJ674" s="80" t="b">
        <v>0</v>
      </c>
      <c r="AK674" s="80">
        <v>0</v>
      </c>
      <c r="AL674" s="86" t="s">
        <v>2449</v>
      </c>
      <c r="AM674" s="80" t="s">
        <v>2504</v>
      </c>
      <c r="AN674" s="80" t="b">
        <v>0</v>
      </c>
      <c r="AO674" s="86" t="s">
        <v>2272</v>
      </c>
      <c r="AP674" s="80" t="s">
        <v>178</v>
      </c>
      <c r="AQ674" s="80">
        <v>0</v>
      </c>
      <c r="AR674" s="80">
        <v>0</v>
      </c>
      <c r="AS674" s="80"/>
      <c r="AT674" s="80"/>
      <c r="AU674" s="80"/>
      <c r="AV674" s="80"/>
      <c r="AW674" s="80"/>
      <c r="AX674" s="80"/>
      <c r="AY674" s="80"/>
      <c r="AZ674" s="80"/>
      <c r="BA674" s="79" t="str">
        <f>REPLACE(INDEX(GroupVertices[Group],MATCH(Edges[[#This Row],[Vertex 1]],GroupVertices[Vertex],0)),1,1,"")</f>
        <v>2</v>
      </c>
      <c r="BB674" s="79" t="str">
        <f>REPLACE(INDEX(GroupVertices[Group],MATCH(Edges[[#This Row],[Vertex 2]],GroupVertices[Vertex],0)),1,1,"")</f>
        <v>2</v>
      </c>
    </row>
    <row r="675" spans="1:54" ht="15">
      <c r="A675" s="65" t="s">
        <v>290</v>
      </c>
      <c r="B675" s="65" t="s">
        <v>290</v>
      </c>
      <c r="C675" s="66"/>
      <c r="D675" s="67"/>
      <c r="E675" s="68"/>
      <c r="F675" s="69"/>
      <c r="G675" s="66"/>
      <c r="H675" s="70"/>
      <c r="I675" s="71"/>
      <c r="J675" s="71"/>
      <c r="K675" s="34" t="s">
        <v>65</v>
      </c>
      <c r="L675" s="78">
        <v>675</v>
      </c>
      <c r="M675" s="78"/>
      <c r="N675" s="73"/>
      <c r="O675" s="80" t="s">
        <v>178</v>
      </c>
      <c r="P675" s="82">
        <v>43530.0075</v>
      </c>
      <c r="Q675" s="80" t="s">
        <v>682</v>
      </c>
      <c r="R675" s="80"/>
      <c r="S675" s="80"/>
      <c r="T675" s="80" t="s">
        <v>925</v>
      </c>
      <c r="U675" s="80"/>
      <c r="V675" s="83" t="s">
        <v>1132</v>
      </c>
      <c r="W675" s="82">
        <v>43530.0075</v>
      </c>
      <c r="X675" s="83" t="s">
        <v>1547</v>
      </c>
      <c r="Y675" s="80"/>
      <c r="Z675" s="80"/>
      <c r="AA675" s="86" t="s">
        <v>2188</v>
      </c>
      <c r="AB675" s="80"/>
      <c r="AC675" s="80" t="b">
        <v>0</v>
      </c>
      <c r="AD675" s="80">
        <v>7</v>
      </c>
      <c r="AE675" s="86" t="s">
        <v>2449</v>
      </c>
      <c r="AF675" s="80" t="b">
        <v>0</v>
      </c>
      <c r="AG675" s="80" t="s">
        <v>2484</v>
      </c>
      <c r="AH675" s="80"/>
      <c r="AI675" s="86" t="s">
        <v>2449</v>
      </c>
      <c r="AJ675" s="80" t="b">
        <v>0</v>
      </c>
      <c r="AK675" s="80">
        <v>0</v>
      </c>
      <c r="AL675" s="86" t="s">
        <v>2449</v>
      </c>
      <c r="AM675" s="80" t="s">
        <v>2502</v>
      </c>
      <c r="AN675" s="80" t="b">
        <v>0</v>
      </c>
      <c r="AO675" s="86" t="s">
        <v>2188</v>
      </c>
      <c r="AP675" s="80" t="s">
        <v>178</v>
      </c>
      <c r="AQ675" s="80">
        <v>0</v>
      </c>
      <c r="AR675" s="80">
        <v>0</v>
      </c>
      <c r="AS675" s="80"/>
      <c r="AT675" s="80"/>
      <c r="AU675" s="80"/>
      <c r="AV675" s="80"/>
      <c r="AW675" s="80"/>
      <c r="AX675" s="80"/>
      <c r="AY675" s="80"/>
      <c r="AZ675" s="80"/>
      <c r="BA675" s="79" t="str">
        <f>REPLACE(INDEX(GroupVertices[Group],MATCH(Edges[[#This Row],[Vertex 1]],GroupVertices[Vertex],0)),1,1,"")</f>
        <v>3</v>
      </c>
      <c r="BB675" s="79" t="str">
        <f>REPLACE(INDEX(GroupVertices[Group],MATCH(Edges[[#This Row],[Vertex 2]],GroupVertices[Vertex],0)),1,1,"")</f>
        <v>3</v>
      </c>
    </row>
    <row r="676" spans="1:54" ht="15">
      <c r="A676" s="65" t="s">
        <v>294</v>
      </c>
      <c r="B676" s="65" t="s">
        <v>294</v>
      </c>
      <c r="C676" s="66"/>
      <c r="D676" s="67"/>
      <c r="E676" s="68"/>
      <c r="F676" s="69"/>
      <c r="G676" s="66"/>
      <c r="H676" s="70"/>
      <c r="I676" s="71"/>
      <c r="J676" s="71"/>
      <c r="K676" s="34" t="s">
        <v>65</v>
      </c>
      <c r="L676" s="78">
        <v>676</v>
      </c>
      <c r="M676" s="78"/>
      <c r="N676" s="73"/>
      <c r="O676" s="80" t="s">
        <v>178</v>
      </c>
      <c r="P676" s="82">
        <v>43523.00240740741</v>
      </c>
      <c r="Q676" s="80" t="s">
        <v>608</v>
      </c>
      <c r="R676" s="80"/>
      <c r="S676" s="80"/>
      <c r="T676" s="80" t="s">
        <v>925</v>
      </c>
      <c r="U676" s="80"/>
      <c r="V676" s="83" t="s">
        <v>1136</v>
      </c>
      <c r="W676" s="82">
        <v>43523.00240740741</v>
      </c>
      <c r="X676" s="83" t="s">
        <v>1467</v>
      </c>
      <c r="Y676" s="80"/>
      <c r="Z676" s="80"/>
      <c r="AA676" s="86" t="s">
        <v>2107</v>
      </c>
      <c r="AB676" s="80"/>
      <c r="AC676" s="80" t="b">
        <v>0</v>
      </c>
      <c r="AD676" s="80">
        <v>2</v>
      </c>
      <c r="AE676" s="86" t="s">
        <v>2449</v>
      </c>
      <c r="AF676" s="80" t="b">
        <v>0</v>
      </c>
      <c r="AG676" s="80" t="s">
        <v>2484</v>
      </c>
      <c r="AH676" s="80"/>
      <c r="AI676" s="86" t="s">
        <v>2449</v>
      </c>
      <c r="AJ676" s="80" t="b">
        <v>0</v>
      </c>
      <c r="AK676" s="80">
        <v>0</v>
      </c>
      <c r="AL676" s="86" t="s">
        <v>2449</v>
      </c>
      <c r="AM676" s="80" t="s">
        <v>2506</v>
      </c>
      <c r="AN676" s="80" t="b">
        <v>0</v>
      </c>
      <c r="AO676" s="86" t="s">
        <v>2107</v>
      </c>
      <c r="AP676" s="80" t="s">
        <v>178</v>
      </c>
      <c r="AQ676" s="80">
        <v>0</v>
      </c>
      <c r="AR676" s="80">
        <v>0</v>
      </c>
      <c r="AS676" s="80"/>
      <c r="AT676" s="80"/>
      <c r="AU676" s="80"/>
      <c r="AV676" s="80"/>
      <c r="AW676" s="80"/>
      <c r="AX676" s="80"/>
      <c r="AY676" s="80"/>
      <c r="AZ676" s="80"/>
      <c r="BA676" s="79" t="str">
        <f>REPLACE(INDEX(GroupVertices[Group],MATCH(Edges[[#This Row],[Vertex 1]],GroupVertices[Vertex],0)),1,1,"")</f>
        <v>4</v>
      </c>
      <c r="BB676" s="79" t="str">
        <f>REPLACE(INDEX(GroupVertices[Group],MATCH(Edges[[#This Row],[Vertex 2]],GroupVertices[Vertex],0)),1,1,"")</f>
        <v>4</v>
      </c>
    </row>
    <row r="677" spans="1:54" ht="15">
      <c r="A677" s="65" t="s">
        <v>269</v>
      </c>
      <c r="B677" s="65" t="s">
        <v>269</v>
      </c>
      <c r="C677" s="66"/>
      <c r="D677" s="67"/>
      <c r="E677" s="68"/>
      <c r="F677" s="69"/>
      <c r="G677" s="66"/>
      <c r="H677" s="70"/>
      <c r="I677" s="71"/>
      <c r="J677" s="71"/>
      <c r="K677" s="34" t="s">
        <v>65</v>
      </c>
      <c r="L677" s="78">
        <v>677</v>
      </c>
      <c r="M677" s="78"/>
      <c r="N677" s="73"/>
      <c r="O677" s="80" t="s">
        <v>178</v>
      </c>
      <c r="P677" s="82">
        <v>43523.00236111111</v>
      </c>
      <c r="Q677" s="80" t="s">
        <v>370</v>
      </c>
      <c r="R677" s="80"/>
      <c r="S677" s="80"/>
      <c r="T677" s="80" t="s">
        <v>925</v>
      </c>
      <c r="U677" s="80"/>
      <c r="V677" s="83" t="s">
        <v>1110</v>
      </c>
      <c r="W677" s="82">
        <v>43523.00236111111</v>
      </c>
      <c r="X677" s="83" t="s">
        <v>1213</v>
      </c>
      <c r="Y677" s="80"/>
      <c r="Z677" s="80"/>
      <c r="AA677" s="86" t="s">
        <v>1853</v>
      </c>
      <c r="AB677" s="80"/>
      <c r="AC677" s="80" t="b">
        <v>0</v>
      </c>
      <c r="AD677" s="80">
        <v>2</v>
      </c>
      <c r="AE677" s="86" t="s">
        <v>2449</v>
      </c>
      <c r="AF677" s="80" t="b">
        <v>0</v>
      </c>
      <c r="AG677" s="80" t="s">
        <v>2484</v>
      </c>
      <c r="AH677" s="80"/>
      <c r="AI677" s="86" t="s">
        <v>2449</v>
      </c>
      <c r="AJ677" s="80" t="b">
        <v>0</v>
      </c>
      <c r="AK677" s="80">
        <v>0</v>
      </c>
      <c r="AL677" s="86" t="s">
        <v>2449</v>
      </c>
      <c r="AM677" s="80" t="s">
        <v>2506</v>
      </c>
      <c r="AN677" s="80" t="b">
        <v>0</v>
      </c>
      <c r="AO677" s="86" t="s">
        <v>1853</v>
      </c>
      <c r="AP677" s="80" t="s">
        <v>178</v>
      </c>
      <c r="AQ677" s="80">
        <v>0</v>
      </c>
      <c r="AR677" s="80">
        <v>0</v>
      </c>
      <c r="AS677" s="80"/>
      <c r="AT677" s="80"/>
      <c r="AU677" s="80"/>
      <c r="AV677" s="80"/>
      <c r="AW677" s="80"/>
      <c r="AX677" s="80"/>
      <c r="AY677" s="80"/>
      <c r="AZ677" s="80"/>
      <c r="BA677" s="79" t="str">
        <f>REPLACE(INDEX(GroupVertices[Group],MATCH(Edges[[#This Row],[Vertex 1]],GroupVertices[Vertex],0)),1,1,"")</f>
        <v>4</v>
      </c>
      <c r="BB677" s="79" t="str">
        <f>REPLACE(INDEX(GroupVertices[Group],MATCH(Edges[[#This Row],[Vertex 2]],GroupVertices[Vertex],0)),1,1,"")</f>
        <v>4</v>
      </c>
    </row>
    <row r="678" spans="1:54" ht="15">
      <c r="A678" s="65" t="s">
        <v>275</v>
      </c>
      <c r="B678" s="65" t="s">
        <v>275</v>
      </c>
      <c r="C678" s="66"/>
      <c r="D678" s="67"/>
      <c r="E678" s="68"/>
      <c r="F678" s="69"/>
      <c r="G678" s="66"/>
      <c r="H678" s="70"/>
      <c r="I678" s="71"/>
      <c r="J678" s="71"/>
      <c r="K678" s="34" t="s">
        <v>65</v>
      </c>
      <c r="L678" s="78">
        <v>678</v>
      </c>
      <c r="M678" s="78"/>
      <c r="N678" s="73"/>
      <c r="O678" s="80" t="s">
        <v>178</v>
      </c>
      <c r="P678" s="82">
        <v>43530.007789351854</v>
      </c>
      <c r="Q678" s="80" t="s">
        <v>723</v>
      </c>
      <c r="R678" s="80"/>
      <c r="S678" s="80"/>
      <c r="T678" s="80" t="s">
        <v>925</v>
      </c>
      <c r="U678" s="83" t="s">
        <v>1005</v>
      </c>
      <c r="V678" s="83" t="s">
        <v>1005</v>
      </c>
      <c r="W678" s="82">
        <v>43530.007789351854</v>
      </c>
      <c r="X678" s="83" t="s">
        <v>1590</v>
      </c>
      <c r="Y678" s="80"/>
      <c r="Z678" s="80"/>
      <c r="AA678" s="86" t="s">
        <v>2231</v>
      </c>
      <c r="AB678" s="80"/>
      <c r="AC678" s="80" t="b">
        <v>0</v>
      </c>
      <c r="AD678" s="80">
        <v>7</v>
      </c>
      <c r="AE678" s="86" t="s">
        <v>2449</v>
      </c>
      <c r="AF678" s="80" t="b">
        <v>0</v>
      </c>
      <c r="AG678" s="80" t="s">
        <v>2484</v>
      </c>
      <c r="AH678" s="80"/>
      <c r="AI678" s="86" t="s">
        <v>2449</v>
      </c>
      <c r="AJ678" s="80" t="b">
        <v>0</v>
      </c>
      <c r="AK678" s="80">
        <v>0</v>
      </c>
      <c r="AL678" s="86" t="s">
        <v>2449</v>
      </c>
      <c r="AM678" s="80" t="s">
        <v>2506</v>
      </c>
      <c r="AN678" s="80" t="b">
        <v>0</v>
      </c>
      <c r="AO678" s="86" t="s">
        <v>2231</v>
      </c>
      <c r="AP678" s="80" t="s">
        <v>178</v>
      </c>
      <c r="AQ678" s="80">
        <v>0</v>
      </c>
      <c r="AR678" s="80">
        <v>0</v>
      </c>
      <c r="AS678" s="80"/>
      <c r="AT678" s="80"/>
      <c r="AU678" s="80"/>
      <c r="AV678" s="80"/>
      <c r="AW678" s="80"/>
      <c r="AX678" s="80"/>
      <c r="AY678" s="80"/>
      <c r="AZ678" s="80"/>
      <c r="BA678" s="79" t="str">
        <f>REPLACE(INDEX(GroupVertices[Group],MATCH(Edges[[#This Row],[Vertex 1]],GroupVertices[Vertex],0)),1,1,"")</f>
        <v>2</v>
      </c>
      <c r="BB678" s="79" t="str">
        <f>REPLACE(INDEX(GroupVertices[Group],MATCH(Edges[[#This Row],[Vertex 2]],GroupVertices[Vertex],0)),1,1,"")</f>
        <v>2</v>
      </c>
    </row>
    <row r="679" spans="1:54" ht="15">
      <c r="A679" s="65" t="s">
        <v>278</v>
      </c>
      <c r="B679" s="65" t="s">
        <v>278</v>
      </c>
      <c r="C679" s="66"/>
      <c r="D679" s="67"/>
      <c r="E679" s="68"/>
      <c r="F679" s="69"/>
      <c r="G679" s="66"/>
      <c r="H679" s="70"/>
      <c r="I679" s="71"/>
      <c r="J679" s="71"/>
      <c r="K679" s="34" t="s">
        <v>65</v>
      </c>
      <c r="L679" s="78">
        <v>679</v>
      </c>
      <c r="M679" s="78"/>
      <c r="N679" s="73"/>
      <c r="O679" s="80" t="s">
        <v>178</v>
      </c>
      <c r="P679" s="82">
        <v>43530.00377314815</v>
      </c>
      <c r="Q679" s="80" t="s">
        <v>419</v>
      </c>
      <c r="R679" s="80"/>
      <c r="S679" s="80"/>
      <c r="T679" s="80" t="s">
        <v>925</v>
      </c>
      <c r="U679" s="80"/>
      <c r="V679" s="83" t="s">
        <v>1120</v>
      </c>
      <c r="W679" s="82">
        <v>43530.00377314815</v>
      </c>
      <c r="X679" s="83" t="s">
        <v>1267</v>
      </c>
      <c r="Y679" s="80"/>
      <c r="Z679" s="80"/>
      <c r="AA679" s="86" t="s">
        <v>1907</v>
      </c>
      <c r="AB679" s="80"/>
      <c r="AC679" s="80" t="b">
        <v>0</v>
      </c>
      <c r="AD679" s="80">
        <v>5</v>
      </c>
      <c r="AE679" s="86" t="s">
        <v>2449</v>
      </c>
      <c r="AF679" s="80" t="b">
        <v>0</v>
      </c>
      <c r="AG679" s="80" t="s">
        <v>2484</v>
      </c>
      <c r="AH679" s="80"/>
      <c r="AI679" s="86" t="s">
        <v>2449</v>
      </c>
      <c r="AJ679" s="80" t="b">
        <v>0</v>
      </c>
      <c r="AK679" s="80">
        <v>0</v>
      </c>
      <c r="AL679" s="86" t="s">
        <v>2449</v>
      </c>
      <c r="AM679" s="80" t="s">
        <v>2504</v>
      </c>
      <c r="AN679" s="80" t="b">
        <v>0</v>
      </c>
      <c r="AO679" s="86" t="s">
        <v>1907</v>
      </c>
      <c r="AP679" s="80" t="s">
        <v>178</v>
      </c>
      <c r="AQ679" s="80">
        <v>0</v>
      </c>
      <c r="AR679" s="80">
        <v>0</v>
      </c>
      <c r="AS679" s="80"/>
      <c r="AT679" s="80"/>
      <c r="AU679" s="80"/>
      <c r="AV679" s="80"/>
      <c r="AW679" s="80"/>
      <c r="AX679" s="80"/>
      <c r="AY679" s="80"/>
      <c r="AZ679" s="80"/>
      <c r="BA679" s="79" t="str">
        <f>REPLACE(INDEX(GroupVertices[Group],MATCH(Edges[[#This Row],[Vertex 1]],GroupVertices[Vertex],0)),1,1,"")</f>
        <v>1</v>
      </c>
      <c r="BB679" s="79" t="str">
        <f>REPLACE(INDEX(GroupVertices[Group],MATCH(Edges[[#This Row],[Vertex 2]],GroupVertices[Vertex],0)),1,1,"")</f>
        <v>1</v>
      </c>
    </row>
    <row r="680" spans="1:54" ht="15">
      <c r="A680" s="65" t="s">
        <v>265</v>
      </c>
      <c r="B680" s="65" t="s">
        <v>265</v>
      </c>
      <c r="C680" s="66"/>
      <c r="D680" s="67"/>
      <c r="E680" s="68"/>
      <c r="F680" s="69"/>
      <c r="G680" s="66"/>
      <c r="H680" s="70"/>
      <c r="I680" s="71"/>
      <c r="J680" s="71"/>
      <c r="K680" s="34" t="s">
        <v>65</v>
      </c>
      <c r="L680" s="78">
        <v>680</v>
      </c>
      <c r="M680" s="78"/>
      <c r="N680" s="73"/>
      <c r="O680" s="80" t="s">
        <v>178</v>
      </c>
      <c r="P680" s="82">
        <v>43530.001122685186</v>
      </c>
      <c r="Q680" s="80" t="s">
        <v>704</v>
      </c>
      <c r="R680" s="80"/>
      <c r="S680" s="80"/>
      <c r="T680" s="80" t="s">
        <v>925</v>
      </c>
      <c r="U680" s="80"/>
      <c r="V680" s="83" t="s">
        <v>1106</v>
      </c>
      <c r="W680" s="82">
        <v>43530.001122685186</v>
      </c>
      <c r="X680" s="83" t="s">
        <v>1569</v>
      </c>
      <c r="Y680" s="80"/>
      <c r="Z680" s="80"/>
      <c r="AA680" s="86" t="s">
        <v>2210</v>
      </c>
      <c r="AB680" s="80"/>
      <c r="AC680" s="80" t="b">
        <v>0</v>
      </c>
      <c r="AD680" s="80">
        <v>5</v>
      </c>
      <c r="AE680" s="86" t="s">
        <v>2449</v>
      </c>
      <c r="AF680" s="80" t="b">
        <v>0</v>
      </c>
      <c r="AG680" s="80" t="s">
        <v>2484</v>
      </c>
      <c r="AH680" s="80"/>
      <c r="AI680" s="86" t="s">
        <v>2449</v>
      </c>
      <c r="AJ680" s="80" t="b">
        <v>0</v>
      </c>
      <c r="AK680" s="80">
        <v>0</v>
      </c>
      <c r="AL680" s="86" t="s">
        <v>2449</v>
      </c>
      <c r="AM680" s="80" t="s">
        <v>2501</v>
      </c>
      <c r="AN680" s="80" t="b">
        <v>0</v>
      </c>
      <c r="AO680" s="86" t="s">
        <v>2210</v>
      </c>
      <c r="AP680" s="80" t="s">
        <v>178</v>
      </c>
      <c r="AQ680" s="80">
        <v>0</v>
      </c>
      <c r="AR680" s="80">
        <v>0</v>
      </c>
      <c r="AS680" s="80"/>
      <c r="AT680" s="80"/>
      <c r="AU680" s="80"/>
      <c r="AV680" s="80"/>
      <c r="AW680" s="80"/>
      <c r="AX680" s="80"/>
      <c r="AY680" s="80"/>
      <c r="AZ680" s="80"/>
      <c r="BA680" s="79" t="str">
        <f>REPLACE(INDEX(GroupVertices[Group],MATCH(Edges[[#This Row],[Vertex 1]],GroupVertices[Vertex],0)),1,1,"")</f>
        <v>2</v>
      </c>
      <c r="BB680" s="79" t="str">
        <f>REPLACE(INDEX(GroupVertices[Group],MATCH(Edges[[#This Row],[Vertex 2]],GroupVertices[Vertex],0)),1,1,"")</f>
        <v>2</v>
      </c>
    </row>
    <row r="681" spans="1:54" ht="15">
      <c r="A681" s="65" t="s">
        <v>292</v>
      </c>
      <c r="B681" s="65" t="s">
        <v>292</v>
      </c>
      <c r="C681" s="66"/>
      <c r="D681" s="67"/>
      <c r="E681" s="68"/>
      <c r="F681" s="69"/>
      <c r="G681" s="66"/>
      <c r="H681" s="70"/>
      <c r="I681" s="71"/>
      <c r="J681" s="71"/>
      <c r="K681" s="34" t="s">
        <v>65</v>
      </c>
      <c r="L681" s="78">
        <v>681</v>
      </c>
      <c r="M681" s="78"/>
      <c r="N681" s="73"/>
      <c r="O681" s="80" t="s">
        <v>178</v>
      </c>
      <c r="P681" s="82">
        <v>43523.01012731482</v>
      </c>
      <c r="Q681" s="80" t="s">
        <v>595</v>
      </c>
      <c r="R681" s="80"/>
      <c r="S681" s="80"/>
      <c r="T681" s="80" t="s">
        <v>925</v>
      </c>
      <c r="U681" s="80"/>
      <c r="V681" s="83" t="s">
        <v>1134</v>
      </c>
      <c r="W681" s="82">
        <v>43523.01012731482</v>
      </c>
      <c r="X681" s="83" t="s">
        <v>1454</v>
      </c>
      <c r="Y681" s="80"/>
      <c r="Z681" s="80"/>
      <c r="AA681" s="86" t="s">
        <v>2094</v>
      </c>
      <c r="AB681" s="80"/>
      <c r="AC681" s="80" t="b">
        <v>0</v>
      </c>
      <c r="AD681" s="80">
        <v>3</v>
      </c>
      <c r="AE681" s="86" t="s">
        <v>2449</v>
      </c>
      <c r="AF681" s="80" t="b">
        <v>0</v>
      </c>
      <c r="AG681" s="80" t="s">
        <v>2484</v>
      </c>
      <c r="AH681" s="80"/>
      <c r="AI681" s="86" t="s">
        <v>2449</v>
      </c>
      <c r="AJ681" s="80" t="b">
        <v>0</v>
      </c>
      <c r="AK681" s="80">
        <v>0</v>
      </c>
      <c r="AL681" s="86" t="s">
        <v>2449</v>
      </c>
      <c r="AM681" s="80" t="s">
        <v>2503</v>
      </c>
      <c r="AN681" s="80" t="b">
        <v>0</v>
      </c>
      <c r="AO681" s="86" t="s">
        <v>2094</v>
      </c>
      <c r="AP681" s="80" t="s">
        <v>178</v>
      </c>
      <c r="AQ681" s="80">
        <v>0</v>
      </c>
      <c r="AR681" s="80">
        <v>0</v>
      </c>
      <c r="AS681" s="80"/>
      <c r="AT681" s="80"/>
      <c r="AU681" s="80"/>
      <c r="AV681" s="80"/>
      <c r="AW681" s="80"/>
      <c r="AX681" s="80"/>
      <c r="AY681" s="80"/>
      <c r="AZ681" s="80"/>
      <c r="BA681" s="79" t="str">
        <f>REPLACE(INDEX(GroupVertices[Group],MATCH(Edges[[#This Row],[Vertex 1]],GroupVertices[Vertex],0)),1,1,"")</f>
        <v>4</v>
      </c>
      <c r="BB681" s="79" t="str">
        <f>REPLACE(INDEX(GroupVertices[Group],MATCH(Edges[[#This Row],[Vertex 2]],GroupVertices[Vertex],0)),1,1,"")</f>
        <v>4</v>
      </c>
    </row>
    <row r="682" spans="1:54" ht="15">
      <c r="A682" s="65" t="s">
        <v>265</v>
      </c>
      <c r="B682" s="65" t="s">
        <v>265</v>
      </c>
      <c r="C682" s="66"/>
      <c r="D682" s="67"/>
      <c r="E682" s="68"/>
      <c r="F682" s="69"/>
      <c r="G682" s="66"/>
      <c r="H682" s="70"/>
      <c r="I682" s="71"/>
      <c r="J682" s="71"/>
      <c r="K682" s="34" t="s">
        <v>65</v>
      </c>
      <c r="L682" s="78">
        <v>682</v>
      </c>
      <c r="M682" s="78"/>
      <c r="N682" s="73"/>
      <c r="O682" s="80" t="s">
        <v>178</v>
      </c>
      <c r="P682" s="82">
        <v>43523.00237268519</v>
      </c>
      <c r="Q682" s="80" t="s">
        <v>702</v>
      </c>
      <c r="R682" s="80"/>
      <c r="S682" s="80"/>
      <c r="T682" s="80" t="s">
        <v>925</v>
      </c>
      <c r="U682" s="80"/>
      <c r="V682" s="83" t="s">
        <v>1106</v>
      </c>
      <c r="W682" s="82">
        <v>43523.00237268519</v>
      </c>
      <c r="X682" s="83" t="s">
        <v>1567</v>
      </c>
      <c r="Y682" s="80"/>
      <c r="Z682" s="80"/>
      <c r="AA682" s="86" t="s">
        <v>2208</v>
      </c>
      <c r="AB682" s="80"/>
      <c r="AC682" s="80" t="b">
        <v>0</v>
      </c>
      <c r="AD682" s="80">
        <v>2</v>
      </c>
      <c r="AE682" s="86" t="s">
        <v>2449</v>
      </c>
      <c r="AF682" s="80" t="b">
        <v>0</v>
      </c>
      <c r="AG682" s="80" t="s">
        <v>2484</v>
      </c>
      <c r="AH682" s="80"/>
      <c r="AI682" s="86" t="s">
        <v>2449</v>
      </c>
      <c r="AJ682" s="80" t="b">
        <v>0</v>
      </c>
      <c r="AK682" s="80">
        <v>0</v>
      </c>
      <c r="AL682" s="86" t="s">
        <v>2449</v>
      </c>
      <c r="AM682" s="80" t="s">
        <v>2501</v>
      </c>
      <c r="AN682" s="80" t="b">
        <v>0</v>
      </c>
      <c r="AO682" s="86" t="s">
        <v>2208</v>
      </c>
      <c r="AP682" s="80" t="s">
        <v>178</v>
      </c>
      <c r="AQ682" s="80">
        <v>0</v>
      </c>
      <c r="AR682" s="80">
        <v>0</v>
      </c>
      <c r="AS682" s="80"/>
      <c r="AT682" s="80"/>
      <c r="AU682" s="80"/>
      <c r="AV682" s="80"/>
      <c r="AW682" s="80"/>
      <c r="AX682" s="80"/>
      <c r="AY682" s="80"/>
      <c r="AZ682" s="80"/>
      <c r="BA682" s="79" t="str">
        <f>REPLACE(INDEX(GroupVertices[Group],MATCH(Edges[[#This Row],[Vertex 1]],GroupVertices[Vertex],0)),1,1,"")</f>
        <v>2</v>
      </c>
      <c r="BB682" s="79" t="str">
        <f>REPLACE(INDEX(GroupVertices[Group],MATCH(Edges[[#This Row],[Vertex 2]],GroupVertices[Vertex],0)),1,1,"")</f>
        <v>2</v>
      </c>
    </row>
    <row r="683" spans="1:54" ht="15">
      <c r="A683" s="65" t="s">
        <v>270</v>
      </c>
      <c r="B683" s="65" t="s">
        <v>270</v>
      </c>
      <c r="C683" s="66"/>
      <c r="D683" s="67"/>
      <c r="E683" s="68"/>
      <c r="F683" s="69"/>
      <c r="G683" s="66"/>
      <c r="H683" s="70"/>
      <c r="I683" s="71"/>
      <c r="J683" s="71"/>
      <c r="K683" s="34" t="s">
        <v>65</v>
      </c>
      <c r="L683" s="78">
        <v>683</v>
      </c>
      <c r="M683" s="78"/>
      <c r="N683" s="73"/>
      <c r="O683" s="80" t="s">
        <v>178</v>
      </c>
      <c r="P683" s="82">
        <v>43523.00094907408</v>
      </c>
      <c r="Q683" s="80" t="s">
        <v>772</v>
      </c>
      <c r="R683" s="80"/>
      <c r="S683" s="80"/>
      <c r="T683" s="80" t="s">
        <v>925</v>
      </c>
      <c r="U683" s="80"/>
      <c r="V683" s="83" t="s">
        <v>1111</v>
      </c>
      <c r="W683" s="82">
        <v>43523.00094907408</v>
      </c>
      <c r="X683" s="83" t="s">
        <v>1645</v>
      </c>
      <c r="Y683" s="80"/>
      <c r="Z683" s="80"/>
      <c r="AA683" s="86" t="s">
        <v>2287</v>
      </c>
      <c r="AB683" s="80"/>
      <c r="AC683" s="80" t="b">
        <v>0</v>
      </c>
      <c r="AD683" s="80">
        <v>4</v>
      </c>
      <c r="AE683" s="86" t="s">
        <v>2449</v>
      </c>
      <c r="AF683" s="80" t="b">
        <v>0</v>
      </c>
      <c r="AG683" s="80" t="s">
        <v>2484</v>
      </c>
      <c r="AH683" s="80"/>
      <c r="AI683" s="86" t="s">
        <v>2449</v>
      </c>
      <c r="AJ683" s="80" t="b">
        <v>0</v>
      </c>
      <c r="AK683" s="80">
        <v>0</v>
      </c>
      <c r="AL683" s="86" t="s">
        <v>2449</v>
      </c>
      <c r="AM683" s="80" t="s">
        <v>2506</v>
      </c>
      <c r="AN683" s="80" t="b">
        <v>0</v>
      </c>
      <c r="AO683" s="86" t="s">
        <v>2287</v>
      </c>
      <c r="AP683" s="80" t="s">
        <v>178</v>
      </c>
      <c r="AQ683" s="80">
        <v>0</v>
      </c>
      <c r="AR683" s="80">
        <v>0</v>
      </c>
      <c r="AS683" s="80"/>
      <c r="AT683" s="80"/>
      <c r="AU683" s="80"/>
      <c r="AV683" s="80"/>
      <c r="AW683" s="80"/>
      <c r="AX683" s="80"/>
      <c r="AY683" s="80"/>
      <c r="AZ683" s="80"/>
      <c r="BA683" s="79" t="str">
        <f>REPLACE(INDEX(GroupVertices[Group],MATCH(Edges[[#This Row],[Vertex 1]],GroupVertices[Vertex],0)),1,1,"")</f>
        <v>1</v>
      </c>
      <c r="BB683" s="79" t="str">
        <f>REPLACE(INDEX(GroupVertices[Group],MATCH(Edges[[#This Row],[Vertex 2]],GroupVertices[Vertex],0)),1,1,"")</f>
        <v>1</v>
      </c>
    </row>
    <row r="684" spans="1:54" ht="15">
      <c r="A684" s="65" t="s">
        <v>270</v>
      </c>
      <c r="B684" s="65" t="s">
        <v>270</v>
      </c>
      <c r="C684" s="66"/>
      <c r="D684" s="67"/>
      <c r="E684" s="68"/>
      <c r="F684" s="69"/>
      <c r="G684" s="66"/>
      <c r="H684" s="70"/>
      <c r="I684" s="71"/>
      <c r="J684" s="71"/>
      <c r="K684" s="34" t="s">
        <v>65</v>
      </c>
      <c r="L684" s="78">
        <v>684</v>
      </c>
      <c r="M684" s="78"/>
      <c r="N684" s="73"/>
      <c r="O684" s="80" t="s">
        <v>178</v>
      </c>
      <c r="P684" s="82">
        <v>43530.00085648148</v>
      </c>
      <c r="Q684" s="80" t="s">
        <v>801</v>
      </c>
      <c r="R684" s="80"/>
      <c r="S684" s="80"/>
      <c r="T684" s="80" t="s">
        <v>925</v>
      </c>
      <c r="U684" s="80"/>
      <c r="V684" s="83" t="s">
        <v>1111</v>
      </c>
      <c r="W684" s="82">
        <v>43530.00085648148</v>
      </c>
      <c r="X684" s="83" t="s">
        <v>1680</v>
      </c>
      <c r="Y684" s="80"/>
      <c r="Z684" s="80"/>
      <c r="AA684" s="86" t="s">
        <v>2322</v>
      </c>
      <c r="AB684" s="80"/>
      <c r="AC684" s="80" t="b">
        <v>0</v>
      </c>
      <c r="AD684" s="80">
        <v>4</v>
      </c>
      <c r="AE684" s="86" t="s">
        <v>2449</v>
      </c>
      <c r="AF684" s="80" t="b">
        <v>0</v>
      </c>
      <c r="AG684" s="80" t="s">
        <v>2484</v>
      </c>
      <c r="AH684" s="80"/>
      <c r="AI684" s="86" t="s">
        <v>2449</v>
      </c>
      <c r="AJ684" s="80" t="b">
        <v>0</v>
      </c>
      <c r="AK684" s="80">
        <v>0</v>
      </c>
      <c r="AL684" s="86" t="s">
        <v>2449</v>
      </c>
      <c r="AM684" s="80" t="s">
        <v>2506</v>
      </c>
      <c r="AN684" s="80" t="b">
        <v>0</v>
      </c>
      <c r="AO684" s="86" t="s">
        <v>2322</v>
      </c>
      <c r="AP684" s="80" t="s">
        <v>178</v>
      </c>
      <c r="AQ684" s="80">
        <v>0</v>
      </c>
      <c r="AR684" s="80">
        <v>0</v>
      </c>
      <c r="AS684" s="80"/>
      <c r="AT684" s="80"/>
      <c r="AU684" s="80"/>
      <c r="AV684" s="80"/>
      <c r="AW684" s="80"/>
      <c r="AX684" s="80"/>
      <c r="AY684" s="80"/>
      <c r="AZ684" s="80"/>
      <c r="BA684" s="79" t="str">
        <f>REPLACE(INDEX(GroupVertices[Group],MATCH(Edges[[#This Row],[Vertex 1]],GroupVertices[Vertex],0)),1,1,"")</f>
        <v>1</v>
      </c>
      <c r="BB684" s="79" t="str">
        <f>REPLACE(INDEX(GroupVertices[Group],MATCH(Edges[[#This Row],[Vertex 2]],GroupVertices[Vertex],0)),1,1,"")</f>
        <v>1</v>
      </c>
    </row>
    <row r="685" spans="1:54" ht="15">
      <c r="A685" s="65" t="s">
        <v>273</v>
      </c>
      <c r="B685" s="65" t="s">
        <v>273</v>
      </c>
      <c r="C685" s="66"/>
      <c r="D685" s="67"/>
      <c r="E685" s="68"/>
      <c r="F685" s="69"/>
      <c r="G685" s="66"/>
      <c r="H685" s="70"/>
      <c r="I685" s="71"/>
      <c r="J685" s="71"/>
      <c r="K685" s="34" t="s">
        <v>65</v>
      </c>
      <c r="L685" s="78">
        <v>685</v>
      </c>
      <c r="M685" s="78"/>
      <c r="N685" s="73"/>
      <c r="O685" s="80" t="s">
        <v>178</v>
      </c>
      <c r="P685" s="82">
        <v>43523.00145833333</v>
      </c>
      <c r="Q685" s="80" t="s">
        <v>556</v>
      </c>
      <c r="R685" s="80"/>
      <c r="S685" s="80"/>
      <c r="T685" s="80" t="s">
        <v>925</v>
      </c>
      <c r="U685" s="80"/>
      <c r="V685" s="83" t="s">
        <v>1115</v>
      </c>
      <c r="W685" s="82">
        <v>43523.00145833333</v>
      </c>
      <c r="X685" s="83" t="s">
        <v>1412</v>
      </c>
      <c r="Y685" s="80"/>
      <c r="Z685" s="80"/>
      <c r="AA685" s="86" t="s">
        <v>2052</v>
      </c>
      <c r="AB685" s="80"/>
      <c r="AC685" s="80" t="b">
        <v>0</v>
      </c>
      <c r="AD685" s="80">
        <v>3</v>
      </c>
      <c r="AE685" s="86" t="s">
        <v>2449</v>
      </c>
      <c r="AF685" s="80" t="b">
        <v>0</v>
      </c>
      <c r="AG685" s="80" t="s">
        <v>2484</v>
      </c>
      <c r="AH685" s="80"/>
      <c r="AI685" s="86" t="s">
        <v>2449</v>
      </c>
      <c r="AJ685" s="80" t="b">
        <v>0</v>
      </c>
      <c r="AK685" s="80">
        <v>0</v>
      </c>
      <c r="AL685" s="86" t="s">
        <v>2449</v>
      </c>
      <c r="AM685" s="80" t="s">
        <v>2506</v>
      </c>
      <c r="AN685" s="80" t="b">
        <v>0</v>
      </c>
      <c r="AO685" s="86" t="s">
        <v>2052</v>
      </c>
      <c r="AP685" s="80" t="s">
        <v>178</v>
      </c>
      <c r="AQ685" s="80">
        <v>0</v>
      </c>
      <c r="AR685" s="80">
        <v>0</v>
      </c>
      <c r="AS685" s="80"/>
      <c r="AT685" s="80"/>
      <c r="AU685" s="80"/>
      <c r="AV685" s="80"/>
      <c r="AW685" s="80"/>
      <c r="AX685" s="80"/>
      <c r="AY685" s="80"/>
      <c r="AZ685" s="80"/>
      <c r="BA685" s="79" t="str">
        <f>REPLACE(INDEX(GroupVertices[Group],MATCH(Edges[[#This Row],[Vertex 1]],GroupVertices[Vertex],0)),1,1,"")</f>
        <v>4</v>
      </c>
      <c r="BB685" s="79" t="str">
        <f>REPLACE(INDEX(GroupVertices[Group],MATCH(Edges[[#This Row],[Vertex 2]],GroupVertices[Vertex],0)),1,1,"")</f>
        <v>4</v>
      </c>
    </row>
    <row r="686" spans="1:54" ht="15">
      <c r="A686" s="65" t="s">
        <v>293</v>
      </c>
      <c r="B686" s="65" t="s">
        <v>293</v>
      </c>
      <c r="C686" s="66"/>
      <c r="D686" s="67"/>
      <c r="E686" s="68"/>
      <c r="F686" s="69"/>
      <c r="G686" s="66"/>
      <c r="H686" s="70"/>
      <c r="I686" s="71"/>
      <c r="J686" s="71"/>
      <c r="K686" s="34" t="s">
        <v>65</v>
      </c>
      <c r="L686" s="78">
        <v>686</v>
      </c>
      <c r="M686" s="78"/>
      <c r="N686" s="73"/>
      <c r="O686" s="80" t="s">
        <v>178</v>
      </c>
      <c r="P686" s="82">
        <v>43523.010358796295</v>
      </c>
      <c r="Q686" s="80" t="s">
        <v>839</v>
      </c>
      <c r="R686" s="80"/>
      <c r="S686" s="80"/>
      <c r="T686" s="80" t="s">
        <v>925</v>
      </c>
      <c r="U686" s="83" t="s">
        <v>1041</v>
      </c>
      <c r="V686" s="83" t="s">
        <v>1041</v>
      </c>
      <c r="W686" s="82">
        <v>43523.010358796295</v>
      </c>
      <c r="X686" s="83" t="s">
        <v>1724</v>
      </c>
      <c r="Y686" s="80"/>
      <c r="Z686" s="80"/>
      <c r="AA686" s="86" t="s">
        <v>2368</v>
      </c>
      <c r="AB686" s="80"/>
      <c r="AC686" s="80" t="b">
        <v>0</v>
      </c>
      <c r="AD686" s="80">
        <v>8</v>
      </c>
      <c r="AE686" s="86" t="s">
        <v>2449</v>
      </c>
      <c r="AF686" s="80" t="b">
        <v>0</v>
      </c>
      <c r="AG686" s="80" t="s">
        <v>2484</v>
      </c>
      <c r="AH686" s="80"/>
      <c r="AI686" s="86" t="s">
        <v>2449</v>
      </c>
      <c r="AJ686" s="80" t="b">
        <v>0</v>
      </c>
      <c r="AK686" s="80">
        <v>0</v>
      </c>
      <c r="AL686" s="86" t="s">
        <v>2449</v>
      </c>
      <c r="AM686" s="80" t="s">
        <v>2502</v>
      </c>
      <c r="AN686" s="80" t="b">
        <v>0</v>
      </c>
      <c r="AO686" s="86" t="s">
        <v>2368</v>
      </c>
      <c r="AP686" s="80" t="s">
        <v>178</v>
      </c>
      <c r="AQ686" s="80">
        <v>0</v>
      </c>
      <c r="AR686" s="80">
        <v>0</v>
      </c>
      <c r="AS686" s="80"/>
      <c r="AT686" s="80"/>
      <c r="AU686" s="80"/>
      <c r="AV686" s="80"/>
      <c r="AW686" s="80"/>
      <c r="AX686" s="80"/>
      <c r="AY686" s="80"/>
      <c r="AZ686" s="80"/>
      <c r="BA686" s="79" t="str">
        <f>REPLACE(INDEX(GroupVertices[Group],MATCH(Edges[[#This Row],[Vertex 1]],GroupVertices[Vertex],0)),1,1,"")</f>
        <v>2</v>
      </c>
      <c r="BB686" s="79" t="str">
        <f>REPLACE(INDEX(GroupVertices[Group],MATCH(Edges[[#This Row],[Vertex 2]],GroupVertices[Vertex],0)),1,1,"")</f>
        <v>2</v>
      </c>
    </row>
    <row r="687" spans="1:54" ht="15">
      <c r="A687" s="65" t="s">
        <v>293</v>
      </c>
      <c r="B687" s="65" t="s">
        <v>293</v>
      </c>
      <c r="C687" s="66"/>
      <c r="D687" s="67"/>
      <c r="E687" s="68"/>
      <c r="F687" s="69"/>
      <c r="G687" s="66"/>
      <c r="H687" s="70"/>
      <c r="I687" s="71"/>
      <c r="J687" s="71"/>
      <c r="K687" s="34" t="s">
        <v>65</v>
      </c>
      <c r="L687" s="78">
        <v>687</v>
      </c>
      <c r="M687" s="78"/>
      <c r="N687" s="73"/>
      <c r="O687" s="80" t="s">
        <v>178</v>
      </c>
      <c r="P687" s="82">
        <v>43530.00231481482</v>
      </c>
      <c r="Q687" s="80" t="s">
        <v>844</v>
      </c>
      <c r="R687" s="80"/>
      <c r="S687" s="80"/>
      <c r="T687" s="80" t="s">
        <v>925</v>
      </c>
      <c r="U687" s="83" t="s">
        <v>1045</v>
      </c>
      <c r="V687" s="83" t="s">
        <v>1045</v>
      </c>
      <c r="W687" s="82">
        <v>43530.00231481482</v>
      </c>
      <c r="X687" s="83" t="s">
        <v>1731</v>
      </c>
      <c r="Y687" s="80"/>
      <c r="Z687" s="80"/>
      <c r="AA687" s="86" t="s">
        <v>2375</v>
      </c>
      <c r="AB687" s="80"/>
      <c r="AC687" s="80" t="b">
        <v>0</v>
      </c>
      <c r="AD687" s="80">
        <v>3</v>
      </c>
      <c r="AE687" s="86" t="s">
        <v>2449</v>
      </c>
      <c r="AF687" s="80" t="b">
        <v>0</v>
      </c>
      <c r="AG687" s="80" t="s">
        <v>2484</v>
      </c>
      <c r="AH687" s="80"/>
      <c r="AI687" s="86" t="s">
        <v>2449</v>
      </c>
      <c r="AJ687" s="80" t="b">
        <v>0</v>
      </c>
      <c r="AK687" s="80">
        <v>0</v>
      </c>
      <c r="AL687" s="86" t="s">
        <v>2449</v>
      </c>
      <c r="AM687" s="80" t="s">
        <v>2504</v>
      </c>
      <c r="AN687" s="80" t="b">
        <v>0</v>
      </c>
      <c r="AO687" s="86" t="s">
        <v>2375</v>
      </c>
      <c r="AP687" s="80" t="s">
        <v>178</v>
      </c>
      <c r="AQ687" s="80">
        <v>0</v>
      </c>
      <c r="AR687" s="80">
        <v>0</v>
      </c>
      <c r="AS687" s="80" t="s">
        <v>2517</v>
      </c>
      <c r="AT687" s="80" t="s">
        <v>2518</v>
      </c>
      <c r="AU687" s="80" t="s">
        <v>2520</v>
      </c>
      <c r="AV687" s="80" t="s">
        <v>2529</v>
      </c>
      <c r="AW687" s="80" t="s">
        <v>2537</v>
      </c>
      <c r="AX687" s="80" t="s">
        <v>2545</v>
      </c>
      <c r="AY687" s="80" t="s">
        <v>2547</v>
      </c>
      <c r="AZ687" s="83" t="s">
        <v>2555</v>
      </c>
      <c r="BA687" s="79" t="str">
        <f>REPLACE(INDEX(GroupVertices[Group],MATCH(Edges[[#This Row],[Vertex 1]],GroupVertices[Vertex],0)),1,1,"")</f>
        <v>2</v>
      </c>
      <c r="BB687" s="79" t="str">
        <f>REPLACE(INDEX(GroupVertices[Group],MATCH(Edges[[#This Row],[Vertex 2]],GroupVertices[Vertex],0)),1,1,"")</f>
        <v>2</v>
      </c>
    </row>
    <row r="688" spans="1:54" ht="15">
      <c r="A688" s="65" t="s">
        <v>262</v>
      </c>
      <c r="B688" s="65" t="s">
        <v>262</v>
      </c>
      <c r="C688" s="66"/>
      <c r="D688" s="67"/>
      <c r="E688" s="68"/>
      <c r="F688" s="69"/>
      <c r="G688" s="66"/>
      <c r="H688" s="70"/>
      <c r="I688" s="71"/>
      <c r="J688" s="71"/>
      <c r="K688" s="34" t="s">
        <v>65</v>
      </c>
      <c r="L688" s="78">
        <v>688</v>
      </c>
      <c r="M688" s="78"/>
      <c r="N688" s="73"/>
      <c r="O688" s="80" t="s">
        <v>178</v>
      </c>
      <c r="P688" s="82">
        <v>43523.00266203703</v>
      </c>
      <c r="Q688" s="80" t="s">
        <v>363</v>
      </c>
      <c r="R688" s="80"/>
      <c r="S688" s="80"/>
      <c r="T688" s="80" t="s">
        <v>925</v>
      </c>
      <c r="U688" s="83" t="s">
        <v>983</v>
      </c>
      <c r="V688" s="83" t="s">
        <v>983</v>
      </c>
      <c r="W688" s="82">
        <v>43523.00266203703</v>
      </c>
      <c r="X688" s="83" t="s">
        <v>1202</v>
      </c>
      <c r="Y688" s="80"/>
      <c r="Z688" s="80"/>
      <c r="AA688" s="86" t="s">
        <v>1842</v>
      </c>
      <c r="AB688" s="80"/>
      <c r="AC688" s="80" t="b">
        <v>0</v>
      </c>
      <c r="AD688" s="80">
        <v>2</v>
      </c>
      <c r="AE688" s="86" t="s">
        <v>2449</v>
      </c>
      <c r="AF688" s="80" t="b">
        <v>0</v>
      </c>
      <c r="AG688" s="80" t="s">
        <v>2484</v>
      </c>
      <c r="AH688" s="80"/>
      <c r="AI688" s="86" t="s">
        <v>2449</v>
      </c>
      <c r="AJ688" s="80" t="b">
        <v>0</v>
      </c>
      <c r="AK688" s="80">
        <v>0</v>
      </c>
      <c r="AL688" s="86" t="s">
        <v>2449</v>
      </c>
      <c r="AM688" s="80" t="s">
        <v>2504</v>
      </c>
      <c r="AN688" s="80" t="b">
        <v>0</v>
      </c>
      <c r="AO688" s="86" t="s">
        <v>1842</v>
      </c>
      <c r="AP688" s="80" t="s">
        <v>178</v>
      </c>
      <c r="AQ688" s="80">
        <v>0</v>
      </c>
      <c r="AR688" s="80">
        <v>0</v>
      </c>
      <c r="AS688" s="80"/>
      <c r="AT688" s="80"/>
      <c r="AU688" s="80"/>
      <c r="AV688" s="80"/>
      <c r="AW688" s="80"/>
      <c r="AX688" s="80"/>
      <c r="AY688" s="80"/>
      <c r="AZ688" s="80"/>
      <c r="BA688" s="79" t="str">
        <f>REPLACE(INDEX(GroupVertices[Group],MATCH(Edges[[#This Row],[Vertex 1]],GroupVertices[Vertex],0)),1,1,"")</f>
        <v>1</v>
      </c>
      <c r="BB688" s="79" t="str">
        <f>REPLACE(INDEX(GroupVertices[Group],MATCH(Edges[[#This Row],[Vertex 2]],GroupVertices[Vertex],0)),1,1,"")</f>
        <v>1</v>
      </c>
    </row>
    <row r="689" spans="1:54" ht="15">
      <c r="A689" s="65" t="s">
        <v>283</v>
      </c>
      <c r="B689" s="65" t="s">
        <v>283</v>
      </c>
      <c r="C689" s="66"/>
      <c r="D689" s="67"/>
      <c r="E689" s="68"/>
      <c r="F689" s="69"/>
      <c r="G689" s="66"/>
      <c r="H689" s="70"/>
      <c r="I689" s="71"/>
      <c r="J689" s="71"/>
      <c r="K689" s="34" t="s">
        <v>65</v>
      </c>
      <c r="L689" s="78">
        <v>689</v>
      </c>
      <c r="M689" s="78"/>
      <c r="N689" s="73"/>
      <c r="O689" s="80" t="s">
        <v>178</v>
      </c>
      <c r="P689" s="82">
        <v>43523.0009375</v>
      </c>
      <c r="Q689" s="80" t="s">
        <v>736</v>
      </c>
      <c r="R689" s="80"/>
      <c r="S689" s="80"/>
      <c r="T689" s="80" t="s">
        <v>925</v>
      </c>
      <c r="U689" s="83" t="s">
        <v>1006</v>
      </c>
      <c r="V689" s="83" t="s">
        <v>1006</v>
      </c>
      <c r="W689" s="82">
        <v>43523.0009375</v>
      </c>
      <c r="X689" s="83" t="s">
        <v>1603</v>
      </c>
      <c r="Y689" s="80"/>
      <c r="Z689" s="80"/>
      <c r="AA689" s="86" t="s">
        <v>2244</v>
      </c>
      <c r="AB689" s="80"/>
      <c r="AC689" s="80" t="b">
        <v>0</v>
      </c>
      <c r="AD689" s="80">
        <v>3</v>
      </c>
      <c r="AE689" s="86" t="s">
        <v>2449</v>
      </c>
      <c r="AF689" s="80" t="b">
        <v>0</v>
      </c>
      <c r="AG689" s="80" t="s">
        <v>2484</v>
      </c>
      <c r="AH689" s="80"/>
      <c r="AI689" s="86" t="s">
        <v>2449</v>
      </c>
      <c r="AJ689" s="80" t="b">
        <v>0</v>
      </c>
      <c r="AK689" s="80">
        <v>0</v>
      </c>
      <c r="AL689" s="86" t="s">
        <v>2449</v>
      </c>
      <c r="AM689" s="80" t="s">
        <v>2504</v>
      </c>
      <c r="AN689" s="80" t="b">
        <v>0</v>
      </c>
      <c r="AO689" s="86" t="s">
        <v>2244</v>
      </c>
      <c r="AP689" s="80" t="s">
        <v>178</v>
      </c>
      <c r="AQ689" s="80">
        <v>0</v>
      </c>
      <c r="AR689" s="80">
        <v>0</v>
      </c>
      <c r="AS689" s="80" t="s">
        <v>2516</v>
      </c>
      <c r="AT689" s="80" t="s">
        <v>2518</v>
      </c>
      <c r="AU689" s="80" t="s">
        <v>2520</v>
      </c>
      <c r="AV689" s="80" t="s">
        <v>2528</v>
      </c>
      <c r="AW689" s="80" t="s">
        <v>2536</v>
      </c>
      <c r="AX689" s="80" t="s">
        <v>2544</v>
      </c>
      <c r="AY689" s="80" t="s">
        <v>2547</v>
      </c>
      <c r="AZ689" s="83" t="s">
        <v>2554</v>
      </c>
      <c r="BA689" s="79" t="str">
        <f>REPLACE(INDEX(GroupVertices[Group],MATCH(Edges[[#This Row],[Vertex 1]],GroupVertices[Vertex],0)),1,1,"")</f>
        <v>2</v>
      </c>
      <c r="BB689" s="79" t="str">
        <f>REPLACE(INDEX(GroupVertices[Group],MATCH(Edges[[#This Row],[Vertex 2]],GroupVertices[Vertex],0)),1,1,"")</f>
        <v>2</v>
      </c>
    </row>
    <row r="690" spans="1:54" ht="15">
      <c r="A690" s="65" t="s">
        <v>272</v>
      </c>
      <c r="B690" s="65" t="s">
        <v>272</v>
      </c>
      <c r="C690" s="66"/>
      <c r="D690" s="67"/>
      <c r="E690" s="68"/>
      <c r="F690" s="69"/>
      <c r="G690" s="66"/>
      <c r="H690" s="70"/>
      <c r="I690" s="71"/>
      <c r="J690" s="71"/>
      <c r="K690" s="34" t="s">
        <v>65</v>
      </c>
      <c r="L690" s="78">
        <v>690</v>
      </c>
      <c r="M690" s="78"/>
      <c r="N690" s="73"/>
      <c r="O690" s="80" t="s">
        <v>178</v>
      </c>
      <c r="P690" s="82">
        <v>43523.004525462966</v>
      </c>
      <c r="Q690" s="80" t="s">
        <v>384</v>
      </c>
      <c r="R690" s="80"/>
      <c r="S690" s="80"/>
      <c r="T690" s="80" t="s">
        <v>925</v>
      </c>
      <c r="U690" s="80"/>
      <c r="V690" s="83" t="s">
        <v>1113</v>
      </c>
      <c r="W690" s="82">
        <v>43523.004525462966</v>
      </c>
      <c r="X690" s="83" t="s">
        <v>1229</v>
      </c>
      <c r="Y690" s="80"/>
      <c r="Z690" s="80"/>
      <c r="AA690" s="86" t="s">
        <v>1869</v>
      </c>
      <c r="AB690" s="80"/>
      <c r="AC690" s="80" t="b">
        <v>0</v>
      </c>
      <c r="AD690" s="80">
        <v>5</v>
      </c>
      <c r="AE690" s="86" t="s">
        <v>2449</v>
      </c>
      <c r="AF690" s="80" t="b">
        <v>0</v>
      </c>
      <c r="AG690" s="80" t="s">
        <v>2484</v>
      </c>
      <c r="AH690" s="80"/>
      <c r="AI690" s="86" t="s">
        <v>2449</v>
      </c>
      <c r="AJ690" s="80" t="b">
        <v>0</v>
      </c>
      <c r="AK690" s="80">
        <v>0</v>
      </c>
      <c r="AL690" s="86" t="s">
        <v>2449</v>
      </c>
      <c r="AM690" s="80" t="s">
        <v>2506</v>
      </c>
      <c r="AN690" s="80" t="b">
        <v>0</v>
      </c>
      <c r="AO690" s="86" t="s">
        <v>1869</v>
      </c>
      <c r="AP690" s="80" t="s">
        <v>178</v>
      </c>
      <c r="AQ690" s="80">
        <v>0</v>
      </c>
      <c r="AR690" s="80">
        <v>0</v>
      </c>
      <c r="AS690" s="80"/>
      <c r="AT690" s="80"/>
      <c r="AU690" s="80"/>
      <c r="AV690" s="80"/>
      <c r="AW690" s="80"/>
      <c r="AX690" s="80"/>
      <c r="AY690" s="80"/>
      <c r="AZ690" s="80"/>
      <c r="BA690" s="79" t="str">
        <f>REPLACE(INDEX(GroupVertices[Group],MATCH(Edges[[#This Row],[Vertex 1]],GroupVertices[Vertex],0)),1,1,"")</f>
        <v>4</v>
      </c>
      <c r="BB690" s="79" t="str">
        <f>REPLACE(INDEX(GroupVertices[Group],MATCH(Edges[[#This Row],[Vertex 2]],GroupVertices[Vertex],0)),1,1,"")</f>
        <v>4</v>
      </c>
    </row>
    <row r="691" spans="1:54" ht="15">
      <c r="A691" s="65" t="s">
        <v>284</v>
      </c>
      <c r="B691" s="65" t="s">
        <v>284</v>
      </c>
      <c r="C691" s="66"/>
      <c r="D691" s="67"/>
      <c r="E691" s="68"/>
      <c r="F691" s="69"/>
      <c r="G691" s="66"/>
      <c r="H691" s="70"/>
      <c r="I691" s="71"/>
      <c r="J691" s="71"/>
      <c r="K691" s="34" t="s">
        <v>65</v>
      </c>
      <c r="L691" s="78">
        <v>691</v>
      </c>
      <c r="M691" s="78"/>
      <c r="N691" s="73"/>
      <c r="O691" s="80" t="s">
        <v>178</v>
      </c>
      <c r="P691" s="82">
        <v>43523.00896990741</v>
      </c>
      <c r="Q691" s="80" t="s">
        <v>438</v>
      </c>
      <c r="R691" s="80"/>
      <c r="S691" s="80"/>
      <c r="T691" s="80" t="s">
        <v>925</v>
      </c>
      <c r="U691" s="80"/>
      <c r="V691" s="83" t="s">
        <v>1126</v>
      </c>
      <c r="W691" s="82">
        <v>43523.00896990741</v>
      </c>
      <c r="X691" s="83" t="s">
        <v>1286</v>
      </c>
      <c r="Y691" s="80"/>
      <c r="Z691" s="80"/>
      <c r="AA691" s="86" t="s">
        <v>1926</v>
      </c>
      <c r="AB691" s="80"/>
      <c r="AC691" s="80" t="b">
        <v>0</v>
      </c>
      <c r="AD691" s="80">
        <v>6</v>
      </c>
      <c r="AE691" s="86" t="s">
        <v>2449</v>
      </c>
      <c r="AF691" s="80" t="b">
        <v>0</v>
      </c>
      <c r="AG691" s="80" t="s">
        <v>2484</v>
      </c>
      <c r="AH691" s="80"/>
      <c r="AI691" s="86" t="s">
        <v>2449</v>
      </c>
      <c r="AJ691" s="80" t="b">
        <v>0</v>
      </c>
      <c r="AK691" s="80">
        <v>0</v>
      </c>
      <c r="AL691" s="86" t="s">
        <v>2449</v>
      </c>
      <c r="AM691" s="80" t="s">
        <v>2506</v>
      </c>
      <c r="AN691" s="80" t="b">
        <v>0</v>
      </c>
      <c r="AO691" s="86" t="s">
        <v>1926</v>
      </c>
      <c r="AP691" s="80" t="s">
        <v>178</v>
      </c>
      <c r="AQ691" s="80">
        <v>0</v>
      </c>
      <c r="AR691" s="80">
        <v>0</v>
      </c>
      <c r="AS691" s="80"/>
      <c r="AT691" s="80"/>
      <c r="AU691" s="80"/>
      <c r="AV691" s="80"/>
      <c r="AW691" s="80"/>
      <c r="AX691" s="80"/>
      <c r="AY691" s="80"/>
      <c r="AZ691" s="80"/>
      <c r="BA691" s="79" t="str">
        <f>REPLACE(INDEX(GroupVertices[Group],MATCH(Edges[[#This Row],[Vertex 1]],GroupVertices[Vertex],0)),1,1,"")</f>
        <v>6</v>
      </c>
      <c r="BB691" s="79" t="str">
        <f>REPLACE(INDEX(GroupVertices[Group],MATCH(Edges[[#This Row],[Vertex 2]],GroupVertices[Vertex],0)),1,1,"")</f>
        <v>6</v>
      </c>
    </row>
    <row r="692" spans="1:54" ht="15">
      <c r="A692" s="65" t="s">
        <v>274</v>
      </c>
      <c r="B692" s="65" t="s">
        <v>274</v>
      </c>
      <c r="C692" s="66"/>
      <c r="D692" s="67"/>
      <c r="E692" s="68"/>
      <c r="F692" s="69"/>
      <c r="G692" s="66"/>
      <c r="H692" s="70"/>
      <c r="I692" s="71"/>
      <c r="J692" s="71"/>
      <c r="K692" s="34" t="s">
        <v>65</v>
      </c>
      <c r="L692" s="78">
        <v>692</v>
      </c>
      <c r="M692" s="78"/>
      <c r="N692" s="73"/>
      <c r="O692" s="80" t="s">
        <v>178</v>
      </c>
      <c r="P692" s="82">
        <v>43530.00640046296</v>
      </c>
      <c r="Q692" s="80" t="s">
        <v>396</v>
      </c>
      <c r="R692" s="80"/>
      <c r="S692" s="80"/>
      <c r="T692" s="80" t="s">
        <v>925</v>
      </c>
      <c r="U692" s="80"/>
      <c r="V692" s="83" t="s">
        <v>1116</v>
      </c>
      <c r="W692" s="82">
        <v>43530.00640046296</v>
      </c>
      <c r="X692" s="83" t="s">
        <v>1242</v>
      </c>
      <c r="Y692" s="80"/>
      <c r="Z692" s="80"/>
      <c r="AA692" s="86" t="s">
        <v>1882</v>
      </c>
      <c r="AB692" s="80"/>
      <c r="AC692" s="80" t="b">
        <v>0</v>
      </c>
      <c r="AD692" s="80">
        <v>3</v>
      </c>
      <c r="AE692" s="86" t="s">
        <v>2449</v>
      </c>
      <c r="AF692" s="80" t="b">
        <v>0</v>
      </c>
      <c r="AG692" s="80" t="s">
        <v>2484</v>
      </c>
      <c r="AH692" s="80"/>
      <c r="AI692" s="86" t="s">
        <v>2449</v>
      </c>
      <c r="AJ692" s="80" t="b">
        <v>0</v>
      </c>
      <c r="AK692" s="80">
        <v>0</v>
      </c>
      <c r="AL692" s="86" t="s">
        <v>2449</v>
      </c>
      <c r="AM692" s="80" t="s">
        <v>2502</v>
      </c>
      <c r="AN692" s="80" t="b">
        <v>0</v>
      </c>
      <c r="AO692" s="86" t="s">
        <v>1882</v>
      </c>
      <c r="AP692" s="80" t="s">
        <v>178</v>
      </c>
      <c r="AQ692" s="80">
        <v>0</v>
      </c>
      <c r="AR692" s="80">
        <v>0</v>
      </c>
      <c r="AS692" s="80"/>
      <c r="AT692" s="80"/>
      <c r="AU692" s="80"/>
      <c r="AV692" s="80"/>
      <c r="AW692" s="80"/>
      <c r="AX692" s="80"/>
      <c r="AY692" s="80"/>
      <c r="AZ692" s="80"/>
      <c r="BA692" s="79" t="str">
        <f>REPLACE(INDEX(GroupVertices[Group],MATCH(Edges[[#This Row],[Vertex 1]],GroupVertices[Vertex],0)),1,1,"")</f>
        <v>1</v>
      </c>
      <c r="BB692" s="79" t="str">
        <f>REPLACE(INDEX(GroupVertices[Group],MATCH(Edges[[#This Row],[Vertex 2]],GroupVertices[Vertex],0)),1,1,"")</f>
        <v>1</v>
      </c>
    </row>
    <row r="693" spans="1:54" ht="15">
      <c r="A693" s="65" t="s">
        <v>299</v>
      </c>
      <c r="B693" s="65" t="s">
        <v>299</v>
      </c>
      <c r="C693" s="66"/>
      <c r="D693" s="67"/>
      <c r="E693" s="68"/>
      <c r="F693" s="69"/>
      <c r="G693" s="66"/>
      <c r="H693" s="70"/>
      <c r="I693" s="71"/>
      <c r="J693" s="71"/>
      <c r="K693" s="34" t="s">
        <v>65</v>
      </c>
      <c r="L693" s="78">
        <v>693</v>
      </c>
      <c r="M693" s="78"/>
      <c r="N693" s="73"/>
      <c r="O693" s="80" t="s">
        <v>178</v>
      </c>
      <c r="P693" s="82">
        <v>43530.073113425926</v>
      </c>
      <c r="Q693" s="80" t="s">
        <v>849</v>
      </c>
      <c r="R693" s="83" t="s">
        <v>912</v>
      </c>
      <c r="S693" s="80" t="s">
        <v>919</v>
      </c>
      <c r="T693" s="80" t="s">
        <v>958</v>
      </c>
      <c r="U693" s="80"/>
      <c r="V693" s="83" t="s">
        <v>1139</v>
      </c>
      <c r="W693" s="82">
        <v>43530.073113425926</v>
      </c>
      <c r="X693" s="83" t="s">
        <v>1738</v>
      </c>
      <c r="Y693" s="80"/>
      <c r="Z693" s="80"/>
      <c r="AA693" s="86" t="s">
        <v>2382</v>
      </c>
      <c r="AB693" s="80"/>
      <c r="AC693" s="80" t="b">
        <v>0</v>
      </c>
      <c r="AD693" s="80">
        <v>8</v>
      </c>
      <c r="AE693" s="86" t="s">
        <v>2449</v>
      </c>
      <c r="AF693" s="80" t="b">
        <v>0</v>
      </c>
      <c r="AG693" s="80" t="s">
        <v>2486</v>
      </c>
      <c r="AH693" s="80"/>
      <c r="AI693" s="86" t="s">
        <v>2449</v>
      </c>
      <c r="AJ693" s="80" t="b">
        <v>0</v>
      </c>
      <c r="AK693" s="80">
        <v>0</v>
      </c>
      <c r="AL693" s="86" t="s">
        <v>2449</v>
      </c>
      <c r="AM693" s="80" t="s">
        <v>2506</v>
      </c>
      <c r="AN693" s="80" t="b">
        <v>0</v>
      </c>
      <c r="AO693" s="86" t="s">
        <v>2382</v>
      </c>
      <c r="AP693" s="80" t="s">
        <v>178</v>
      </c>
      <c r="AQ693" s="80">
        <v>0</v>
      </c>
      <c r="AR693" s="80">
        <v>0</v>
      </c>
      <c r="AS693" s="80"/>
      <c r="AT693" s="80"/>
      <c r="AU693" s="80"/>
      <c r="AV693" s="80"/>
      <c r="AW693" s="80"/>
      <c r="AX693" s="80"/>
      <c r="AY693" s="80"/>
      <c r="AZ693" s="80"/>
      <c r="BA693" s="79" t="str">
        <f>REPLACE(INDEX(GroupVertices[Group],MATCH(Edges[[#This Row],[Vertex 1]],GroupVertices[Vertex],0)),1,1,"")</f>
        <v>11</v>
      </c>
      <c r="BB693" s="79" t="str">
        <f>REPLACE(INDEX(GroupVertices[Group],MATCH(Edges[[#This Row],[Vertex 2]],GroupVertices[Vertex],0)),1,1,"")</f>
        <v>11</v>
      </c>
    </row>
    <row r="694" spans="1:54" ht="15">
      <c r="A694" s="65" t="s">
        <v>270</v>
      </c>
      <c r="B694" s="65" t="s">
        <v>270</v>
      </c>
      <c r="C694" s="66"/>
      <c r="D694" s="67"/>
      <c r="E694" s="68"/>
      <c r="F694" s="69"/>
      <c r="G694" s="66"/>
      <c r="H694" s="70"/>
      <c r="I694" s="71"/>
      <c r="J694" s="71"/>
      <c r="K694" s="34" t="s">
        <v>65</v>
      </c>
      <c r="L694" s="78">
        <v>694</v>
      </c>
      <c r="M694" s="78"/>
      <c r="N694" s="73"/>
      <c r="O694" s="80" t="s">
        <v>178</v>
      </c>
      <c r="P694" s="82">
        <v>43523.00377314815</v>
      </c>
      <c r="Q694" s="80" t="s">
        <v>773</v>
      </c>
      <c r="R694" s="80"/>
      <c r="S694" s="80"/>
      <c r="T694" s="80" t="s">
        <v>925</v>
      </c>
      <c r="U694" s="80"/>
      <c r="V694" s="83" t="s">
        <v>1111</v>
      </c>
      <c r="W694" s="82">
        <v>43523.00377314815</v>
      </c>
      <c r="X694" s="83" t="s">
        <v>1646</v>
      </c>
      <c r="Y694" s="80"/>
      <c r="Z694" s="80"/>
      <c r="AA694" s="86" t="s">
        <v>2288</v>
      </c>
      <c r="AB694" s="80"/>
      <c r="AC694" s="80" t="b">
        <v>0</v>
      </c>
      <c r="AD694" s="80">
        <v>2</v>
      </c>
      <c r="AE694" s="86" t="s">
        <v>2449</v>
      </c>
      <c r="AF694" s="80" t="b">
        <v>0</v>
      </c>
      <c r="AG694" s="80" t="s">
        <v>2484</v>
      </c>
      <c r="AH694" s="80"/>
      <c r="AI694" s="86" t="s">
        <v>2449</v>
      </c>
      <c r="AJ694" s="80" t="b">
        <v>0</v>
      </c>
      <c r="AK694" s="80">
        <v>0</v>
      </c>
      <c r="AL694" s="86" t="s">
        <v>2449</v>
      </c>
      <c r="AM694" s="80" t="s">
        <v>2506</v>
      </c>
      <c r="AN694" s="80" t="b">
        <v>0</v>
      </c>
      <c r="AO694" s="86" t="s">
        <v>2288</v>
      </c>
      <c r="AP694" s="80" t="s">
        <v>178</v>
      </c>
      <c r="AQ694" s="80">
        <v>0</v>
      </c>
      <c r="AR694" s="80">
        <v>0</v>
      </c>
      <c r="AS694" s="80"/>
      <c r="AT694" s="80"/>
      <c r="AU694" s="80"/>
      <c r="AV694" s="80"/>
      <c r="AW694" s="80"/>
      <c r="AX694" s="80"/>
      <c r="AY694" s="80"/>
      <c r="AZ694" s="80"/>
      <c r="BA694" s="79" t="str">
        <f>REPLACE(INDEX(GroupVertices[Group],MATCH(Edges[[#This Row],[Vertex 1]],GroupVertices[Vertex],0)),1,1,"")</f>
        <v>1</v>
      </c>
      <c r="BB694" s="79" t="str">
        <f>REPLACE(INDEX(GroupVertices[Group],MATCH(Edges[[#This Row],[Vertex 2]],GroupVertices[Vertex],0)),1,1,"")</f>
        <v>1</v>
      </c>
    </row>
    <row r="695" spans="1:54" ht="15">
      <c r="A695" s="65" t="s">
        <v>221</v>
      </c>
      <c r="B695" s="65" t="s">
        <v>221</v>
      </c>
      <c r="C695" s="66"/>
      <c r="D695" s="67"/>
      <c r="E695" s="68"/>
      <c r="F695" s="69"/>
      <c r="G695" s="66"/>
      <c r="H695" s="70"/>
      <c r="I695" s="71"/>
      <c r="J695" s="71"/>
      <c r="K695" s="34" t="s">
        <v>65</v>
      </c>
      <c r="L695" s="78">
        <v>695</v>
      </c>
      <c r="M695" s="78"/>
      <c r="N695" s="73"/>
      <c r="O695" s="80" t="s">
        <v>178</v>
      </c>
      <c r="P695" s="82">
        <v>43521.53508101852</v>
      </c>
      <c r="Q695" s="80" t="s">
        <v>338</v>
      </c>
      <c r="R695" s="83" t="s">
        <v>883</v>
      </c>
      <c r="S695" s="80" t="s">
        <v>917</v>
      </c>
      <c r="T695" s="80" t="s">
        <v>925</v>
      </c>
      <c r="U695" s="80"/>
      <c r="V695" s="83" t="s">
        <v>1071</v>
      </c>
      <c r="W695" s="82">
        <v>43521.53508101852</v>
      </c>
      <c r="X695" s="83" t="s">
        <v>1154</v>
      </c>
      <c r="Y695" s="80"/>
      <c r="Z695" s="80"/>
      <c r="AA695" s="86" t="s">
        <v>1794</v>
      </c>
      <c r="AB695" s="80"/>
      <c r="AC695" s="80" t="b">
        <v>0</v>
      </c>
      <c r="AD695" s="80">
        <v>2</v>
      </c>
      <c r="AE695" s="86" t="s">
        <v>2449</v>
      </c>
      <c r="AF695" s="80" t="b">
        <v>1</v>
      </c>
      <c r="AG695" s="80" t="s">
        <v>2484</v>
      </c>
      <c r="AH695" s="80"/>
      <c r="AI695" s="86" t="s">
        <v>2281</v>
      </c>
      <c r="AJ695" s="80" t="b">
        <v>0</v>
      </c>
      <c r="AK695" s="80">
        <v>0</v>
      </c>
      <c r="AL695" s="86" t="s">
        <v>2449</v>
      </c>
      <c r="AM695" s="80" t="s">
        <v>2504</v>
      </c>
      <c r="AN695" s="80" t="b">
        <v>0</v>
      </c>
      <c r="AO695" s="86" t="s">
        <v>1794</v>
      </c>
      <c r="AP695" s="80" t="s">
        <v>178</v>
      </c>
      <c r="AQ695" s="80">
        <v>0</v>
      </c>
      <c r="AR695" s="80">
        <v>0</v>
      </c>
      <c r="AS695" s="80"/>
      <c r="AT695" s="80"/>
      <c r="AU695" s="80"/>
      <c r="AV695" s="80"/>
      <c r="AW695" s="80"/>
      <c r="AX695" s="80"/>
      <c r="AY695" s="80"/>
      <c r="AZ695" s="80"/>
      <c r="BA695" s="79" t="str">
        <f>REPLACE(INDEX(GroupVertices[Group],MATCH(Edges[[#This Row],[Vertex 1]],GroupVertices[Vertex],0)),1,1,"")</f>
        <v>16</v>
      </c>
      <c r="BB695" s="79" t="str">
        <f>REPLACE(INDEX(GroupVertices[Group],MATCH(Edges[[#This Row],[Vertex 2]],GroupVertices[Vertex],0)),1,1,"")</f>
        <v>16</v>
      </c>
    </row>
    <row r="696" spans="1:54" ht="15">
      <c r="A696" s="65" t="s">
        <v>269</v>
      </c>
      <c r="B696" s="65" t="s">
        <v>269</v>
      </c>
      <c r="C696" s="66"/>
      <c r="D696" s="67"/>
      <c r="E696" s="68"/>
      <c r="F696" s="69"/>
      <c r="G696" s="66"/>
      <c r="H696" s="70"/>
      <c r="I696" s="71"/>
      <c r="J696" s="71"/>
      <c r="K696" s="34" t="s">
        <v>65</v>
      </c>
      <c r="L696" s="78">
        <v>696</v>
      </c>
      <c r="M696" s="78"/>
      <c r="N696" s="73"/>
      <c r="O696" s="80" t="s">
        <v>178</v>
      </c>
      <c r="P696" s="82">
        <v>43523.02075231481</v>
      </c>
      <c r="Q696" s="80" t="s">
        <v>375</v>
      </c>
      <c r="R696" s="83" t="s">
        <v>886</v>
      </c>
      <c r="S696" s="80" t="s">
        <v>917</v>
      </c>
      <c r="T696" s="80" t="s">
        <v>925</v>
      </c>
      <c r="U696" s="80"/>
      <c r="V696" s="83" t="s">
        <v>1110</v>
      </c>
      <c r="W696" s="82">
        <v>43523.02075231481</v>
      </c>
      <c r="X696" s="83" t="s">
        <v>1218</v>
      </c>
      <c r="Y696" s="80"/>
      <c r="Z696" s="80"/>
      <c r="AA696" s="86" t="s">
        <v>1858</v>
      </c>
      <c r="AB696" s="80"/>
      <c r="AC696" s="80" t="b">
        <v>0</v>
      </c>
      <c r="AD696" s="80">
        <v>3</v>
      </c>
      <c r="AE696" s="86" t="s">
        <v>2449</v>
      </c>
      <c r="AF696" s="80" t="b">
        <v>1</v>
      </c>
      <c r="AG696" s="80" t="s">
        <v>2484</v>
      </c>
      <c r="AH696" s="80"/>
      <c r="AI696" s="86" t="s">
        <v>2061</v>
      </c>
      <c r="AJ696" s="80" t="b">
        <v>0</v>
      </c>
      <c r="AK696" s="80">
        <v>0</v>
      </c>
      <c r="AL696" s="86" t="s">
        <v>2449</v>
      </c>
      <c r="AM696" s="80" t="s">
        <v>2506</v>
      </c>
      <c r="AN696" s="80" t="b">
        <v>0</v>
      </c>
      <c r="AO696" s="86" t="s">
        <v>1858</v>
      </c>
      <c r="AP696" s="80" t="s">
        <v>178</v>
      </c>
      <c r="AQ696" s="80">
        <v>0</v>
      </c>
      <c r="AR696" s="80">
        <v>0</v>
      </c>
      <c r="AS696" s="80"/>
      <c r="AT696" s="80"/>
      <c r="AU696" s="80"/>
      <c r="AV696" s="80"/>
      <c r="AW696" s="80"/>
      <c r="AX696" s="80"/>
      <c r="AY696" s="80"/>
      <c r="AZ696" s="80"/>
      <c r="BA696" s="79" t="str">
        <f>REPLACE(INDEX(GroupVertices[Group],MATCH(Edges[[#This Row],[Vertex 1]],GroupVertices[Vertex],0)),1,1,"")</f>
        <v>4</v>
      </c>
      <c r="BB696" s="79" t="str">
        <f>REPLACE(INDEX(GroupVertices[Group],MATCH(Edges[[#This Row],[Vertex 2]],GroupVertices[Vertex],0)),1,1,"")</f>
        <v>4</v>
      </c>
    </row>
    <row r="697" spans="1:54" ht="15">
      <c r="A697" s="65" t="s">
        <v>283</v>
      </c>
      <c r="B697" s="65" t="s">
        <v>283</v>
      </c>
      <c r="C697" s="66"/>
      <c r="D697" s="67"/>
      <c r="E697" s="68"/>
      <c r="F697" s="69"/>
      <c r="G697" s="66"/>
      <c r="H697" s="70"/>
      <c r="I697" s="71"/>
      <c r="J697" s="71"/>
      <c r="K697" s="34" t="s">
        <v>65</v>
      </c>
      <c r="L697" s="78">
        <v>697</v>
      </c>
      <c r="M697" s="78"/>
      <c r="N697" s="73"/>
      <c r="O697" s="80" t="s">
        <v>178</v>
      </c>
      <c r="P697" s="82">
        <v>43521.96908564815</v>
      </c>
      <c r="Q697" s="80" t="s">
        <v>734</v>
      </c>
      <c r="R697" s="80"/>
      <c r="S697" s="80"/>
      <c r="T697" s="80" t="s">
        <v>954</v>
      </c>
      <c r="U697" s="80"/>
      <c r="V697" s="83" t="s">
        <v>1125</v>
      </c>
      <c r="W697" s="82">
        <v>43521.96908564815</v>
      </c>
      <c r="X697" s="83" t="s">
        <v>1601</v>
      </c>
      <c r="Y697" s="80"/>
      <c r="Z697" s="80"/>
      <c r="AA697" s="86" t="s">
        <v>2242</v>
      </c>
      <c r="AB697" s="80"/>
      <c r="AC697" s="80" t="b">
        <v>0</v>
      </c>
      <c r="AD697" s="80">
        <v>1</v>
      </c>
      <c r="AE697" s="86" t="s">
        <v>2449</v>
      </c>
      <c r="AF697" s="80" t="b">
        <v>0</v>
      </c>
      <c r="AG697" s="80" t="s">
        <v>2484</v>
      </c>
      <c r="AH697" s="80"/>
      <c r="AI697" s="86" t="s">
        <v>2449</v>
      </c>
      <c r="AJ697" s="80" t="b">
        <v>0</v>
      </c>
      <c r="AK697" s="80">
        <v>0</v>
      </c>
      <c r="AL697" s="86" t="s">
        <v>2449</v>
      </c>
      <c r="AM697" s="80" t="s">
        <v>2504</v>
      </c>
      <c r="AN697" s="80" t="b">
        <v>0</v>
      </c>
      <c r="AO697" s="86" t="s">
        <v>2242</v>
      </c>
      <c r="AP697" s="80" t="s">
        <v>178</v>
      </c>
      <c r="AQ697" s="80">
        <v>0</v>
      </c>
      <c r="AR697" s="80">
        <v>0</v>
      </c>
      <c r="AS697" s="80" t="s">
        <v>2513</v>
      </c>
      <c r="AT697" s="80" t="s">
        <v>2518</v>
      </c>
      <c r="AU697" s="80" t="s">
        <v>2520</v>
      </c>
      <c r="AV697" s="80" t="s">
        <v>2525</v>
      </c>
      <c r="AW697" s="80" t="s">
        <v>2533</v>
      </c>
      <c r="AX697" s="80" t="s">
        <v>2541</v>
      </c>
      <c r="AY697" s="80" t="s">
        <v>2546</v>
      </c>
      <c r="AZ697" s="83" t="s">
        <v>2551</v>
      </c>
      <c r="BA697" s="79" t="str">
        <f>REPLACE(INDEX(GroupVertices[Group],MATCH(Edges[[#This Row],[Vertex 1]],GroupVertices[Vertex],0)),1,1,"")</f>
        <v>2</v>
      </c>
      <c r="BB697" s="79" t="str">
        <f>REPLACE(INDEX(GroupVertices[Group],MATCH(Edges[[#This Row],[Vertex 2]],GroupVertices[Vertex],0)),1,1,"")</f>
        <v>2</v>
      </c>
    </row>
    <row r="698" spans="1:54" ht="15">
      <c r="A698" s="65" t="s">
        <v>270</v>
      </c>
      <c r="B698" s="65" t="s">
        <v>270</v>
      </c>
      <c r="C698" s="66"/>
      <c r="D698" s="67"/>
      <c r="E698" s="68"/>
      <c r="F698" s="69"/>
      <c r="G698" s="66"/>
      <c r="H698" s="70"/>
      <c r="I698" s="71"/>
      <c r="J698" s="71"/>
      <c r="K698" s="34" t="s">
        <v>65</v>
      </c>
      <c r="L698" s="78">
        <v>698</v>
      </c>
      <c r="M698" s="78"/>
      <c r="N698" s="73"/>
      <c r="O698" s="80" t="s">
        <v>178</v>
      </c>
      <c r="P698" s="82">
        <v>43523.03888888889</v>
      </c>
      <c r="Q698" s="80" t="s">
        <v>798</v>
      </c>
      <c r="R698" s="80"/>
      <c r="S698" s="80"/>
      <c r="T698" s="80" t="s">
        <v>925</v>
      </c>
      <c r="U698" s="83" t="s">
        <v>1026</v>
      </c>
      <c r="V698" s="83" t="s">
        <v>1026</v>
      </c>
      <c r="W698" s="82">
        <v>43523.03888888889</v>
      </c>
      <c r="X698" s="83" t="s">
        <v>1672</v>
      </c>
      <c r="Y698" s="80"/>
      <c r="Z698" s="80"/>
      <c r="AA698" s="86" t="s">
        <v>2314</v>
      </c>
      <c r="AB698" s="80"/>
      <c r="AC698" s="80" t="b">
        <v>0</v>
      </c>
      <c r="AD698" s="80">
        <v>3</v>
      </c>
      <c r="AE698" s="86" t="s">
        <v>2449</v>
      </c>
      <c r="AF698" s="80" t="b">
        <v>0</v>
      </c>
      <c r="AG698" s="80" t="s">
        <v>2484</v>
      </c>
      <c r="AH698" s="80"/>
      <c r="AI698" s="86" t="s">
        <v>2449</v>
      </c>
      <c r="AJ698" s="80" t="b">
        <v>0</v>
      </c>
      <c r="AK698" s="80">
        <v>0</v>
      </c>
      <c r="AL698" s="86" t="s">
        <v>2449</v>
      </c>
      <c r="AM698" s="80" t="s">
        <v>2506</v>
      </c>
      <c r="AN698" s="80" t="b">
        <v>0</v>
      </c>
      <c r="AO698" s="86" t="s">
        <v>2314</v>
      </c>
      <c r="AP698" s="80" t="s">
        <v>178</v>
      </c>
      <c r="AQ698" s="80">
        <v>0</v>
      </c>
      <c r="AR698" s="80">
        <v>0</v>
      </c>
      <c r="AS698" s="80"/>
      <c r="AT698" s="80"/>
      <c r="AU698" s="80"/>
      <c r="AV698" s="80"/>
      <c r="AW698" s="80"/>
      <c r="AX698" s="80"/>
      <c r="AY698" s="80"/>
      <c r="AZ698" s="80"/>
      <c r="BA698" s="79" t="str">
        <f>REPLACE(INDEX(GroupVertices[Group],MATCH(Edges[[#This Row],[Vertex 1]],GroupVertices[Vertex],0)),1,1,"")</f>
        <v>1</v>
      </c>
      <c r="BB698" s="79" t="str">
        <f>REPLACE(INDEX(GroupVertices[Group],MATCH(Edges[[#This Row],[Vertex 2]],GroupVertices[Vertex],0)),1,1,"")</f>
        <v>1</v>
      </c>
    </row>
    <row r="699" spans="1:54" ht="15">
      <c r="A699" s="65" t="s">
        <v>270</v>
      </c>
      <c r="B699" s="65" t="s">
        <v>270</v>
      </c>
      <c r="C699" s="66"/>
      <c r="D699" s="67"/>
      <c r="E699" s="68"/>
      <c r="F699" s="69"/>
      <c r="G699" s="66"/>
      <c r="H699" s="70"/>
      <c r="I699" s="71"/>
      <c r="J699" s="71"/>
      <c r="K699" s="34" t="s">
        <v>65</v>
      </c>
      <c r="L699" s="78">
        <v>699</v>
      </c>
      <c r="M699" s="78"/>
      <c r="N699" s="73"/>
      <c r="O699" s="80" t="s">
        <v>178</v>
      </c>
      <c r="P699" s="82">
        <v>43530.04027777778</v>
      </c>
      <c r="Q699" s="80" t="s">
        <v>818</v>
      </c>
      <c r="R699" s="80"/>
      <c r="S699" s="80"/>
      <c r="T699" s="80" t="s">
        <v>925</v>
      </c>
      <c r="U699" s="83" t="s">
        <v>1034</v>
      </c>
      <c r="V699" s="83" t="s">
        <v>1034</v>
      </c>
      <c r="W699" s="82">
        <v>43530.04027777778</v>
      </c>
      <c r="X699" s="83" t="s">
        <v>1695</v>
      </c>
      <c r="Y699" s="80"/>
      <c r="Z699" s="80"/>
      <c r="AA699" s="86" t="s">
        <v>2339</v>
      </c>
      <c r="AB699" s="80"/>
      <c r="AC699" s="80" t="b">
        <v>0</v>
      </c>
      <c r="AD699" s="80">
        <v>8</v>
      </c>
      <c r="AE699" s="86" t="s">
        <v>2449</v>
      </c>
      <c r="AF699" s="80" t="b">
        <v>0</v>
      </c>
      <c r="AG699" s="80" t="s">
        <v>2484</v>
      </c>
      <c r="AH699" s="80"/>
      <c r="AI699" s="86" t="s">
        <v>2449</v>
      </c>
      <c r="AJ699" s="80" t="b">
        <v>0</v>
      </c>
      <c r="AK699" s="80">
        <v>0</v>
      </c>
      <c r="AL699" s="86" t="s">
        <v>2449</v>
      </c>
      <c r="AM699" s="80" t="s">
        <v>2506</v>
      </c>
      <c r="AN699" s="80" t="b">
        <v>0</v>
      </c>
      <c r="AO699" s="86" t="s">
        <v>2339</v>
      </c>
      <c r="AP699" s="80" t="s">
        <v>178</v>
      </c>
      <c r="AQ699" s="80">
        <v>0</v>
      </c>
      <c r="AR699" s="80">
        <v>0</v>
      </c>
      <c r="AS699" s="80"/>
      <c r="AT699" s="80"/>
      <c r="AU699" s="80"/>
      <c r="AV699" s="80"/>
      <c r="AW699" s="80"/>
      <c r="AX699" s="80"/>
      <c r="AY699" s="80"/>
      <c r="AZ699" s="80"/>
      <c r="BA699" s="79" t="str">
        <f>REPLACE(INDEX(GroupVertices[Group],MATCH(Edges[[#This Row],[Vertex 1]],GroupVertices[Vertex],0)),1,1,"")</f>
        <v>1</v>
      </c>
      <c r="BB699" s="79" t="str">
        <f>REPLACE(INDEX(GroupVertices[Group],MATCH(Edges[[#This Row],[Vertex 2]],GroupVertices[Vertex],0)),1,1,"")</f>
        <v>1</v>
      </c>
    </row>
    <row r="700" spans="1:54" ht="15">
      <c r="A700" s="65" t="s">
        <v>296</v>
      </c>
      <c r="B700" s="65" t="s">
        <v>296</v>
      </c>
      <c r="C700" s="66"/>
      <c r="D700" s="67"/>
      <c r="E700" s="68"/>
      <c r="F700" s="69"/>
      <c r="G700" s="66"/>
      <c r="H700" s="70"/>
      <c r="I700" s="71"/>
      <c r="J700" s="71"/>
      <c r="K700" s="34" t="s">
        <v>65</v>
      </c>
      <c r="L700" s="78">
        <v>700</v>
      </c>
      <c r="M700" s="78"/>
      <c r="N700" s="73"/>
      <c r="O700" s="80" t="s">
        <v>178</v>
      </c>
      <c r="P700" s="82">
        <v>43523.01325231481</v>
      </c>
      <c r="Q700" s="80" t="s">
        <v>867</v>
      </c>
      <c r="R700" s="80"/>
      <c r="S700" s="80"/>
      <c r="T700" s="80" t="s">
        <v>925</v>
      </c>
      <c r="U700" s="80"/>
      <c r="V700" s="83" t="s">
        <v>1146</v>
      </c>
      <c r="W700" s="82">
        <v>43523.01325231481</v>
      </c>
      <c r="X700" s="83" t="s">
        <v>1771</v>
      </c>
      <c r="Y700" s="80"/>
      <c r="Z700" s="80"/>
      <c r="AA700" s="86" t="s">
        <v>2415</v>
      </c>
      <c r="AB700" s="80"/>
      <c r="AC700" s="80" t="b">
        <v>0</v>
      </c>
      <c r="AD700" s="80">
        <v>0</v>
      </c>
      <c r="AE700" s="86" t="s">
        <v>2449</v>
      </c>
      <c r="AF700" s="80" t="b">
        <v>0</v>
      </c>
      <c r="AG700" s="80" t="s">
        <v>2484</v>
      </c>
      <c r="AH700" s="80"/>
      <c r="AI700" s="86" t="s">
        <v>2449</v>
      </c>
      <c r="AJ700" s="80" t="b">
        <v>0</v>
      </c>
      <c r="AK700" s="80">
        <v>0</v>
      </c>
      <c r="AL700" s="86" t="s">
        <v>2449</v>
      </c>
      <c r="AM700" s="80" t="s">
        <v>2504</v>
      </c>
      <c r="AN700" s="80" t="b">
        <v>0</v>
      </c>
      <c r="AO700" s="86" t="s">
        <v>2415</v>
      </c>
      <c r="AP700" s="80" t="s">
        <v>178</v>
      </c>
      <c r="AQ700" s="80">
        <v>0</v>
      </c>
      <c r="AR700" s="80">
        <v>0</v>
      </c>
      <c r="AS700" s="80"/>
      <c r="AT700" s="80"/>
      <c r="AU700" s="80"/>
      <c r="AV700" s="80"/>
      <c r="AW700" s="80"/>
      <c r="AX700" s="80"/>
      <c r="AY700" s="80"/>
      <c r="AZ700" s="80"/>
      <c r="BA700" s="79" t="str">
        <f>REPLACE(INDEX(GroupVertices[Group],MATCH(Edges[[#This Row],[Vertex 1]],GroupVertices[Vertex],0)),1,1,"")</f>
        <v>5</v>
      </c>
      <c r="BB700" s="79" t="str">
        <f>REPLACE(INDEX(GroupVertices[Group],MATCH(Edges[[#This Row],[Vertex 2]],GroupVertices[Vertex],0)),1,1,"")</f>
        <v>5</v>
      </c>
    </row>
    <row r="701" spans="1:54" ht="15">
      <c r="A701" s="65" t="s">
        <v>296</v>
      </c>
      <c r="B701" s="65" t="s">
        <v>296</v>
      </c>
      <c r="C701" s="66"/>
      <c r="D701" s="67"/>
      <c r="E701" s="68"/>
      <c r="F701" s="69"/>
      <c r="G701" s="66"/>
      <c r="H701" s="70"/>
      <c r="I701" s="71"/>
      <c r="J701" s="71"/>
      <c r="K701" s="34" t="s">
        <v>65</v>
      </c>
      <c r="L701" s="78">
        <v>701</v>
      </c>
      <c r="M701" s="78"/>
      <c r="N701" s="73"/>
      <c r="O701" s="80" t="s">
        <v>178</v>
      </c>
      <c r="P701" s="82">
        <v>43530.01111111111</v>
      </c>
      <c r="Q701" s="80" t="s">
        <v>875</v>
      </c>
      <c r="R701" s="80"/>
      <c r="S701" s="80"/>
      <c r="T701" s="80" t="s">
        <v>925</v>
      </c>
      <c r="U701" s="80"/>
      <c r="V701" s="83" t="s">
        <v>1146</v>
      </c>
      <c r="W701" s="82">
        <v>43530.01111111111</v>
      </c>
      <c r="X701" s="83" t="s">
        <v>1779</v>
      </c>
      <c r="Y701" s="80"/>
      <c r="Z701" s="80"/>
      <c r="AA701" s="86" t="s">
        <v>2423</v>
      </c>
      <c r="AB701" s="80"/>
      <c r="AC701" s="80" t="b">
        <v>0</v>
      </c>
      <c r="AD701" s="80">
        <v>5</v>
      </c>
      <c r="AE701" s="86" t="s">
        <v>2449</v>
      </c>
      <c r="AF701" s="80" t="b">
        <v>0</v>
      </c>
      <c r="AG701" s="80" t="s">
        <v>2484</v>
      </c>
      <c r="AH701" s="80"/>
      <c r="AI701" s="86" t="s">
        <v>2449</v>
      </c>
      <c r="AJ701" s="80" t="b">
        <v>0</v>
      </c>
      <c r="AK701" s="80">
        <v>0</v>
      </c>
      <c r="AL701" s="86" t="s">
        <v>2449</v>
      </c>
      <c r="AM701" s="80" t="s">
        <v>2504</v>
      </c>
      <c r="AN701" s="80" t="b">
        <v>0</v>
      </c>
      <c r="AO701" s="86" t="s">
        <v>2423</v>
      </c>
      <c r="AP701" s="80" t="s">
        <v>178</v>
      </c>
      <c r="AQ701" s="80">
        <v>0</v>
      </c>
      <c r="AR701" s="80">
        <v>0</v>
      </c>
      <c r="AS701" s="80"/>
      <c r="AT701" s="80"/>
      <c r="AU701" s="80"/>
      <c r="AV701" s="80"/>
      <c r="AW701" s="80"/>
      <c r="AX701" s="80"/>
      <c r="AY701" s="80"/>
      <c r="AZ701" s="80"/>
      <c r="BA701" s="79" t="str">
        <f>REPLACE(INDEX(GroupVertices[Group],MATCH(Edges[[#This Row],[Vertex 1]],GroupVertices[Vertex],0)),1,1,"")</f>
        <v>5</v>
      </c>
      <c r="BB701" s="79" t="str">
        <f>REPLACE(INDEX(GroupVertices[Group],MATCH(Edges[[#This Row],[Vertex 2]],GroupVertices[Vertex],0)),1,1,"")</f>
        <v>5</v>
      </c>
    </row>
    <row r="702" spans="1:54" ht="15">
      <c r="A702" s="65" t="s">
        <v>290</v>
      </c>
      <c r="B702" s="65" t="s">
        <v>290</v>
      </c>
      <c r="C702" s="66"/>
      <c r="D702" s="67"/>
      <c r="E702" s="68"/>
      <c r="F702" s="69"/>
      <c r="G702" s="66"/>
      <c r="H702" s="70"/>
      <c r="I702" s="71"/>
      <c r="J702" s="71"/>
      <c r="K702" s="34" t="s">
        <v>65</v>
      </c>
      <c r="L702" s="78">
        <v>702</v>
      </c>
      <c r="M702" s="78"/>
      <c r="N702" s="73"/>
      <c r="O702" s="80" t="s">
        <v>178</v>
      </c>
      <c r="P702" s="82">
        <v>43530.02744212963</v>
      </c>
      <c r="Q702" s="80" t="s">
        <v>686</v>
      </c>
      <c r="R702" s="83" t="s">
        <v>909</v>
      </c>
      <c r="S702" s="80" t="s">
        <v>923</v>
      </c>
      <c r="T702" s="80" t="s">
        <v>925</v>
      </c>
      <c r="U702" s="80"/>
      <c r="V702" s="83" t="s">
        <v>1132</v>
      </c>
      <c r="W702" s="82">
        <v>43530.02744212963</v>
      </c>
      <c r="X702" s="83" t="s">
        <v>1551</v>
      </c>
      <c r="Y702" s="80"/>
      <c r="Z702" s="80"/>
      <c r="AA702" s="86" t="s">
        <v>2192</v>
      </c>
      <c r="AB702" s="80"/>
      <c r="AC702" s="80" t="b">
        <v>0</v>
      </c>
      <c r="AD702" s="80">
        <v>3</v>
      </c>
      <c r="AE702" s="86" t="s">
        <v>2449</v>
      </c>
      <c r="AF702" s="80" t="b">
        <v>0</v>
      </c>
      <c r="AG702" s="80" t="s">
        <v>2484</v>
      </c>
      <c r="AH702" s="80"/>
      <c r="AI702" s="86" t="s">
        <v>2449</v>
      </c>
      <c r="AJ702" s="80" t="b">
        <v>0</v>
      </c>
      <c r="AK702" s="80">
        <v>0</v>
      </c>
      <c r="AL702" s="86" t="s">
        <v>2449</v>
      </c>
      <c r="AM702" s="80" t="s">
        <v>2502</v>
      </c>
      <c r="AN702" s="80" t="b">
        <v>0</v>
      </c>
      <c r="AO702" s="86" t="s">
        <v>2192</v>
      </c>
      <c r="AP702" s="80" t="s">
        <v>178</v>
      </c>
      <c r="AQ702" s="80">
        <v>0</v>
      </c>
      <c r="AR702" s="80">
        <v>0</v>
      </c>
      <c r="AS702" s="80"/>
      <c r="AT702" s="80"/>
      <c r="AU702" s="80"/>
      <c r="AV702" s="80"/>
      <c r="AW702" s="80"/>
      <c r="AX702" s="80"/>
      <c r="AY702" s="80"/>
      <c r="AZ702" s="80"/>
      <c r="BA702" s="79" t="str">
        <f>REPLACE(INDEX(GroupVertices[Group],MATCH(Edges[[#This Row],[Vertex 1]],GroupVertices[Vertex],0)),1,1,"")</f>
        <v>3</v>
      </c>
      <c r="BB702" s="79" t="str">
        <f>REPLACE(INDEX(GroupVertices[Group],MATCH(Edges[[#This Row],[Vertex 2]],GroupVertices[Vertex],0)),1,1,"")</f>
        <v>3</v>
      </c>
    </row>
    <row r="703" spans="1:54" ht="15">
      <c r="A703" s="65" t="s">
        <v>287</v>
      </c>
      <c r="B703" s="65" t="s">
        <v>287</v>
      </c>
      <c r="C703" s="66"/>
      <c r="D703" s="67"/>
      <c r="E703" s="68"/>
      <c r="F703" s="69"/>
      <c r="G703" s="66"/>
      <c r="H703" s="70"/>
      <c r="I703" s="71"/>
      <c r="J703" s="71"/>
      <c r="K703" s="34" t="s">
        <v>65</v>
      </c>
      <c r="L703" s="78">
        <v>703</v>
      </c>
      <c r="M703" s="78"/>
      <c r="N703" s="73"/>
      <c r="O703" s="80" t="s">
        <v>178</v>
      </c>
      <c r="P703" s="82">
        <v>43530.00951388889</v>
      </c>
      <c r="Q703" s="80" t="s">
        <v>636</v>
      </c>
      <c r="R703" s="83" t="s">
        <v>896</v>
      </c>
      <c r="S703" s="80" t="s">
        <v>917</v>
      </c>
      <c r="T703" s="80" t="s">
        <v>925</v>
      </c>
      <c r="U703" s="80"/>
      <c r="V703" s="83" t="s">
        <v>1129</v>
      </c>
      <c r="W703" s="82">
        <v>43530.00951388889</v>
      </c>
      <c r="X703" s="83" t="s">
        <v>1498</v>
      </c>
      <c r="Y703" s="80"/>
      <c r="Z703" s="80"/>
      <c r="AA703" s="86" t="s">
        <v>2138</v>
      </c>
      <c r="AB703" s="80"/>
      <c r="AC703" s="80" t="b">
        <v>0</v>
      </c>
      <c r="AD703" s="80">
        <v>5</v>
      </c>
      <c r="AE703" s="86" t="s">
        <v>2449</v>
      </c>
      <c r="AF703" s="80" t="b">
        <v>1</v>
      </c>
      <c r="AG703" s="80" t="s">
        <v>2484</v>
      </c>
      <c r="AH703" s="80"/>
      <c r="AI703" s="86" t="s">
        <v>2167</v>
      </c>
      <c r="AJ703" s="80" t="b">
        <v>0</v>
      </c>
      <c r="AK703" s="80">
        <v>0</v>
      </c>
      <c r="AL703" s="86" t="s">
        <v>2449</v>
      </c>
      <c r="AM703" s="80" t="s">
        <v>2504</v>
      </c>
      <c r="AN703" s="80" t="b">
        <v>0</v>
      </c>
      <c r="AO703" s="86" t="s">
        <v>2138</v>
      </c>
      <c r="AP703" s="80" t="s">
        <v>178</v>
      </c>
      <c r="AQ703" s="80">
        <v>0</v>
      </c>
      <c r="AR703" s="80">
        <v>0</v>
      </c>
      <c r="AS703" s="80"/>
      <c r="AT703" s="80"/>
      <c r="AU703" s="80"/>
      <c r="AV703" s="80"/>
      <c r="AW703" s="80"/>
      <c r="AX703" s="80"/>
      <c r="AY703" s="80"/>
      <c r="AZ703" s="80"/>
      <c r="BA703" s="79" t="str">
        <f>REPLACE(INDEX(GroupVertices[Group],MATCH(Edges[[#This Row],[Vertex 1]],GroupVertices[Vertex],0)),1,1,"")</f>
        <v>2</v>
      </c>
      <c r="BB703" s="79" t="str">
        <f>REPLACE(INDEX(GroupVertices[Group],MATCH(Edges[[#This Row],[Vertex 2]],GroupVertices[Vertex],0)),1,1,"")</f>
        <v>2</v>
      </c>
    </row>
    <row r="704" spans="1:54" ht="15">
      <c r="A704" s="65" t="s">
        <v>228</v>
      </c>
      <c r="B704" s="65" t="s">
        <v>228</v>
      </c>
      <c r="C704" s="66"/>
      <c r="D704" s="67"/>
      <c r="E704" s="68"/>
      <c r="F704" s="69"/>
      <c r="G704" s="66"/>
      <c r="H704" s="70"/>
      <c r="I704" s="71"/>
      <c r="J704" s="71"/>
      <c r="K704" s="34" t="s">
        <v>65</v>
      </c>
      <c r="L704" s="78">
        <v>704</v>
      </c>
      <c r="M704" s="78"/>
      <c r="N704" s="73"/>
      <c r="O704" s="80" t="s">
        <v>178</v>
      </c>
      <c r="P704" s="82">
        <v>43523.0303125</v>
      </c>
      <c r="Q704" s="80" t="s">
        <v>344</v>
      </c>
      <c r="R704" s="80"/>
      <c r="S704" s="80"/>
      <c r="T704" s="80" t="s">
        <v>925</v>
      </c>
      <c r="U704" s="80"/>
      <c r="V704" s="83" t="s">
        <v>1078</v>
      </c>
      <c r="W704" s="82">
        <v>43523.0303125</v>
      </c>
      <c r="X704" s="83" t="s">
        <v>1161</v>
      </c>
      <c r="Y704" s="80"/>
      <c r="Z704" s="80"/>
      <c r="AA704" s="86" t="s">
        <v>1801</v>
      </c>
      <c r="AB704" s="80"/>
      <c r="AC704" s="80" t="b">
        <v>0</v>
      </c>
      <c r="AD704" s="80">
        <v>4</v>
      </c>
      <c r="AE704" s="86" t="s">
        <v>2449</v>
      </c>
      <c r="AF704" s="80" t="b">
        <v>0</v>
      </c>
      <c r="AG704" s="80" t="s">
        <v>2484</v>
      </c>
      <c r="AH704" s="80"/>
      <c r="AI704" s="86" t="s">
        <v>2449</v>
      </c>
      <c r="AJ704" s="80" t="b">
        <v>0</v>
      </c>
      <c r="AK704" s="80">
        <v>0</v>
      </c>
      <c r="AL704" s="86" t="s">
        <v>2449</v>
      </c>
      <c r="AM704" s="80" t="s">
        <v>2502</v>
      </c>
      <c r="AN704" s="80" t="b">
        <v>0</v>
      </c>
      <c r="AO704" s="86" t="s">
        <v>1801</v>
      </c>
      <c r="AP704" s="80" t="s">
        <v>178</v>
      </c>
      <c r="AQ704" s="80">
        <v>0</v>
      </c>
      <c r="AR704" s="80">
        <v>0</v>
      </c>
      <c r="AS704" s="80"/>
      <c r="AT704" s="80"/>
      <c r="AU704" s="80"/>
      <c r="AV704" s="80"/>
      <c r="AW704" s="80"/>
      <c r="AX704" s="80"/>
      <c r="AY704" s="80"/>
      <c r="AZ704" s="80"/>
      <c r="BA704" s="79" t="str">
        <f>REPLACE(INDEX(GroupVertices[Group],MATCH(Edges[[#This Row],[Vertex 1]],GroupVertices[Vertex],0)),1,1,"")</f>
        <v>15</v>
      </c>
      <c r="BB704" s="79" t="str">
        <f>REPLACE(INDEX(GroupVertices[Group],MATCH(Edges[[#This Row],[Vertex 2]],GroupVertices[Vertex],0)),1,1,"")</f>
        <v>15</v>
      </c>
    </row>
    <row r="705" spans="1:54" ht="15">
      <c r="A705" s="65" t="s">
        <v>279</v>
      </c>
      <c r="B705" s="65" t="s">
        <v>279</v>
      </c>
      <c r="C705" s="66"/>
      <c r="D705" s="67"/>
      <c r="E705" s="68"/>
      <c r="F705" s="69"/>
      <c r="G705" s="66"/>
      <c r="H705" s="70"/>
      <c r="I705" s="71"/>
      <c r="J705" s="71"/>
      <c r="K705" s="34" t="s">
        <v>65</v>
      </c>
      <c r="L705" s="78">
        <v>705</v>
      </c>
      <c r="M705" s="78"/>
      <c r="N705" s="73"/>
      <c r="O705" s="80" t="s">
        <v>178</v>
      </c>
      <c r="P705" s="82">
        <v>43530.020208333335</v>
      </c>
      <c r="Q705" s="80" t="s">
        <v>668</v>
      </c>
      <c r="R705" s="80"/>
      <c r="S705" s="80"/>
      <c r="T705" s="80" t="s">
        <v>925</v>
      </c>
      <c r="U705" s="80"/>
      <c r="V705" s="83" t="s">
        <v>1121</v>
      </c>
      <c r="W705" s="82">
        <v>43530.020208333335</v>
      </c>
      <c r="X705" s="83" t="s">
        <v>1531</v>
      </c>
      <c r="Y705" s="80"/>
      <c r="Z705" s="80"/>
      <c r="AA705" s="86" t="s">
        <v>2172</v>
      </c>
      <c r="AB705" s="80"/>
      <c r="AC705" s="80" t="b">
        <v>0</v>
      </c>
      <c r="AD705" s="80">
        <v>8</v>
      </c>
      <c r="AE705" s="86" t="s">
        <v>2449</v>
      </c>
      <c r="AF705" s="80" t="b">
        <v>0</v>
      </c>
      <c r="AG705" s="80" t="s">
        <v>2484</v>
      </c>
      <c r="AH705" s="80"/>
      <c r="AI705" s="86" t="s">
        <v>2449</v>
      </c>
      <c r="AJ705" s="80" t="b">
        <v>0</v>
      </c>
      <c r="AK705" s="80">
        <v>0</v>
      </c>
      <c r="AL705" s="86" t="s">
        <v>2449</v>
      </c>
      <c r="AM705" s="80" t="s">
        <v>2506</v>
      </c>
      <c r="AN705" s="80" t="b">
        <v>0</v>
      </c>
      <c r="AO705" s="86" t="s">
        <v>2172</v>
      </c>
      <c r="AP705" s="80" t="s">
        <v>178</v>
      </c>
      <c r="AQ705" s="80">
        <v>0</v>
      </c>
      <c r="AR705" s="80">
        <v>0</v>
      </c>
      <c r="AS705" s="80"/>
      <c r="AT705" s="80"/>
      <c r="AU705" s="80"/>
      <c r="AV705" s="80"/>
      <c r="AW705" s="80"/>
      <c r="AX705" s="80"/>
      <c r="AY705" s="80"/>
      <c r="AZ705" s="80"/>
      <c r="BA705" s="79" t="str">
        <f>REPLACE(INDEX(GroupVertices[Group],MATCH(Edges[[#This Row],[Vertex 1]],GroupVertices[Vertex],0)),1,1,"")</f>
        <v>6</v>
      </c>
      <c r="BB705" s="79" t="str">
        <f>REPLACE(INDEX(GroupVertices[Group],MATCH(Edges[[#This Row],[Vertex 2]],GroupVertices[Vertex],0)),1,1,"")</f>
        <v>6</v>
      </c>
    </row>
    <row r="706" spans="1:54" ht="15">
      <c r="A706" s="65" t="s">
        <v>230</v>
      </c>
      <c r="B706" s="65" t="s">
        <v>230</v>
      </c>
      <c r="C706" s="66"/>
      <c r="D706" s="67"/>
      <c r="E706" s="68"/>
      <c r="F706" s="69"/>
      <c r="G706" s="66"/>
      <c r="H706" s="70"/>
      <c r="I706" s="71"/>
      <c r="J706" s="71"/>
      <c r="K706" s="34" t="s">
        <v>65</v>
      </c>
      <c r="L706" s="78">
        <v>706</v>
      </c>
      <c r="M706" s="78"/>
      <c r="N706" s="73"/>
      <c r="O706" s="80" t="s">
        <v>178</v>
      </c>
      <c r="P706" s="82">
        <v>43523.03674768518</v>
      </c>
      <c r="Q706" s="80" t="s">
        <v>468</v>
      </c>
      <c r="R706" s="80"/>
      <c r="S706" s="80"/>
      <c r="T706" s="80" t="s">
        <v>925</v>
      </c>
      <c r="U706" s="80"/>
      <c r="V706" s="83" t="s">
        <v>1080</v>
      </c>
      <c r="W706" s="82">
        <v>43523.03674768518</v>
      </c>
      <c r="X706" s="83" t="s">
        <v>1317</v>
      </c>
      <c r="Y706" s="80"/>
      <c r="Z706" s="80"/>
      <c r="AA706" s="86" t="s">
        <v>1957</v>
      </c>
      <c r="AB706" s="80"/>
      <c r="AC706" s="80" t="b">
        <v>0</v>
      </c>
      <c r="AD706" s="80">
        <v>15</v>
      </c>
      <c r="AE706" s="86" t="s">
        <v>2449</v>
      </c>
      <c r="AF706" s="80" t="b">
        <v>0</v>
      </c>
      <c r="AG706" s="80" t="s">
        <v>2484</v>
      </c>
      <c r="AH706" s="80"/>
      <c r="AI706" s="86" t="s">
        <v>2449</v>
      </c>
      <c r="AJ706" s="80" t="b">
        <v>0</v>
      </c>
      <c r="AK706" s="80">
        <v>0</v>
      </c>
      <c r="AL706" s="86" t="s">
        <v>2449</v>
      </c>
      <c r="AM706" s="80" t="s">
        <v>2502</v>
      </c>
      <c r="AN706" s="80" t="b">
        <v>0</v>
      </c>
      <c r="AO706" s="86" t="s">
        <v>1957</v>
      </c>
      <c r="AP706" s="80" t="s">
        <v>178</v>
      </c>
      <c r="AQ706" s="80">
        <v>0</v>
      </c>
      <c r="AR706" s="80">
        <v>0</v>
      </c>
      <c r="AS706" s="80"/>
      <c r="AT706" s="80"/>
      <c r="AU706" s="80"/>
      <c r="AV706" s="80"/>
      <c r="AW706" s="80"/>
      <c r="AX706" s="80"/>
      <c r="AY706" s="80"/>
      <c r="AZ706" s="80"/>
      <c r="BA706" s="79" t="str">
        <f>REPLACE(INDEX(GroupVertices[Group],MATCH(Edges[[#This Row],[Vertex 1]],GroupVertices[Vertex],0)),1,1,"")</f>
        <v>6</v>
      </c>
      <c r="BB706" s="79" t="str">
        <f>REPLACE(INDEX(GroupVertices[Group],MATCH(Edges[[#This Row],[Vertex 2]],GroupVertices[Vertex],0)),1,1,"")</f>
        <v>6</v>
      </c>
    </row>
    <row r="707" spans="1:54" ht="15">
      <c r="A707" s="65" t="s">
        <v>279</v>
      </c>
      <c r="B707" s="65" t="s">
        <v>279</v>
      </c>
      <c r="C707" s="66"/>
      <c r="D707" s="67"/>
      <c r="E707" s="68"/>
      <c r="F707" s="69"/>
      <c r="G707" s="66"/>
      <c r="H707" s="70"/>
      <c r="I707" s="71"/>
      <c r="J707" s="71"/>
      <c r="K707" s="34" t="s">
        <v>65</v>
      </c>
      <c r="L707" s="78">
        <v>707</v>
      </c>
      <c r="M707" s="78"/>
      <c r="N707" s="73"/>
      <c r="O707" s="80" t="s">
        <v>178</v>
      </c>
      <c r="P707" s="82">
        <v>43523.03570601852</v>
      </c>
      <c r="Q707" s="80" t="s">
        <v>660</v>
      </c>
      <c r="R707" s="83" t="s">
        <v>903</v>
      </c>
      <c r="S707" s="80" t="s">
        <v>917</v>
      </c>
      <c r="T707" s="80" t="s">
        <v>925</v>
      </c>
      <c r="U707" s="80"/>
      <c r="V707" s="83" t="s">
        <v>1121</v>
      </c>
      <c r="W707" s="82">
        <v>43523.03570601852</v>
      </c>
      <c r="X707" s="83" t="s">
        <v>1523</v>
      </c>
      <c r="Y707" s="80"/>
      <c r="Z707" s="80"/>
      <c r="AA707" s="86" t="s">
        <v>2163</v>
      </c>
      <c r="AB707" s="80"/>
      <c r="AC707" s="80" t="b">
        <v>0</v>
      </c>
      <c r="AD707" s="80">
        <v>3</v>
      </c>
      <c r="AE707" s="86" t="s">
        <v>2449</v>
      </c>
      <c r="AF707" s="80" t="b">
        <v>1</v>
      </c>
      <c r="AG707" s="80" t="s">
        <v>2484</v>
      </c>
      <c r="AH707" s="80"/>
      <c r="AI707" s="86" t="s">
        <v>2310</v>
      </c>
      <c r="AJ707" s="80" t="b">
        <v>0</v>
      </c>
      <c r="AK707" s="80">
        <v>0</v>
      </c>
      <c r="AL707" s="86" t="s">
        <v>2449</v>
      </c>
      <c r="AM707" s="80" t="s">
        <v>2506</v>
      </c>
      <c r="AN707" s="80" t="b">
        <v>0</v>
      </c>
      <c r="AO707" s="86" t="s">
        <v>2163</v>
      </c>
      <c r="AP707" s="80" t="s">
        <v>178</v>
      </c>
      <c r="AQ707" s="80">
        <v>0</v>
      </c>
      <c r="AR707" s="80">
        <v>0</v>
      </c>
      <c r="AS707" s="80"/>
      <c r="AT707" s="80"/>
      <c r="AU707" s="80"/>
      <c r="AV707" s="80"/>
      <c r="AW707" s="80"/>
      <c r="AX707" s="80"/>
      <c r="AY707" s="80"/>
      <c r="AZ707" s="80"/>
      <c r="BA707" s="79" t="str">
        <f>REPLACE(INDEX(GroupVertices[Group],MATCH(Edges[[#This Row],[Vertex 1]],GroupVertices[Vertex],0)),1,1,"")</f>
        <v>6</v>
      </c>
      <c r="BB707" s="79" t="str">
        <f>REPLACE(INDEX(GroupVertices[Group],MATCH(Edges[[#This Row],[Vertex 2]],GroupVertices[Vertex],0)),1,1,"")</f>
        <v>6</v>
      </c>
    </row>
    <row r="708" spans="1:54" ht="15">
      <c r="A708" s="65" t="s">
        <v>287</v>
      </c>
      <c r="B708" s="65" t="s">
        <v>287</v>
      </c>
      <c r="C708" s="66"/>
      <c r="D708" s="67"/>
      <c r="E708" s="68"/>
      <c r="F708" s="69"/>
      <c r="G708" s="66"/>
      <c r="H708" s="70"/>
      <c r="I708" s="71"/>
      <c r="J708" s="71"/>
      <c r="K708" s="34" t="s">
        <v>65</v>
      </c>
      <c r="L708" s="78">
        <v>708</v>
      </c>
      <c r="M708" s="78"/>
      <c r="N708" s="73"/>
      <c r="O708" s="80" t="s">
        <v>178</v>
      </c>
      <c r="P708" s="82">
        <v>43530.004282407404</v>
      </c>
      <c r="Q708" s="80" t="s">
        <v>633</v>
      </c>
      <c r="R708" s="80"/>
      <c r="S708" s="80"/>
      <c r="T708" s="80" t="s">
        <v>947</v>
      </c>
      <c r="U708" s="80"/>
      <c r="V708" s="83" t="s">
        <v>1129</v>
      </c>
      <c r="W708" s="82">
        <v>43530.004282407404</v>
      </c>
      <c r="X708" s="83" t="s">
        <v>1495</v>
      </c>
      <c r="Y708" s="80"/>
      <c r="Z708" s="80"/>
      <c r="AA708" s="86" t="s">
        <v>2135</v>
      </c>
      <c r="AB708" s="80"/>
      <c r="AC708" s="80" t="b">
        <v>0</v>
      </c>
      <c r="AD708" s="80">
        <v>6</v>
      </c>
      <c r="AE708" s="86" t="s">
        <v>2449</v>
      </c>
      <c r="AF708" s="80" t="b">
        <v>0</v>
      </c>
      <c r="AG708" s="80" t="s">
        <v>2484</v>
      </c>
      <c r="AH708" s="80"/>
      <c r="AI708" s="86" t="s">
        <v>2449</v>
      </c>
      <c r="AJ708" s="80" t="b">
        <v>0</v>
      </c>
      <c r="AK708" s="80">
        <v>0</v>
      </c>
      <c r="AL708" s="86" t="s">
        <v>2449</v>
      </c>
      <c r="AM708" s="80" t="s">
        <v>2504</v>
      </c>
      <c r="AN708" s="80" t="b">
        <v>0</v>
      </c>
      <c r="AO708" s="86" t="s">
        <v>2135</v>
      </c>
      <c r="AP708" s="80" t="s">
        <v>178</v>
      </c>
      <c r="AQ708" s="80">
        <v>0</v>
      </c>
      <c r="AR708" s="80">
        <v>0</v>
      </c>
      <c r="AS708" s="80"/>
      <c r="AT708" s="80"/>
      <c r="AU708" s="80"/>
      <c r="AV708" s="80"/>
      <c r="AW708" s="80"/>
      <c r="AX708" s="80"/>
      <c r="AY708" s="80"/>
      <c r="AZ708" s="80"/>
      <c r="BA708" s="79" t="str">
        <f>REPLACE(INDEX(GroupVertices[Group],MATCH(Edges[[#This Row],[Vertex 1]],GroupVertices[Vertex],0)),1,1,"")</f>
        <v>2</v>
      </c>
      <c r="BB708" s="79" t="str">
        <f>REPLACE(INDEX(GroupVertices[Group],MATCH(Edges[[#This Row],[Vertex 2]],GroupVertices[Vertex],0)),1,1,"")</f>
        <v>2</v>
      </c>
    </row>
    <row r="709" spans="1:54" ht="15">
      <c r="A709" s="65" t="s">
        <v>286</v>
      </c>
      <c r="B709" s="65" t="s">
        <v>286</v>
      </c>
      <c r="C709" s="66"/>
      <c r="D709" s="67"/>
      <c r="E709" s="68"/>
      <c r="F709" s="69"/>
      <c r="G709" s="66"/>
      <c r="H709" s="70"/>
      <c r="I709" s="71"/>
      <c r="J709" s="71"/>
      <c r="K709" s="34" t="s">
        <v>65</v>
      </c>
      <c r="L709" s="78">
        <v>709</v>
      </c>
      <c r="M709" s="78"/>
      <c r="N709" s="73"/>
      <c r="O709" s="80" t="s">
        <v>178</v>
      </c>
      <c r="P709" s="82">
        <v>43530.008101851854</v>
      </c>
      <c r="Q709" s="80" t="s">
        <v>507</v>
      </c>
      <c r="R709" s="80"/>
      <c r="S709" s="80"/>
      <c r="T709" s="80" t="s">
        <v>925</v>
      </c>
      <c r="U709" s="80"/>
      <c r="V709" s="83" t="s">
        <v>1128</v>
      </c>
      <c r="W709" s="82">
        <v>43530.008101851854</v>
      </c>
      <c r="X709" s="83" t="s">
        <v>1359</v>
      </c>
      <c r="Y709" s="80"/>
      <c r="Z709" s="80"/>
      <c r="AA709" s="86" t="s">
        <v>1999</v>
      </c>
      <c r="AB709" s="80"/>
      <c r="AC709" s="80" t="b">
        <v>0</v>
      </c>
      <c r="AD709" s="80">
        <v>4</v>
      </c>
      <c r="AE709" s="86" t="s">
        <v>2449</v>
      </c>
      <c r="AF709" s="80" t="b">
        <v>0</v>
      </c>
      <c r="AG709" s="80" t="s">
        <v>2484</v>
      </c>
      <c r="AH709" s="80"/>
      <c r="AI709" s="86" t="s">
        <v>2449</v>
      </c>
      <c r="AJ709" s="80" t="b">
        <v>0</v>
      </c>
      <c r="AK709" s="80">
        <v>0</v>
      </c>
      <c r="AL709" s="86" t="s">
        <v>2449</v>
      </c>
      <c r="AM709" s="80" t="s">
        <v>2503</v>
      </c>
      <c r="AN709" s="80" t="b">
        <v>0</v>
      </c>
      <c r="AO709" s="86" t="s">
        <v>1999</v>
      </c>
      <c r="AP709" s="80" t="s">
        <v>178</v>
      </c>
      <c r="AQ709" s="80">
        <v>0</v>
      </c>
      <c r="AR709" s="80">
        <v>0</v>
      </c>
      <c r="AS709" s="80"/>
      <c r="AT709" s="80"/>
      <c r="AU709" s="80"/>
      <c r="AV709" s="80"/>
      <c r="AW709" s="80"/>
      <c r="AX709" s="80"/>
      <c r="AY709" s="80"/>
      <c r="AZ709" s="80"/>
      <c r="BA709" s="79" t="str">
        <f>REPLACE(INDEX(GroupVertices[Group],MATCH(Edges[[#This Row],[Vertex 1]],GroupVertices[Vertex],0)),1,1,"")</f>
        <v>2</v>
      </c>
      <c r="BB709" s="79" t="str">
        <f>REPLACE(INDEX(GroupVertices[Group],MATCH(Edges[[#This Row],[Vertex 2]],GroupVertices[Vertex],0)),1,1,"")</f>
        <v>2</v>
      </c>
    </row>
    <row r="710" spans="1:54" ht="15">
      <c r="A710" s="65" t="s">
        <v>265</v>
      </c>
      <c r="B710" s="65" t="s">
        <v>265</v>
      </c>
      <c r="C710" s="66"/>
      <c r="D710" s="67"/>
      <c r="E710" s="68"/>
      <c r="F710" s="69"/>
      <c r="G710" s="66"/>
      <c r="H710" s="70"/>
      <c r="I710" s="71"/>
      <c r="J710" s="71"/>
      <c r="K710" s="34" t="s">
        <v>65</v>
      </c>
      <c r="L710" s="78">
        <v>710</v>
      </c>
      <c r="M710" s="78"/>
      <c r="N710" s="73"/>
      <c r="O710" s="80" t="s">
        <v>178</v>
      </c>
      <c r="P710" s="82">
        <v>43530.02017361111</v>
      </c>
      <c r="Q710" s="80" t="s">
        <v>712</v>
      </c>
      <c r="R710" s="83" t="s">
        <v>891</v>
      </c>
      <c r="S710" s="80" t="s">
        <v>917</v>
      </c>
      <c r="T710" s="80" t="s">
        <v>925</v>
      </c>
      <c r="U710" s="80"/>
      <c r="V710" s="83" t="s">
        <v>1106</v>
      </c>
      <c r="W710" s="82">
        <v>43530.02017361111</v>
      </c>
      <c r="X710" s="83" t="s">
        <v>1577</v>
      </c>
      <c r="Y710" s="80"/>
      <c r="Z710" s="80"/>
      <c r="AA710" s="86" t="s">
        <v>2218</v>
      </c>
      <c r="AB710" s="80"/>
      <c r="AC710" s="80" t="b">
        <v>0</v>
      </c>
      <c r="AD710" s="80">
        <v>4</v>
      </c>
      <c r="AE710" s="86" t="s">
        <v>2449</v>
      </c>
      <c r="AF710" s="80" t="b">
        <v>1</v>
      </c>
      <c r="AG710" s="80" t="s">
        <v>2484</v>
      </c>
      <c r="AH710" s="80"/>
      <c r="AI710" s="86" t="s">
        <v>2331</v>
      </c>
      <c r="AJ710" s="80" t="b">
        <v>0</v>
      </c>
      <c r="AK710" s="80">
        <v>0</v>
      </c>
      <c r="AL710" s="86" t="s">
        <v>2449</v>
      </c>
      <c r="AM710" s="80" t="s">
        <v>2501</v>
      </c>
      <c r="AN710" s="80" t="b">
        <v>0</v>
      </c>
      <c r="AO710" s="86" t="s">
        <v>2218</v>
      </c>
      <c r="AP710" s="80" t="s">
        <v>178</v>
      </c>
      <c r="AQ710" s="80">
        <v>0</v>
      </c>
      <c r="AR710" s="80">
        <v>0</v>
      </c>
      <c r="AS710" s="80"/>
      <c r="AT710" s="80"/>
      <c r="AU710" s="80"/>
      <c r="AV710" s="80"/>
      <c r="AW710" s="80"/>
      <c r="AX710" s="80"/>
      <c r="AY710" s="80"/>
      <c r="AZ710" s="80"/>
      <c r="BA710" s="79" t="str">
        <f>REPLACE(INDEX(GroupVertices[Group],MATCH(Edges[[#This Row],[Vertex 1]],GroupVertices[Vertex],0)),1,1,"")</f>
        <v>2</v>
      </c>
      <c r="BB710" s="79" t="str">
        <f>REPLACE(INDEX(GroupVertices[Group],MATCH(Edges[[#This Row],[Vertex 2]],GroupVertices[Vertex],0)),1,1,"")</f>
        <v>2</v>
      </c>
    </row>
    <row r="711" spans="1:54" ht="15">
      <c r="A711" s="65" t="s">
        <v>288</v>
      </c>
      <c r="B711" s="65" t="s">
        <v>288</v>
      </c>
      <c r="C711" s="66"/>
      <c r="D711" s="67"/>
      <c r="E711" s="68"/>
      <c r="F711" s="69"/>
      <c r="G711" s="66"/>
      <c r="H711" s="70"/>
      <c r="I711" s="71"/>
      <c r="J711" s="71"/>
      <c r="K711" s="34" t="s">
        <v>65</v>
      </c>
      <c r="L711" s="78">
        <v>711</v>
      </c>
      <c r="M711" s="78"/>
      <c r="N711" s="73"/>
      <c r="O711" s="80" t="s">
        <v>178</v>
      </c>
      <c r="P711" s="82">
        <v>43530.035358796296</v>
      </c>
      <c r="Q711" s="80" t="s">
        <v>527</v>
      </c>
      <c r="R711" s="80"/>
      <c r="S711" s="80"/>
      <c r="T711" s="80" t="s">
        <v>925</v>
      </c>
      <c r="U711" s="83" t="s">
        <v>995</v>
      </c>
      <c r="V711" s="83" t="s">
        <v>995</v>
      </c>
      <c r="W711" s="82">
        <v>43530.035358796296</v>
      </c>
      <c r="X711" s="83" t="s">
        <v>1379</v>
      </c>
      <c r="Y711" s="80"/>
      <c r="Z711" s="80"/>
      <c r="AA711" s="86" t="s">
        <v>2019</v>
      </c>
      <c r="AB711" s="80"/>
      <c r="AC711" s="80" t="b">
        <v>0</v>
      </c>
      <c r="AD711" s="80">
        <v>9</v>
      </c>
      <c r="AE711" s="86" t="s">
        <v>2449</v>
      </c>
      <c r="AF711" s="80" t="b">
        <v>0</v>
      </c>
      <c r="AG711" s="80" t="s">
        <v>2484</v>
      </c>
      <c r="AH711" s="80"/>
      <c r="AI711" s="86" t="s">
        <v>2449</v>
      </c>
      <c r="AJ711" s="80" t="b">
        <v>0</v>
      </c>
      <c r="AK711" s="80">
        <v>0</v>
      </c>
      <c r="AL711" s="86" t="s">
        <v>2449</v>
      </c>
      <c r="AM711" s="80" t="s">
        <v>2502</v>
      </c>
      <c r="AN711" s="80" t="b">
        <v>0</v>
      </c>
      <c r="AO711" s="86" t="s">
        <v>2019</v>
      </c>
      <c r="AP711" s="80" t="s">
        <v>178</v>
      </c>
      <c r="AQ711" s="80">
        <v>0</v>
      </c>
      <c r="AR711" s="80">
        <v>0</v>
      </c>
      <c r="AS711" s="80"/>
      <c r="AT711" s="80"/>
      <c r="AU711" s="80"/>
      <c r="AV711" s="80"/>
      <c r="AW711" s="80"/>
      <c r="AX711" s="80"/>
      <c r="AY711" s="80"/>
      <c r="AZ711" s="80"/>
      <c r="BA711" s="79" t="str">
        <f>REPLACE(INDEX(GroupVertices[Group],MATCH(Edges[[#This Row],[Vertex 1]],GroupVertices[Vertex],0)),1,1,"")</f>
        <v>2</v>
      </c>
      <c r="BB711" s="79" t="str">
        <f>REPLACE(INDEX(GroupVertices[Group],MATCH(Edges[[#This Row],[Vertex 2]],GroupVertices[Vertex],0)),1,1,"")</f>
        <v>2</v>
      </c>
    </row>
    <row r="712" spans="1:54" ht="15">
      <c r="A712" s="65" t="s">
        <v>279</v>
      </c>
      <c r="B712" s="65" t="s">
        <v>279</v>
      </c>
      <c r="C712" s="66"/>
      <c r="D712" s="67"/>
      <c r="E712" s="68"/>
      <c r="F712" s="69"/>
      <c r="G712" s="66"/>
      <c r="H712" s="70"/>
      <c r="I712" s="71"/>
      <c r="J712" s="71"/>
      <c r="K712" s="34" t="s">
        <v>65</v>
      </c>
      <c r="L712" s="78">
        <v>712</v>
      </c>
      <c r="M712" s="78"/>
      <c r="N712" s="73"/>
      <c r="O712" s="80" t="s">
        <v>178</v>
      </c>
      <c r="P712" s="82">
        <v>43523.02371527778</v>
      </c>
      <c r="Q712" s="80" t="s">
        <v>658</v>
      </c>
      <c r="R712" s="80"/>
      <c r="S712" s="80"/>
      <c r="T712" s="80" t="s">
        <v>925</v>
      </c>
      <c r="U712" s="80"/>
      <c r="V712" s="83" t="s">
        <v>1121</v>
      </c>
      <c r="W712" s="82">
        <v>43523.02371527778</v>
      </c>
      <c r="X712" s="83" t="s">
        <v>1521</v>
      </c>
      <c r="Y712" s="80"/>
      <c r="Z712" s="80"/>
      <c r="AA712" s="86" t="s">
        <v>2161</v>
      </c>
      <c r="AB712" s="80"/>
      <c r="AC712" s="80" t="b">
        <v>0</v>
      </c>
      <c r="AD712" s="80">
        <v>3</v>
      </c>
      <c r="AE712" s="86" t="s">
        <v>2449</v>
      </c>
      <c r="AF712" s="80" t="b">
        <v>0</v>
      </c>
      <c r="AG712" s="80" t="s">
        <v>2484</v>
      </c>
      <c r="AH712" s="80"/>
      <c r="AI712" s="86" t="s">
        <v>2449</v>
      </c>
      <c r="AJ712" s="80" t="b">
        <v>0</v>
      </c>
      <c r="AK712" s="80">
        <v>0</v>
      </c>
      <c r="AL712" s="86" t="s">
        <v>2449</v>
      </c>
      <c r="AM712" s="80" t="s">
        <v>2506</v>
      </c>
      <c r="AN712" s="80" t="b">
        <v>0</v>
      </c>
      <c r="AO712" s="86" t="s">
        <v>2161</v>
      </c>
      <c r="AP712" s="80" t="s">
        <v>178</v>
      </c>
      <c r="AQ712" s="80">
        <v>0</v>
      </c>
      <c r="AR712" s="80">
        <v>0</v>
      </c>
      <c r="AS712" s="80"/>
      <c r="AT712" s="80"/>
      <c r="AU712" s="80"/>
      <c r="AV712" s="80"/>
      <c r="AW712" s="80"/>
      <c r="AX712" s="80"/>
      <c r="AY712" s="80"/>
      <c r="AZ712" s="80"/>
      <c r="BA712" s="79" t="str">
        <f>REPLACE(INDEX(GroupVertices[Group],MATCH(Edges[[#This Row],[Vertex 1]],GroupVertices[Vertex],0)),1,1,"")</f>
        <v>6</v>
      </c>
      <c r="BB712" s="79" t="str">
        <f>REPLACE(INDEX(GroupVertices[Group],MATCH(Edges[[#This Row],[Vertex 2]],GroupVertices[Vertex],0)),1,1,"")</f>
        <v>6</v>
      </c>
    </row>
    <row r="713" spans="1:54" ht="15">
      <c r="A713" s="65" t="s">
        <v>279</v>
      </c>
      <c r="B713" s="65" t="s">
        <v>279</v>
      </c>
      <c r="C713" s="66"/>
      <c r="D713" s="67"/>
      <c r="E713" s="68"/>
      <c r="F713" s="69"/>
      <c r="G713" s="66"/>
      <c r="H713" s="70"/>
      <c r="I713" s="71"/>
      <c r="J713" s="71"/>
      <c r="K713" s="34" t="s">
        <v>65</v>
      </c>
      <c r="L713" s="78">
        <v>713</v>
      </c>
      <c r="M713" s="78"/>
      <c r="N713" s="73"/>
      <c r="O713" s="80" t="s">
        <v>178</v>
      </c>
      <c r="P713" s="82">
        <v>43523.01563657408</v>
      </c>
      <c r="Q713" s="80" t="s">
        <v>656</v>
      </c>
      <c r="R713" s="83" t="s">
        <v>900</v>
      </c>
      <c r="S713" s="80" t="s">
        <v>917</v>
      </c>
      <c r="T713" s="80" t="s">
        <v>925</v>
      </c>
      <c r="U713" s="80"/>
      <c r="V713" s="83" t="s">
        <v>1121</v>
      </c>
      <c r="W713" s="82">
        <v>43523.01563657408</v>
      </c>
      <c r="X713" s="83" t="s">
        <v>1519</v>
      </c>
      <c r="Y713" s="80"/>
      <c r="Z713" s="80"/>
      <c r="AA713" s="86" t="s">
        <v>2159</v>
      </c>
      <c r="AB713" s="80"/>
      <c r="AC713" s="80" t="b">
        <v>0</v>
      </c>
      <c r="AD713" s="80">
        <v>2</v>
      </c>
      <c r="AE713" s="86" t="s">
        <v>2449</v>
      </c>
      <c r="AF713" s="80" t="b">
        <v>1</v>
      </c>
      <c r="AG713" s="80" t="s">
        <v>2484</v>
      </c>
      <c r="AH713" s="80"/>
      <c r="AI713" s="86" t="s">
        <v>2293</v>
      </c>
      <c r="AJ713" s="80" t="b">
        <v>0</v>
      </c>
      <c r="AK713" s="80">
        <v>0</v>
      </c>
      <c r="AL713" s="86" t="s">
        <v>2449</v>
      </c>
      <c r="AM713" s="80" t="s">
        <v>2506</v>
      </c>
      <c r="AN713" s="80" t="b">
        <v>0</v>
      </c>
      <c r="AO713" s="86" t="s">
        <v>2159</v>
      </c>
      <c r="AP713" s="80" t="s">
        <v>178</v>
      </c>
      <c r="AQ713" s="80">
        <v>0</v>
      </c>
      <c r="AR713" s="80">
        <v>0</v>
      </c>
      <c r="AS713" s="80"/>
      <c r="AT713" s="80"/>
      <c r="AU713" s="80"/>
      <c r="AV713" s="80"/>
      <c r="AW713" s="80"/>
      <c r="AX713" s="80"/>
      <c r="AY713" s="80"/>
      <c r="AZ713" s="80"/>
      <c r="BA713" s="79" t="str">
        <f>REPLACE(INDEX(GroupVertices[Group],MATCH(Edges[[#This Row],[Vertex 1]],GroupVertices[Vertex],0)),1,1,"")</f>
        <v>6</v>
      </c>
      <c r="BB713" s="79" t="str">
        <f>REPLACE(INDEX(GroupVertices[Group],MATCH(Edges[[#This Row],[Vertex 2]],GroupVertices[Vertex],0)),1,1,"")</f>
        <v>6</v>
      </c>
    </row>
    <row r="714" spans="1:54" ht="15">
      <c r="A714" s="65" t="s">
        <v>297</v>
      </c>
      <c r="B714" s="65" t="s">
        <v>297</v>
      </c>
      <c r="C714" s="66"/>
      <c r="D714" s="67"/>
      <c r="E714" s="68"/>
      <c r="F714" s="69"/>
      <c r="G714" s="66"/>
      <c r="H714" s="70"/>
      <c r="I714" s="71"/>
      <c r="J714" s="71"/>
      <c r="K714" s="34" t="s">
        <v>65</v>
      </c>
      <c r="L714" s="78">
        <v>714</v>
      </c>
      <c r="M714" s="78"/>
      <c r="N714" s="73"/>
      <c r="O714" s="80" t="s">
        <v>178</v>
      </c>
      <c r="P714" s="82">
        <v>43530.003020833334</v>
      </c>
      <c r="Q714" s="80" t="s">
        <v>829</v>
      </c>
      <c r="R714" s="80"/>
      <c r="S714" s="80"/>
      <c r="T714" s="80" t="s">
        <v>925</v>
      </c>
      <c r="U714" s="83" t="s">
        <v>1039</v>
      </c>
      <c r="V714" s="83" t="s">
        <v>1039</v>
      </c>
      <c r="W714" s="82">
        <v>43530.003020833334</v>
      </c>
      <c r="X714" s="83" t="s">
        <v>1714</v>
      </c>
      <c r="Y714" s="80"/>
      <c r="Z714" s="80"/>
      <c r="AA714" s="86" t="s">
        <v>2358</v>
      </c>
      <c r="AB714" s="80"/>
      <c r="AC714" s="80" t="b">
        <v>0</v>
      </c>
      <c r="AD714" s="80">
        <v>6</v>
      </c>
      <c r="AE714" s="86" t="s">
        <v>2449</v>
      </c>
      <c r="AF714" s="80" t="b">
        <v>0</v>
      </c>
      <c r="AG714" s="80" t="s">
        <v>2484</v>
      </c>
      <c r="AH714" s="80"/>
      <c r="AI714" s="86" t="s">
        <v>2449</v>
      </c>
      <c r="AJ714" s="80" t="b">
        <v>0</v>
      </c>
      <c r="AK714" s="80">
        <v>0</v>
      </c>
      <c r="AL714" s="86" t="s">
        <v>2449</v>
      </c>
      <c r="AM714" s="80" t="s">
        <v>2501</v>
      </c>
      <c r="AN714" s="80" t="b">
        <v>0</v>
      </c>
      <c r="AO714" s="86" t="s">
        <v>2358</v>
      </c>
      <c r="AP714" s="80" t="s">
        <v>178</v>
      </c>
      <c r="AQ714" s="80">
        <v>0</v>
      </c>
      <c r="AR714" s="80">
        <v>0</v>
      </c>
      <c r="AS714" s="80"/>
      <c r="AT714" s="80"/>
      <c r="AU714" s="80"/>
      <c r="AV714" s="80"/>
      <c r="AW714" s="80"/>
      <c r="AX714" s="80"/>
      <c r="AY714" s="80"/>
      <c r="AZ714" s="80"/>
      <c r="BA714" s="79" t="str">
        <f>REPLACE(INDEX(GroupVertices[Group],MATCH(Edges[[#This Row],[Vertex 1]],GroupVertices[Vertex],0)),1,1,"")</f>
        <v>2</v>
      </c>
      <c r="BB714" s="79" t="str">
        <f>REPLACE(INDEX(GroupVertices[Group],MATCH(Edges[[#This Row],[Vertex 2]],GroupVertices[Vertex],0)),1,1,"")</f>
        <v>2</v>
      </c>
    </row>
    <row r="715" spans="1:54" ht="15">
      <c r="A715" s="65" t="s">
        <v>270</v>
      </c>
      <c r="B715" s="65" t="s">
        <v>270</v>
      </c>
      <c r="C715" s="66"/>
      <c r="D715" s="67"/>
      <c r="E715" s="68"/>
      <c r="F715" s="69"/>
      <c r="G715" s="66"/>
      <c r="H715" s="70"/>
      <c r="I715" s="71"/>
      <c r="J715" s="71"/>
      <c r="K715" s="34" t="s">
        <v>65</v>
      </c>
      <c r="L715" s="78">
        <v>715</v>
      </c>
      <c r="M715" s="78"/>
      <c r="N715" s="73"/>
      <c r="O715" s="80" t="s">
        <v>178</v>
      </c>
      <c r="P715" s="82">
        <v>43530.00555555556</v>
      </c>
      <c r="Q715" s="80" t="s">
        <v>803</v>
      </c>
      <c r="R715" s="80"/>
      <c r="S715" s="80"/>
      <c r="T715" s="80" t="s">
        <v>925</v>
      </c>
      <c r="U715" s="83" t="s">
        <v>1029</v>
      </c>
      <c r="V715" s="83" t="s">
        <v>1029</v>
      </c>
      <c r="W715" s="82">
        <v>43530.00555555556</v>
      </c>
      <c r="X715" s="83" t="s">
        <v>1682</v>
      </c>
      <c r="Y715" s="80"/>
      <c r="Z715" s="80"/>
      <c r="AA715" s="86" t="s">
        <v>2324</v>
      </c>
      <c r="AB715" s="80"/>
      <c r="AC715" s="80" t="b">
        <v>0</v>
      </c>
      <c r="AD715" s="80">
        <v>3</v>
      </c>
      <c r="AE715" s="86" t="s">
        <v>2449</v>
      </c>
      <c r="AF715" s="80" t="b">
        <v>0</v>
      </c>
      <c r="AG715" s="80" t="s">
        <v>2484</v>
      </c>
      <c r="AH715" s="80"/>
      <c r="AI715" s="86" t="s">
        <v>2449</v>
      </c>
      <c r="AJ715" s="80" t="b">
        <v>0</v>
      </c>
      <c r="AK715" s="80">
        <v>1</v>
      </c>
      <c r="AL715" s="86" t="s">
        <v>2449</v>
      </c>
      <c r="AM715" s="80" t="s">
        <v>2506</v>
      </c>
      <c r="AN715" s="80" t="b">
        <v>0</v>
      </c>
      <c r="AO715" s="86" t="s">
        <v>2324</v>
      </c>
      <c r="AP715" s="80" t="s">
        <v>178</v>
      </c>
      <c r="AQ715" s="80">
        <v>0</v>
      </c>
      <c r="AR715" s="80">
        <v>0</v>
      </c>
      <c r="AS715" s="80"/>
      <c r="AT715" s="80"/>
      <c r="AU715" s="80"/>
      <c r="AV715" s="80"/>
      <c r="AW715" s="80"/>
      <c r="AX715" s="80"/>
      <c r="AY715" s="80"/>
      <c r="AZ715" s="80"/>
      <c r="BA715" s="79" t="str">
        <f>REPLACE(INDEX(GroupVertices[Group],MATCH(Edges[[#This Row],[Vertex 1]],GroupVertices[Vertex],0)),1,1,"")</f>
        <v>1</v>
      </c>
      <c r="BB715" s="79" t="str">
        <f>REPLACE(INDEX(GroupVertices[Group],MATCH(Edges[[#This Row],[Vertex 2]],GroupVertices[Vertex],0)),1,1,"")</f>
        <v>1</v>
      </c>
    </row>
    <row r="716" spans="1:54" ht="15">
      <c r="A716" s="65" t="s">
        <v>270</v>
      </c>
      <c r="B716" s="65" t="s">
        <v>270</v>
      </c>
      <c r="C716" s="66"/>
      <c r="D716" s="67"/>
      <c r="E716" s="68"/>
      <c r="F716" s="69"/>
      <c r="G716" s="66"/>
      <c r="H716" s="70"/>
      <c r="I716" s="71"/>
      <c r="J716" s="71"/>
      <c r="K716" s="34" t="s">
        <v>65</v>
      </c>
      <c r="L716" s="78">
        <v>716</v>
      </c>
      <c r="M716" s="78"/>
      <c r="N716" s="73"/>
      <c r="O716" s="80" t="s">
        <v>178</v>
      </c>
      <c r="P716" s="82">
        <v>43523.00555555556</v>
      </c>
      <c r="Q716" s="80" t="s">
        <v>774</v>
      </c>
      <c r="R716" s="80"/>
      <c r="S716" s="80"/>
      <c r="T716" s="80" t="s">
        <v>925</v>
      </c>
      <c r="U716" s="83" t="s">
        <v>1021</v>
      </c>
      <c r="V716" s="83" t="s">
        <v>1021</v>
      </c>
      <c r="W716" s="82">
        <v>43523.00555555556</v>
      </c>
      <c r="X716" s="83" t="s">
        <v>1647</v>
      </c>
      <c r="Y716" s="80"/>
      <c r="Z716" s="80"/>
      <c r="AA716" s="86" t="s">
        <v>2289</v>
      </c>
      <c r="AB716" s="80"/>
      <c r="AC716" s="80" t="b">
        <v>0</v>
      </c>
      <c r="AD716" s="80">
        <v>0</v>
      </c>
      <c r="AE716" s="86" t="s">
        <v>2449</v>
      </c>
      <c r="AF716" s="80" t="b">
        <v>0</v>
      </c>
      <c r="AG716" s="80" t="s">
        <v>2484</v>
      </c>
      <c r="AH716" s="80"/>
      <c r="AI716" s="86" t="s">
        <v>2449</v>
      </c>
      <c r="AJ716" s="80" t="b">
        <v>0</v>
      </c>
      <c r="AK716" s="80">
        <v>0</v>
      </c>
      <c r="AL716" s="86" t="s">
        <v>2449</v>
      </c>
      <c r="AM716" s="80" t="s">
        <v>2506</v>
      </c>
      <c r="AN716" s="80" t="b">
        <v>0</v>
      </c>
      <c r="AO716" s="86" t="s">
        <v>2289</v>
      </c>
      <c r="AP716" s="80" t="s">
        <v>178</v>
      </c>
      <c r="AQ716" s="80">
        <v>0</v>
      </c>
      <c r="AR716" s="80">
        <v>0</v>
      </c>
      <c r="AS716" s="80"/>
      <c r="AT716" s="80"/>
      <c r="AU716" s="80"/>
      <c r="AV716" s="80"/>
      <c r="AW716" s="80"/>
      <c r="AX716" s="80"/>
      <c r="AY716" s="80"/>
      <c r="AZ716" s="80"/>
      <c r="BA716" s="79" t="str">
        <f>REPLACE(INDEX(GroupVertices[Group],MATCH(Edges[[#This Row],[Vertex 1]],GroupVertices[Vertex],0)),1,1,"")</f>
        <v>1</v>
      </c>
      <c r="BB716" s="79" t="str">
        <f>REPLACE(INDEX(GroupVertices[Group],MATCH(Edges[[#This Row],[Vertex 2]],GroupVertices[Vertex],0)),1,1,"")</f>
        <v>1</v>
      </c>
    </row>
    <row r="717" spans="1:54" ht="15">
      <c r="A717" s="65" t="s">
        <v>294</v>
      </c>
      <c r="B717" s="65" t="s">
        <v>294</v>
      </c>
      <c r="C717" s="66"/>
      <c r="D717" s="67"/>
      <c r="E717" s="68"/>
      <c r="F717" s="69"/>
      <c r="G717" s="66"/>
      <c r="H717" s="70"/>
      <c r="I717" s="71"/>
      <c r="J717" s="71"/>
      <c r="K717" s="34" t="s">
        <v>65</v>
      </c>
      <c r="L717" s="78">
        <v>717</v>
      </c>
      <c r="M717" s="78"/>
      <c r="N717" s="73"/>
      <c r="O717" s="80" t="s">
        <v>178</v>
      </c>
      <c r="P717" s="82">
        <v>43523.0075</v>
      </c>
      <c r="Q717" s="80" t="s">
        <v>348</v>
      </c>
      <c r="R717" s="80"/>
      <c r="S717" s="80"/>
      <c r="T717" s="80" t="s">
        <v>925</v>
      </c>
      <c r="U717" s="80"/>
      <c r="V717" s="83" t="s">
        <v>1136</v>
      </c>
      <c r="W717" s="82">
        <v>43523.0075</v>
      </c>
      <c r="X717" s="83" t="s">
        <v>1468</v>
      </c>
      <c r="Y717" s="80"/>
      <c r="Z717" s="80"/>
      <c r="AA717" s="86" t="s">
        <v>2108</v>
      </c>
      <c r="AB717" s="80"/>
      <c r="AC717" s="80" t="b">
        <v>0</v>
      </c>
      <c r="AD717" s="80">
        <v>8</v>
      </c>
      <c r="AE717" s="86" t="s">
        <v>2449</v>
      </c>
      <c r="AF717" s="80" t="b">
        <v>0</v>
      </c>
      <c r="AG717" s="80" t="s">
        <v>2484</v>
      </c>
      <c r="AH717" s="80"/>
      <c r="AI717" s="86" t="s">
        <v>2449</v>
      </c>
      <c r="AJ717" s="80" t="b">
        <v>0</v>
      </c>
      <c r="AK717" s="80">
        <v>2</v>
      </c>
      <c r="AL717" s="86" t="s">
        <v>2449</v>
      </c>
      <c r="AM717" s="80" t="s">
        <v>2506</v>
      </c>
      <c r="AN717" s="80" t="b">
        <v>0</v>
      </c>
      <c r="AO717" s="86" t="s">
        <v>2108</v>
      </c>
      <c r="AP717" s="80" t="s">
        <v>178</v>
      </c>
      <c r="AQ717" s="80">
        <v>0</v>
      </c>
      <c r="AR717" s="80">
        <v>0</v>
      </c>
      <c r="AS717" s="80"/>
      <c r="AT717" s="80"/>
      <c r="AU717" s="80"/>
      <c r="AV717" s="80"/>
      <c r="AW717" s="80"/>
      <c r="AX717" s="80"/>
      <c r="AY717" s="80"/>
      <c r="AZ717" s="80"/>
      <c r="BA717" s="79" t="str">
        <f>REPLACE(INDEX(GroupVertices[Group],MATCH(Edges[[#This Row],[Vertex 1]],GroupVertices[Vertex],0)),1,1,"")</f>
        <v>4</v>
      </c>
      <c r="BB717" s="79" t="str">
        <f>REPLACE(INDEX(GroupVertices[Group],MATCH(Edges[[#This Row],[Vertex 2]],GroupVertices[Vertex],0)),1,1,"")</f>
        <v>4</v>
      </c>
    </row>
    <row r="718" spans="1:54" ht="15">
      <c r="A718" s="65" t="s">
        <v>270</v>
      </c>
      <c r="B718" s="65" t="s">
        <v>270</v>
      </c>
      <c r="C718" s="66"/>
      <c r="D718" s="67"/>
      <c r="E718" s="68"/>
      <c r="F718" s="69"/>
      <c r="G718" s="66"/>
      <c r="H718" s="70"/>
      <c r="I718" s="71"/>
      <c r="J718" s="71"/>
      <c r="K718" s="34" t="s">
        <v>65</v>
      </c>
      <c r="L718" s="78">
        <v>718</v>
      </c>
      <c r="M718" s="78"/>
      <c r="N718" s="73"/>
      <c r="O718" s="80" t="s">
        <v>178</v>
      </c>
      <c r="P718" s="82">
        <v>43523.0125</v>
      </c>
      <c r="Q718" s="80" t="s">
        <v>778</v>
      </c>
      <c r="R718" s="80"/>
      <c r="S718" s="80"/>
      <c r="T718" s="80" t="s">
        <v>925</v>
      </c>
      <c r="U718" s="83" t="s">
        <v>1022</v>
      </c>
      <c r="V718" s="83" t="s">
        <v>1022</v>
      </c>
      <c r="W718" s="82">
        <v>43523.0125</v>
      </c>
      <c r="X718" s="83" t="s">
        <v>1651</v>
      </c>
      <c r="Y718" s="80"/>
      <c r="Z718" s="80"/>
      <c r="AA718" s="86" t="s">
        <v>2293</v>
      </c>
      <c r="AB718" s="80"/>
      <c r="AC718" s="80" t="b">
        <v>0</v>
      </c>
      <c r="AD718" s="80">
        <v>0</v>
      </c>
      <c r="AE718" s="86" t="s">
        <v>2449</v>
      </c>
      <c r="AF718" s="80" t="b">
        <v>0</v>
      </c>
      <c r="AG718" s="80" t="s">
        <v>2484</v>
      </c>
      <c r="AH718" s="80"/>
      <c r="AI718" s="86" t="s">
        <v>2449</v>
      </c>
      <c r="AJ718" s="80" t="b">
        <v>0</v>
      </c>
      <c r="AK718" s="80">
        <v>0</v>
      </c>
      <c r="AL718" s="86" t="s">
        <v>2449</v>
      </c>
      <c r="AM718" s="80" t="s">
        <v>2506</v>
      </c>
      <c r="AN718" s="80" t="b">
        <v>0</v>
      </c>
      <c r="AO718" s="86" t="s">
        <v>2293</v>
      </c>
      <c r="AP718" s="80" t="s">
        <v>178</v>
      </c>
      <c r="AQ718" s="80">
        <v>0</v>
      </c>
      <c r="AR718" s="80">
        <v>0</v>
      </c>
      <c r="AS718" s="80"/>
      <c r="AT718" s="80"/>
      <c r="AU718" s="80"/>
      <c r="AV718" s="80"/>
      <c r="AW718" s="80"/>
      <c r="AX718" s="80"/>
      <c r="AY718" s="80"/>
      <c r="AZ718" s="80"/>
      <c r="BA718" s="79" t="str">
        <f>REPLACE(INDEX(GroupVertices[Group],MATCH(Edges[[#This Row],[Vertex 1]],GroupVertices[Vertex],0)),1,1,"")</f>
        <v>1</v>
      </c>
      <c r="BB718" s="79" t="str">
        <f>REPLACE(INDEX(GroupVertices[Group],MATCH(Edges[[#This Row],[Vertex 2]],GroupVertices[Vertex],0)),1,1,"")</f>
        <v>1</v>
      </c>
    </row>
    <row r="719" spans="1:54" ht="15">
      <c r="A719" s="65" t="s">
        <v>270</v>
      </c>
      <c r="B719" s="65" t="s">
        <v>270</v>
      </c>
      <c r="C719" s="66"/>
      <c r="D719" s="67"/>
      <c r="E719" s="68"/>
      <c r="F719" s="69"/>
      <c r="G719" s="66"/>
      <c r="H719" s="70"/>
      <c r="I719" s="71"/>
      <c r="J719" s="71"/>
      <c r="K719" s="34" t="s">
        <v>65</v>
      </c>
      <c r="L719" s="78">
        <v>719</v>
      </c>
      <c r="M719" s="78"/>
      <c r="N719" s="73"/>
      <c r="O719" s="80" t="s">
        <v>178</v>
      </c>
      <c r="P719" s="82">
        <v>43530.012511574074</v>
      </c>
      <c r="Q719" s="80" t="s">
        <v>807</v>
      </c>
      <c r="R719" s="80"/>
      <c r="S719" s="80"/>
      <c r="T719" s="80" t="s">
        <v>925</v>
      </c>
      <c r="U719" s="83" t="s">
        <v>1030</v>
      </c>
      <c r="V719" s="83" t="s">
        <v>1030</v>
      </c>
      <c r="W719" s="82">
        <v>43530.012511574074</v>
      </c>
      <c r="X719" s="83" t="s">
        <v>897</v>
      </c>
      <c r="Y719" s="80"/>
      <c r="Z719" s="80"/>
      <c r="AA719" s="86" t="s">
        <v>2328</v>
      </c>
      <c r="AB719" s="80"/>
      <c r="AC719" s="80" t="b">
        <v>0</v>
      </c>
      <c r="AD719" s="80">
        <v>3</v>
      </c>
      <c r="AE719" s="86" t="s">
        <v>2449</v>
      </c>
      <c r="AF719" s="80" t="b">
        <v>0</v>
      </c>
      <c r="AG719" s="80" t="s">
        <v>2484</v>
      </c>
      <c r="AH719" s="80"/>
      <c r="AI719" s="86" t="s">
        <v>2449</v>
      </c>
      <c r="AJ719" s="80" t="b">
        <v>0</v>
      </c>
      <c r="AK719" s="80">
        <v>1</v>
      </c>
      <c r="AL719" s="86" t="s">
        <v>2449</v>
      </c>
      <c r="AM719" s="80" t="s">
        <v>2506</v>
      </c>
      <c r="AN719" s="80" t="b">
        <v>0</v>
      </c>
      <c r="AO719" s="86" t="s">
        <v>2328</v>
      </c>
      <c r="AP719" s="80" t="s">
        <v>178</v>
      </c>
      <c r="AQ719" s="80">
        <v>0</v>
      </c>
      <c r="AR719" s="80">
        <v>0</v>
      </c>
      <c r="AS719" s="80"/>
      <c r="AT719" s="80"/>
      <c r="AU719" s="80"/>
      <c r="AV719" s="80"/>
      <c r="AW719" s="80"/>
      <c r="AX719" s="80"/>
      <c r="AY719" s="80"/>
      <c r="AZ719" s="80"/>
      <c r="BA719" s="79" t="str">
        <f>REPLACE(INDEX(GroupVertices[Group],MATCH(Edges[[#This Row],[Vertex 1]],GroupVertices[Vertex],0)),1,1,"")</f>
        <v>1</v>
      </c>
      <c r="BB719" s="79" t="str">
        <f>REPLACE(INDEX(GroupVertices[Group],MATCH(Edges[[#This Row],[Vertex 2]],GroupVertices[Vertex],0)),1,1,"")</f>
        <v>1</v>
      </c>
    </row>
    <row r="720" spans="1:54" ht="15">
      <c r="A720" s="65" t="s">
        <v>270</v>
      </c>
      <c r="B720" s="65" t="s">
        <v>270</v>
      </c>
      <c r="C720" s="66"/>
      <c r="D720" s="67"/>
      <c r="E720" s="68"/>
      <c r="F720" s="69"/>
      <c r="G720" s="66"/>
      <c r="H720" s="70"/>
      <c r="I720" s="71"/>
      <c r="J720" s="71"/>
      <c r="K720" s="34" t="s">
        <v>65</v>
      </c>
      <c r="L720" s="78">
        <v>720</v>
      </c>
      <c r="M720" s="78"/>
      <c r="N720" s="73"/>
      <c r="O720" s="80" t="s">
        <v>178</v>
      </c>
      <c r="P720" s="82">
        <v>43523.01944444444</v>
      </c>
      <c r="Q720" s="80" t="s">
        <v>784</v>
      </c>
      <c r="R720" s="80"/>
      <c r="S720" s="80"/>
      <c r="T720" s="80" t="s">
        <v>925</v>
      </c>
      <c r="U720" s="83" t="s">
        <v>1023</v>
      </c>
      <c r="V720" s="83" t="s">
        <v>1023</v>
      </c>
      <c r="W720" s="82">
        <v>43523.01944444444</v>
      </c>
      <c r="X720" s="83" t="s">
        <v>1657</v>
      </c>
      <c r="Y720" s="80"/>
      <c r="Z720" s="80"/>
      <c r="AA720" s="86" t="s">
        <v>2299</v>
      </c>
      <c r="AB720" s="80"/>
      <c r="AC720" s="80" t="b">
        <v>0</v>
      </c>
      <c r="AD720" s="80">
        <v>1</v>
      </c>
      <c r="AE720" s="86" t="s">
        <v>2449</v>
      </c>
      <c r="AF720" s="80" t="b">
        <v>0</v>
      </c>
      <c r="AG720" s="80" t="s">
        <v>2484</v>
      </c>
      <c r="AH720" s="80"/>
      <c r="AI720" s="86" t="s">
        <v>2449</v>
      </c>
      <c r="AJ720" s="80" t="b">
        <v>0</v>
      </c>
      <c r="AK720" s="80">
        <v>0</v>
      </c>
      <c r="AL720" s="86" t="s">
        <v>2449</v>
      </c>
      <c r="AM720" s="80" t="s">
        <v>2506</v>
      </c>
      <c r="AN720" s="80" t="b">
        <v>0</v>
      </c>
      <c r="AO720" s="86" t="s">
        <v>2299</v>
      </c>
      <c r="AP720" s="80" t="s">
        <v>178</v>
      </c>
      <c r="AQ720" s="80">
        <v>0</v>
      </c>
      <c r="AR720" s="80">
        <v>0</v>
      </c>
      <c r="AS720" s="80"/>
      <c r="AT720" s="80"/>
      <c r="AU720" s="80"/>
      <c r="AV720" s="80"/>
      <c r="AW720" s="80"/>
      <c r="AX720" s="80"/>
      <c r="AY720" s="80"/>
      <c r="AZ720" s="80"/>
      <c r="BA720" s="79" t="str">
        <f>REPLACE(INDEX(GroupVertices[Group],MATCH(Edges[[#This Row],[Vertex 1]],GroupVertices[Vertex],0)),1,1,"")</f>
        <v>1</v>
      </c>
      <c r="BB720" s="79" t="str">
        <f>REPLACE(INDEX(GroupVertices[Group],MATCH(Edges[[#This Row],[Vertex 2]],GroupVertices[Vertex],0)),1,1,"")</f>
        <v>1</v>
      </c>
    </row>
    <row r="721" spans="1:54" ht="15">
      <c r="A721" s="65" t="s">
        <v>270</v>
      </c>
      <c r="B721" s="65" t="s">
        <v>270</v>
      </c>
      <c r="C721" s="66"/>
      <c r="D721" s="67"/>
      <c r="E721" s="68"/>
      <c r="F721" s="69"/>
      <c r="G721" s="66"/>
      <c r="H721" s="70"/>
      <c r="I721" s="71"/>
      <c r="J721" s="71"/>
      <c r="K721" s="34" t="s">
        <v>65</v>
      </c>
      <c r="L721" s="78">
        <v>721</v>
      </c>
      <c r="M721" s="78"/>
      <c r="N721" s="73"/>
      <c r="O721" s="80" t="s">
        <v>178</v>
      </c>
      <c r="P721" s="82">
        <v>43530.01944444444</v>
      </c>
      <c r="Q721" s="80" t="s">
        <v>810</v>
      </c>
      <c r="R721" s="80"/>
      <c r="S721" s="80"/>
      <c r="T721" s="80" t="s">
        <v>925</v>
      </c>
      <c r="U721" s="83" t="s">
        <v>1031</v>
      </c>
      <c r="V721" s="83" t="s">
        <v>1031</v>
      </c>
      <c r="W721" s="82">
        <v>43530.01944444444</v>
      </c>
      <c r="X721" s="83" t="s">
        <v>891</v>
      </c>
      <c r="Y721" s="80"/>
      <c r="Z721" s="80"/>
      <c r="AA721" s="86" t="s">
        <v>2331</v>
      </c>
      <c r="AB721" s="80"/>
      <c r="AC721" s="80" t="b">
        <v>0</v>
      </c>
      <c r="AD721" s="80">
        <v>2</v>
      </c>
      <c r="AE721" s="86" t="s">
        <v>2449</v>
      </c>
      <c r="AF721" s="80" t="b">
        <v>0</v>
      </c>
      <c r="AG721" s="80" t="s">
        <v>2484</v>
      </c>
      <c r="AH721" s="80"/>
      <c r="AI721" s="86" t="s">
        <v>2449</v>
      </c>
      <c r="AJ721" s="80" t="b">
        <v>0</v>
      </c>
      <c r="AK721" s="80">
        <v>1</v>
      </c>
      <c r="AL721" s="86" t="s">
        <v>2449</v>
      </c>
      <c r="AM721" s="80" t="s">
        <v>2506</v>
      </c>
      <c r="AN721" s="80" t="b">
        <v>0</v>
      </c>
      <c r="AO721" s="86" t="s">
        <v>2331</v>
      </c>
      <c r="AP721" s="80" t="s">
        <v>178</v>
      </c>
      <c r="AQ721" s="80">
        <v>0</v>
      </c>
      <c r="AR721" s="80">
        <v>0</v>
      </c>
      <c r="AS721" s="80"/>
      <c r="AT721" s="80"/>
      <c r="AU721" s="80"/>
      <c r="AV721" s="80"/>
      <c r="AW721" s="80"/>
      <c r="AX721" s="80"/>
      <c r="AY721" s="80"/>
      <c r="AZ721" s="80"/>
      <c r="BA721" s="79" t="str">
        <f>REPLACE(INDEX(GroupVertices[Group],MATCH(Edges[[#This Row],[Vertex 1]],GroupVertices[Vertex],0)),1,1,"")</f>
        <v>1</v>
      </c>
      <c r="BB721" s="79" t="str">
        <f>REPLACE(INDEX(GroupVertices[Group],MATCH(Edges[[#This Row],[Vertex 2]],GroupVertices[Vertex],0)),1,1,"")</f>
        <v>1</v>
      </c>
    </row>
    <row r="722" spans="1:54" ht="15">
      <c r="A722" s="65" t="s">
        <v>270</v>
      </c>
      <c r="B722" s="65" t="s">
        <v>270</v>
      </c>
      <c r="C722" s="66"/>
      <c r="D722" s="67"/>
      <c r="E722" s="68"/>
      <c r="F722" s="69"/>
      <c r="G722" s="66"/>
      <c r="H722" s="70"/>
      <c r="I722" s="71"/>
      <c r="J722" s="71"/>
      <c r="K722" s="34" t="s">
        <v>65</v>
      </c>
      <c r="L722" s="78">
        <v>722</v>
      </c>
      <c r="M722" s="78"/>
      <c r="N722" s="73"/>
      <c r="O722" s="80" t="s">
        <v>178</v>
      </c>
      <c r="P722" s="82">
        <v>43523.02638888889</v>
      </c>
      <c r="Q722" s="80" t="s">
        <v>787</v>
      </c>
      <c r="R722" s="80"/>
      <c r="S722" s="80"/>
      <c r="T722" s="80" t="s">
        <v>925</v>
      </c>
      <c r="U722" s="83" t="s">
        <v>1024</v>
      </c>
      <c r="V722" s="83" t="s">
        <v>1024</v>
      </c>
      <c r="W722" s="82">
        <v>43523.02638888889</v>
      </c>
      <c r="X722" s="83" t="s">
        <v>1661</v>
      </c>
      <c r="Y722" s="80"/>
      <c r="Z722" s="80"/>
      <c r="AA722" s="86" t="s">
        <v>2303</v>
      </c>
      <c r="AB722" s="80"/>
      <c r="AC722" s="80" t="b">
        <v>0</v>
      </c>
      <c r="AD722" s="80">
        <v>1</v>
      </c>
      <c r="AE722" s="86" t="s">
        <v>2449</v>
      </c>
      <c r="AF722" s="80" t="b">
        <v>0</v>
      </c>
      <c r="AG722" s="80" t="s">
        <v>2484</v>
      </c>
      <c r="AH722" s="80"/>
      <c r="AI722" s="86" t="s">
        <v>2449</v>
      </c>
      <c r="AJ722" s="80" t="b">
        <v>0</v>
      </c>
      <c r="AK722" s="80">
        <v>0</v>
      </c>
      <c r="AL722" s="86" t="s">
        <v>2449</v>
      </c>
      <c r="AM722" s="80" t="s">
        <v>2506</v>
      </c>
      <c r="AN722" s="80" t="b">
        <v>0</v>
      </c>
      <c r="AO722" s="86" t="s">
        <v>2303</v>
      </c>
      <c r="AP722" s="80" t="s">
        <v>178</v>
      </c>
      <c r="AQ722" s="80">
        <v>0</v>
      </c>
      <c r="AR722" s="80">
        <v>0</v>
      </c>
      <c r="AS722" s="80"/>
      <c r="AT722" s="80"/>
      <c r="AU722" s="80"/>
      <c r="AV722" s="80"/>
      <c r="AW722" s="80"/>
      <c r="AX722" s="80"/>
      <c r="AY722" s="80"/>
      <c r="AZ722" s="80"/>
      <c r="BA722" s="79" t="str">
        <f>REPLACE(INDEX(GroupVertices[Group],MATCH(Edges[[#This Row],[Vertex 1]],GroupVertices[Vertex],0)),1,1,"")</f>
        <v>1</v>
      </c>
      <c r="BB722" s="79" t="str">
        <f>REPLACE(INDEX(GroupVertices[Group],MATCH(Edges[[#This Row],[Vertex 2]],GroupVertices[Vertex],0)),1,1,"")</f>
        <v>1</v>
      </c>
    </row>
    <row r="723" spans="1:54" ht="15">
      <c r="A723" s="65" t="s">
        <v>270</v>
      </c>
      <c r="B723" s="65" t="s">
        <v>270</v>
      </c>
      <c r="C723" s="66"/>
      <c r="D723" s="67"/>
      <c r="E723" s="68"/>
      <c r="F723" s="69"/>
      <c r="G723" s="66"/>
      <c r="H723" s="70"/>
      <c r="I723" s="71"/>
      <c r="J723" s="71"/>
      <c r="K723" s="34" t="s">
        <v>65</v>
      </c>
      <c r="L723" s="78">
        <v>723</v>
      </c>
      <c r="M723" s="78"/>
      <c r="N723" s="73"/>
      <c r="O723" s="80" t="s">
        <v>178</v>
      </c>
      <c r="P723" s="82">
        <v>43530.02638888889</v>
      </c>
      <c r="Q723" s="80" t="s">
        <v>813</v>
      </c>
      <c r="R723" s="80"/>
      <c r="S723" s="80"/>
      <c r="T723" s="80" t="s">
        <v>925</v>
      </c>
      <c r="U723" s="83" t="s">
        <v>1032</v>
      </c>
      <c r="V723" s="83" t="s">
        <v>1032</v>
      </c>
      <c r="W723" s="82">
        <v>43530.02638888889</v>
      </c>
      <c r="X723" s="83" t="s">
        <v>1690</v>
      </c>
      <c r="Y723" s="80"/>
      <c r="Z723" s="80"/>
      <c r="AA723" s="86" t="s">
        <v>2334</v>
      </c>
      <c r="AB723" s="80"/>
      <c r="AC723" s="80" t="b">
        <v>0</v>
      </c>
      <c r="AD723" s="80">
        <v>1</v>
      </c>
      <c r="AE723" s="86" t="s">
        <v>2449</v>
      </c>
      <c r="AF723" s="80" t="b">
        <v>0</v>
      </c>
      <c r="AG723" s="80" t="s">
        <v>2484</v>
      </c>
      <c r="AH723" s="80"/>
      <c r="AI723" s="86" t="s">
        <v>2449</v>
      </c>
      <c r="AJ723" s="80" t="b">
        <v>0</v>
      </c>
      <c r="AK723" s="80">
        <v>1</v>
      </c>
      <c r="AL723" s="86" t="s">
        <v>2449</v>
      </c>
      <c r="AM723" s="80" t="s">
        <v>2506</v>
      </c>
      <c r="AN723" s="80" t="b">
        <v>0</v>
      </c>
      <c r="AO723" s="86" t="s">
        <v>2334</v>
      </c>
      <c r="AP723" s="80" t="s">
        <v>178</v>
      </c>
      <c r="AQ723" s="80">
        <v>0</v>
      </c>
      <c r="AR723" s="80">
        <v>0</v>
      </c>
      <c r="AS723" s="80"/>
      <c r="AT723" s="80"/>
      <c r="AU723" s="80"/>
      <c r="AV723" s="80"/>
      <c r="AW723" s="80"/>
      <c r="AX723" s="80"/>
      <c r="AY723" s="80"/>
      <c r="AZ723" s="80"/>
      <c r="BA723" s="79" t="str">
        <f>REPLACE(INDEX(GroupVertices[Group],MATCH(Edges[[#This Row],[Vertex 1]],GroupVertices[Vertex],0)),1,1,"")</f>
        <v>1</v>
      </c>
      <c r="BB723" s="79" t="str">
        <f>REPLACE(INDEX(GroupVertices[Group],MATCH(Edges[[#This Row],[Vertex 2]],GroupVertices[Vertex],0)),1,1,"")</f>
        <v>1</v>
      </c>
    </row>
    <row r="724" spans="1:54" ht="15">
      <c r="A724" s="65" t="s">
        <v>270</v>
      </c>
      <c r="B724" s="65" t="s">
        <v>270</v>
      </c>
      <c r="C724" s="66"/>
      <c r="D724" s="67"/>
      <c r="E724" s="68"/>
      <c r="F724" s="69"/>
      <c r="G724" s="66"/>
      <c r="H724" s="70"/>
      <c r="I724" s="71"/>
      <c r="J724" s="71"/>
      <c r="K724" s="34" t="s">
        <v>65</v>
      </c>
      <c r="L724" s="78">
        <v>724</v>
      </c>
      <c r="M724" s="78"/>
      <c r="N724" s="73"/>
      <c r="O724" s="80" t="s">
        <v>178</v>
      </c>
      <c r="P724" s="82">
        <v>43523.03333333333</v>
      </c>
      <c r="Q724" s="80" t="s">
        <v>794</v>
      </c>
      <c r="R724" s="80"/>
      <c r="S724" s="80"/>
      <c r="T724" s="80" t="s">
        <v>952</v>
      </c>
      <c r="U724" s="83" t="s">
        <v>1025</v>
      </c>
      <c r="V724" s="83" t="s">
        <v>1025</v>
      </c>
      <c r="W724" s="82">
        <v>43523.03333333333</v>
      </c>
      <c r="X724" s="83" t="s">
        <v>1668</v>
      </c>
      <c r="Y724" s="80"/>
      <c r="Z724" s="80"/>
      <c r="AA724" s="86" t="s">
        <v>2310</v>
      </c>
      <c r="AB724" s="80"/>
      <c r="AC724" s="80" t="b">
        <v>0</v>
      </c>
      <c r="AD724" s="80">
        <v>2</v>
      </c>
      <c r="AE724" s="86" t="s">
        <v>2449</v>
      </c>
      <c r="AF724" s="80" t="b">
        <v>0</v>
      </c>
      <c r="AG724" s="80" t="s">
        <v>2484</v>
      </c>
      <c r="AH724" s="80"/>
      <c r="AI724" s="86" t="s">
        <v>2449</v>
      </c>
      <c r="AJ724" s="80" t="b">
        <v>0</v>
      </c>
      <c r="AK724" s="80">
        <v>0</v>
      </c>
      <c r="AL724" s="86" t="s">
        <v>2449</v>
      </c>
      <c r="AM724" s="80" t="s">
        <v>2506</v>
      </c>
      <c r="AN724" s="80" t="b">
        <v>0</v>
      </c>
      <c r="AO724" s="86" t="s">
        <v>2310</v>
      </c>
      <c r="AP724" s="80" t="s">
        <v>178</v>
      </c>
      <c r="AQ724" s="80">
        <v>0</v>
      </c>
      <c r="AR724" s="80">
        <v>0</v>
      </c>
      <c r="AS724" s="80"/>
      <c r="AT724" s="80"/>
      <c r="AU724" s="80"/>
      <c r="AV724" s="80"/>
      <c r="AW724" s="80"/>
      <c r="AX724" s="80"/>
      <c r="AY724" s="80"/>
      <c r="AZ724" s="80"/>
      <c r="BA724" s="79" t="str">
        <f>REPLACE(INDEX(GroupVertices[Group],MATCH(Edges[[#This Row],[Vertex 1]],GroupVertices[Vertex],0)),1,1,"")</f>
        <v>1</v>
      </c>
      <c r="BB724" s="79" t="str">
        <f>REPLACE(INDEX(GroupVertices[Group],MATCH(Edges[[#This Row],[Vertex 2]],GroupVertices[Vertex],0)),1,1,"")</f>
        <v>1</v>
      </c>
    </row>
    <row r="725" spans="1:54" ht="15">
      <c r="A725" s="65" t="s">
        <v>270</v>
      </c>
      <c r="B725" s="65" t="s">
        <v>270</v>
      </c>
      <c r="C725" s="66"/>
      <c r="D725" s="67"/>
      <c r="E725" s="68"/>
      <c r="F725" s="69"/>
      <c r="G725" s="66"/>
      <c r="H725" s="70"/>
      <c r="I725" s="71"/>
      <c r="J725" s="71"/>
      <c r="K725" s="34" t="s">
        <v>65</v>
      </c>
      <c r="L725" s="78">
        <v>725</v>
      </c>
      <c r="M725" s="78"/>
      <c r="N725" s="73"/>
      <c r="O725" s="80" t="s">
        <v>178</v>
      </c>
      <c r="P725" s="82">
        <v>43530.03333333333</v>
      </c>
      <c r="Q725" s="80" t="s">
        <v>814</v>
      </c>
      <c r="R725" s="80"/>
      <c r="S725" s="80"/>
      <c r="T725" s="80" t="s">
        <v>925</v>
      </c>
      <c r="U725" s="83" t="s">
        <v>1033</v>
      </c>
      <c r="V725" s="83" t="s">
        <v>1033</v>
      </c>
      <c r="W725" s="82">
        <v>43530.03333333333</v>
      </c>
      <c r="X725" s="83" t="s">
        <v>1691</v>
      </c>
      <c r="Y725" s="80"/>
      <c r="Z725" s="80"/>
      <c r="AA725" s="86" t="s">
        <v>2335</v>
      </c>
      <c r="AB725" s="80"/>
      <c r="AC725" s="80" t="b">
        <v>0</v>
      </c>
      <c r="AD725" s="80">
        <v>1</v>
      </c>
      <c r="AE725" s="86" t="s">
        <v>2449</v>
      </c>
      <c r="AF725" s="80" t="b">
        <v>0</v>
      </c>
      <c r="AG725" s="80" t="s">
        <v>2484</v>
      </c>
      <c r="AH725" s="80"/>
      <c r="AI725" s="86" t="s">
        <v>2449</v>
      </c>
      <c r="AJ725" s="80" t="b">
        <v>0</v>
      </c>
      <c r="AK725" s="80">
        <v>1</v>
      </c>
      <c r="AL725" s="86" t="s">
        <v>2449</v>
      </c>
      <c r="AM725" s="80" t="s">
        <v>2506</v>
      </c>
      <c r="AN725" s="80" t="b">
        <v>0</v>
      </c>
      <c r="AO725" s="86" t="s">
        <v>2335</v>
      </c>
      <c r="AP725" s="80" t="s">
        <v>178</v>
      </c>
      <c r="AQ725" s="80">
        <v>0</v>
      </c>
      <c r="AR725" s="80">
        <v>0</v>
      </c>
      <c r="AS725" s="80"/>
      <c r="AT725" s="80"/>
      <c r="AU725" s="80"/>
      <c r="AV725" s="80"/>
      <c r="AW725" s="80"/>
      <c r="AX725" s="80"/>
      <c r="AY725" s="80"/>
      <c r="AZ725" s="80"/>
      <c r="BA725" s="79" t="str">
        <f>REPLACE(INDEX(GroupVertices[Group],MATCH(Edges[[#This Row],[Vertex 1]],GroupVertices[Vertex],0)),1,1,"")</f>
        <v>1</v>
      </c>
      <c r="BB725" s="79" t="str">
        <f>REPLACE(INDEX(GroupVertices[Group],MATCH(Edges[[#This Row],[Vertex 2]],GroupVertices[Vertex],0)),1,1,"")</f>
        <v>1</v>
      </c>
    </row>
    <row r="726" spans="1:54" ht="15">
      <c r="A726" s="65" t="s">
        <v>265</v>
      </c>
      <c r="B726" s="65" t="s">
        <v>265</v>
      </c>
      <c r="C726" s="66"/>
      <c r="D726" s="67"/>
      <c r="E726" s="68"/>
      <c r="F726" s="69"/>
      <c r="G726" s="66"/>
      <c r="H726" s="70"/>
      <c r="I726" s="71"/>
      <c r="J726" s="71"/>
      <c r="K726" s="34" t="s">
        <v>65</v>
      </c>
      <c r="L726" s="78">
        <v>726</v>
      </c>
      <c r="M726" s="78"/>
      <c r="N726" s="73"/>
      <c r="O726" s="80" t="s">
        <v>178</v>
      </c>
      <c r="P726" s="82">
        <v>43530.016875</v>
      </c>
      <c r="Q726" s="80" t="s">
        <v>711</v>
      </c>
      <c r="R726" s="80"/>
      <c r="S726" s="80"/>
      <c r="T726" s="80" t="s">
        <v>925</v>
      </c>
      <c r="U726" s="80"/>
      <c r="V726" s="83" t="s">
        <v>1106</v>
      </c>
      <c r="W726" s="82">
        <v>43530.016875</v>
      </c>
      <c r="X726" s="83" t="s">
        <v>1576</v>
      </c>
      <c r="Y726" s="80"/>
      <c r="Z726" s="80"/>
      <c r="AA726" s="86" t="s">
        <v>2217</v>
      </c>
      <c r="AB726" s="80"/>
      <c r="AC726" s="80" t="b">
        <v>0</v>
      </c>
      <c r="AD726" s="80">
        <v>5</v>
      </c>
      <c r="AE726" s="86" t="s">
        <v>2449</v>
      </c>
      <c r="AF726" s="80" t="b">
        <v>0</v>
      </c>
      <c r="AG726" s="80" t="s">
        <v>2484</v>
      </c>
      <c r="AH726" s="80"/>
      <c r="AI726" s="86" t="s">
        <v>2449</v>
      </c>
      <c r="AJ726" s="80" t="b">
        <v>0</v>
      </c>
      <c r="AK726" s="80">
        <v>0</v>
      </c>
      <c r="AL726" s="86" t="s">
        <v>2449</v>
      </c>
      <c r="AM726" s="80" t="s">
        <v>2501</v>
      </c>
      <c r="AN726" s="80" t="b">
        <v>0</v>
      </c>
      <c r="AO726" s="86" t="s">
        <v>2217</v>
      </c>
      <c r="AP726" s="80" t="s">
        <v>178</v>
      </c>
      <c r="AQ726" s="80">
        <v>0</v>
      </c>
      <c r="AR726" s="80">
        <v>0</v>
      </c>
      <c r="AS726" s="80"/>
      <c r="AT726" s="80"/>
      <c r="AU726" s="80"/>
      <c r="AV726" s="80"/>
      <c r="AW726" s="80"/>
      <c r="AX726" s="80"/>
      <c r="AY726" s="80"/>
      <c r="AZ726" s="80"/>
      <c r="BA726" s="79" t="str">
        <f>REPLACE(INDEX(GroupVertices[Group],MATCH(Edges[[#This Row],[Vertex 1]],GroupVertices[Vertex],0)),1,1,"")</f>
        <v>2</v>
      </c>
      <c r="BB726" s="79" t="str">
        <f>REPLACE(INDEX(GroupVertices[Group],MATCH(Edges[[#This Row],[Vertex 2]],GroupVertices[Vertex],0)),1,1,"")</f>
        <v>2</v>
      </c>
    </row>
    <row r="727" spans="1:54" ht="15">
      <c r="A727" s="65" t="s">
        <v>279</v>
      </c>
      <c r="B727" s="65" t="s">
        <v>279</v>
      </c>
      <c r="C727" s="66"/>
      <c r="D727" s="67"/>
      <c r="E727" s="68"/>
      <c r="F727" s="69"/>
      <c r="G727" s="66"/>
      <c r="H727" s="70"/>
      <c r="I727" s="71"/>
      <c r="J727" s="71"/>
      <c r="K727" s="34" t="s">
        <v>65</v>
      </c>
      <c r="L727" s="78">
        <v>727</v>
      </c>
      <c r="M727" s="78"/>
      <c r="N727" s="73"/>
      <c r="O727" s="80" t="s">
        <v>178</v>
      </c>
      <c r="P727" s="82">
        <v>43523.009050925924</v>
      </c>
      <c r="Q727" s="80" t="s">
        <v>654</v>
      </c>
      <c r="R727" s="83" t="s">
        <v>899</v>
      </c>
      <c r="S727" s="80" t="s">
        <v>917</v>
      </c>
      <c r="T727" s="80" t="s">
        <v>925</v>
      </c>
      <c r="U727" s="80"/>
      <c r="V727" s="83" t="s">
        <v>1121</v>
      </c>
      <c r="W727" s="82">
        <v>43523.009050925924</v>
      </c>
      <c r="X727" s="83" t="s">
        <v>1517</v>
      </c>
      <c r="Y727" s="80"/>
      <c r="Z727" s="80"/>
      <c r="AA727" s="86" t="s">
        <v>2157</v>
      </c>
      <c r="AB727" s="80"/>
      <c r="AC727" s="80" t="b">
        <v>0</v>
      </c>
      <c r="AD727" s="80">
        <v>3</v>
      </c>
      <c r="AE727" s="86" t="s">
        <v>2449</v>
      </c>
      <c r="AF727" s="80" t="b">
        <v>1</v>
      </c>
      <c r="AG727" s="80" t="s">
        <v>2484</v>
      </c>
      <c r="AH727" s="80"/>
      <c r="AI727" s="86" t="s">
        <v>2289</v>
      </c>
      <c r="AJ727" s="80" t="b">
        <v>0</v>
      </c>
      <c r="AK727" s="80">
        <v>0</v>
      </c>
      <c r="AL727" s="86" t="s">
        <v>2449</v>
      </c>
      <c r="AM727" s="80" t="s">
        <v>2506</v>
      </c>
      <c r="AN727" s="80" t="b">
        <v>0</v>
      </c>
      <c r="AO727" s="86" t="s">
        <v>2157</v>
      </c>
      <c r="AP727" s="80" t="s">
        <v>178</v>
      </c>
      <c r="AQ727" s="80">
        <v>0</v>
      </c>
      <c r="AR727" s="80">
        <v>0</v>
      </c>
      <c r="AS727" s="80"/>
      <c r="AT727" s="80"/>
      <c r="AU727" s="80"/>
      <c r="AV727" s="80"/>
      <c r="AW727" s="80"/>
      <c r="AX727" s="80"/>
      <c r="AY727" s="80"/>
      <c r="AZ727" s="80"/>
      <c r="BA727" s="79" t="str">
        <f>REPLACE(INDEX(GroupVertices[Group],MATCH(Edges[[#This Row],[Vertex 1]],GroupVertices[Vertex],0)),1,1,"")</f>
        <v>6</v>
      </c>
      <c r="BB727" s="79" t="str">
        <f>REPLACE(INDEX(GroupVertices[Group],MATCH(Edges[[#This Row],[Vertex 2]],GroupVertices[Vertex],0)),1,1,"")</f>
        <v>6</v>
      </c>
    </row>
    <row r="728" spans="1:54" ht="15">
      <c r="A728" s="65" t="s">
        <v>270</v>
      </c>
      <c r="B728" s="65" t="s">
        <v>270</v>
      </c>
      <c r="C728" s="66"/>
      <c r="D728" s="67"/>
      <c r="E728" s="68"/>
      <c r="F728" s="69"/>
      <c r="G728" s="66"/>
      <c r="H728" s="70"/>
      <c r="I728" s="71"/>
      <c r="J728" s="71"/>
      <c r="K728" s="34" t="s">
        <v>65</v>
      </c>
      <c r="L728" s="78">
        <v>728</v>
      </c>
      <c r="M728" s="78"/>
      <c r="N728" s="73"/>
      <c r="O728" s="80" t="s">
        <v>178</v>
      </c>
      <c r="P728" s="82">
        <v>43523.02563657407</v>
      </c>
      <c r="Q728" s="80" t="s">
        <v>786</v>
      </c>
      <c r="R728" s="80"/>
      <c r="S728" s="80"/>
      <c r="T728" s="80" t="s">
        <v>925</v>
      </c>
      <c r="U728" s="80"/>
      <c r="V728" s="83" t="s">
        <v>1111</v>
      </c>
      <c r="W728" s="82">
        <v>43523.02563657407</v>
      </c>
      <c r="X728" s="83" t="s">
        <v>1660</v>
      </c>
      <c r="Y728" s="80"/>
      <c r="Z728" s="80"/>
      <c r="AA728" s="86" t="s">
        <v>2302</v>
      </c>
      <c r="AB728" s="80"/>
      <c r="AC728" s="80" t="b">
        <v>0</v>
      </c>
      <c r="AD728" s="80">
        <v>3</v>
      </c>
      <c r="AE728" s="86" t="s">
        <v>2449</v>
      </c>
      <c r="AF728" s="80" t="b">
        <v>0</v>
      </c>
      <c r="AG728" s="80" t="s">
        <v>2484</v>
      </c>
      <c r="AH728" s="80"/>
      <c r="AI728" s="86" t="s">
        <v>2449</v>
      </c>
      <c r="AJ728" s="80" t="b">
        <v>0</v>
      </c>
      <c r="AK728" s="80">
        <v>0</v>
      </c>
      <c r="AL728" s="86" t="s">
        <v>2449</v>
      </c>
      <c r="AM728" s="80" t="s">
        <v>2506</v>
      </c>
      <c r="AN728" s="80" t="b">
        <v>0</v>
      </c>
      <c r="AO728" s="86" t="s">
        <v>2302</v>
      </c>
      <c r="AP728" s="80" t="s">
        <v>178</v>
      </c>
      <c r="AQ728" s="80">
        <v>0</v>
      </c>
      <c r="AR728" s="80">
        <v>0</v>
      </c>
      <c r="AS728" s="80"/>
      <c r="AT728" s="80"/>
      <c r="AU728" s="80"/>
      <c r="AV728" s="80"/>
      <c r="AW728" s="80"/>
      <c r="AX728" s="80"/>
      <c r="AY728" s="80"/>
      <c r="AZ728" s="80"/>
      <c r="BA728" s="79" t="str">
        <f>REPLACE(INDEX(GroupVertices[Group],MATCH(Edges[[#This Row],[Vertex 1]],GroupVertices[Vertex],0)),1,1,"")</f>
        <v>1</v>
      </c>
      <c r="BB728" s="79" t="str">
        <f>REPLACE(INDEX(GroupVertices[Group],MATCH(Edges[[#This Row],[Vertex 2]],GroupVertices[Vertex],0)),1,1,"")</f>
        <v>1</v>
      </c>
    </row>
    <row r="729" spans="1:54" ht="15">
      <c r="A729" s="65" t="s">
        <v>279</v>
      </c>
      <c r="B729" s="65" t="s">
        <v>279</v>
      </c>
      <c r="C729" s="66"/>
      <c r="D729" s="67"/>
      <c r="E729" s="68"/>
      <c r="F729" s="69"/>
      <c r="G729" s="66"/>
      <c r="H729" s="70"/>
      <c r="I729" s="71"/>
      <c r="J729" s="71"/>
      <c r="K729" s="34" t="s">
        <v>65</v>
      </c>
      <c r="L729" s="78">
        <v>729</v>
      </c>
      <c r="M729" s="78"/>
      <c r="N729" s="73"/>
      <c r="O729" s="80" t="s">
        <v>178</v>
      </c>
      <c r="P729" s="82">
        <v>43530.02144675926</v>
      </c>
      <c r="Q729" s="80" t="s">
        <v>669</v>
      </c>
      <c r="R729" s="83" t="s">
        <v>907</v>
      </c>
      <c r="S729" s="80" t="s">
        <v>917</v>
      </c>
      <c r="T729" s="80" t="s">
        <v>925</v>
      </c>
      <c r="U729" s="80"/>
      <c r="V729" s="83" t="s">
        <v>1121</v>
      </c>
      <c r="W729" s="82">
        <v>43530.02144675926</v>
      </c>
      <c r="X729" s="83" t="s">
        <v>1532</v>
      </c>
      <c r="Y729" s="80"/>
      <c r="Z729" s="80"/>
      <c r="AA729" s="86" t="s">
        <v>2173</v>
      </c>
      <c r="AB729" s="80"/>
      <c r="AC729" s="80" t="b">
        <v>0</v>
      </c>
      <c r="AD729" s="80">
        <v>7</v>
      </c>
      <c r="AE729" s="86" t="s">
        <v>2449</v>
      </c>
      <c r="AF729" s="80" t="b">
        <v>1</v>
      </c>
      <c r="AG729" s="80" t="s">
        <v>2484</v>
      </c>
      <c r="AH729" s="80"/>
      <c r="AI729" s="86" t="s">
        <v>2331</v>
      </c>
      <c r="AJ729" s="80" t="b">
        <v>0</v>
      </c>
      <c r="AK729" s="80">
        <v>0</v>
      </c>
      <c r="AL729" s="86" t="s">
        <v>2449</v>
      </c>
      <c r="AM729" s="80" t="s">
        <v>2506</v>
      </c>
      <c r="AN729" s="80" t="b">
        <v>0</v>
      </c>
      <c r="AO729" s="86" t="s">
        <v>2173</v>
      </c>
      <c r="AP729" s="80" t="s">
        <v>178</v>
      </c>
      <c r="AQ729" s="80">
        <v>0</v>
      </c>
      <c r="AR729" s="80">
        <v>0</v>
      </c>
      <c r="AS729" s="80"/>
      <c r="AT729" s="80"/>
      <c r="AU729" s="80"/>
      <c r="AV729" s="80"/>
      <c r="AW729" s="80"/>
      <c r="AX729" s="80"/>
      <c r="AY729" s="80"/>
      <c r="AZ729" s="80"/>
      <c r="BA729" s="79" t="str">
        <f>REPLACE(INDEX(GroupVertices[Group],MATCH(Edges[[#This Row],[Vertex 1]],GroupVertices[Vertex],0)),1,1,"")</f>
        <v>6</v>
      </c>
      <c r="BB729" s="79" t="str">
        <f>REPLACE(INDEX(GroupVertices[Group],MATCH(Edges[[#This Row],[Vertex 2]],GroupVertices[Vertex],0)),1,1,"")</f>
        <v>6</v>
      </c>
    </row>
    <row r="730" spans="1:54" ht="15">
      <c r="A730" s="65" t="s">
        <v>268</v>
      </c>
      <c r="B730" s="65" t="s">
        <v>268</v>
      </c>
      <c r="C730" s="66"/>
      <c r="D730" s="67"/>
      <c r="E730" s="68"/>
      <c r="F730" s="69"/>
      <c r="G730" s="66"/>
      <c r="H730" s="70"/>
      <c r="I730" s="71"/>
      <c r="J730" s="71"/>
      <c r="K730" s="34" t="s">
        <v>65</v>
      </c>
      <c r="L730" s="78">
        <v>730</v>
      </c>
      <c r="M730" s="78"/>
      <c r="N730" s="73"/>
      <c r="O730" s="80" t="s">
        <v>178</v>
      </c>
      <c r="P730" s="82">
        <v>43523.020150462966</v>
      </c>
      <c r="Q730" s="80" t="s">
        <v>757</v>
      </c>
      <c r="R730" s="80"/>
      <c r="S730" s="80"/>
      <c r="T730" s="80" t="s">
        <v>925</v>
      </c>
      <c r="U730" s="83" t="s">
        <v>1013</v>
      </c>
      <c r="V730" s="83" t="s">
        <v>1013</v>
      </c>
      <c r="W730" s="82">
        <v>43523.020150462966</v>
      </c>
      <c r="X730" s="83" t="s">
        <v>1625</v>
      </c>
      <c r="Y730" s="80"/>
      <c r="Z730" s="80"/>
      <c r="AA730" s="86" t="s">
        <v>2266</v>
      </c>
      <c r="AB730" s="80"/>
      <c r="AC730" s="80" t="b">
        <v>0</v>
      </c>
      <c r="AD730" s="80">
        <v>2</v>
      </c>
      <c r="AE730" s="86" t="s">
        <v>2449</v>
      </c>
      <c r="AF730" s="80" t="b">
        <v>0</v>
      </c>
      <c r="AG730" s="80" t="s">
        <v>2484</v>
      </c>
      <c r="AH730" s="80"/>
      <c r="AI730" s="86" t="s">
        <v>2449</v>
      </c>
      <c r="AJ730" s="80" t="b">
        <v>0</v>
      </c>
      <c r="AK730" s="80">
        <v>0</v>
      </c>
      <c r="AL730" s="86" t="s">
        <v>2449</v>
      </c>
      <c r="AM730" s="80" t="s">
        <v>2504</v>
      </c>
      <c r="AN730" s="80" t="b">
        <v>0</v>
      </c>
      <c r="AO730" s="86" t="s">
        <v>2266</v>
      </c>
      <c r="AP730" s="80" t="s">
        <v>178</v>
      </c>
      <c r="AQ730" s="80">
        <v>0</v>
      </c>
      <c r="AR730" s="80">
        <v>0</v>
      </c>
      <c r="AS730" s="80"/>
      <c r="AT730" s="80"/>
      <c r="AU730" s="80"/>
      <c r="AV730" s="80"/>
      <c r="AW730" s="80"/>
      <c r="AX730" s="80"/>
      <c r="AY730" s="80"/>
      <c r="AZ730" s="80"/>
      <c r="BA730" s="79" t="str">
        <f>REPLACE(INDEX(GroupVertices[Group],MATCH(Edges[[#This Row],[Vertex 1]],GroupVertices[Vertex],0)),1,1,"")</f>
        <v>2</v>
      </c>
      <c r="BB730" s="79" t="str">
        <f>REPLACE(INDEX(GroupVertices[Group],MATCH(Edges[[#This Row],[Vertex 2]],GroupVertices[Vertex],0)),1,1,"")</f>
        <v>2</v>
      </c>
    </row>
    <row r="731" spans="1:54" ht="15">
      <c r="A731" s="65" t="s">
        <v>276</v>
      </c>
      <c r="B731" s="65" t="s">
        <v>276</v>
      </c>
      <c r="C731" s="66"/>
      <c r="D731" s="67"/>
      <c r="E731" s="68"/>
      <c r="F731" s="69"/>
      <c r="G731" s="66"/>
      <c r="H731" s="70"/>
      <c r="I731" s="71"/>
      <c r="J731" s="71"/>
      <c r="K731" s="34" t="s">
        <v>65</v>
      </c>
      <c r="L731" s="78">
        <v>731</v>
      </c>
      <c r="M731" s="78"/>
      <c r="N731" s="73"/>
      <c r="O731" s="80" t="s">
        <v>178</v>
      </c>
      <c r="P731" s="82">
        <v>43523.036458333336</v>
      </c>
      <c r="Q731" s="80" t="s">
        <v>411</v>
      </c>
      <c r="R731" s="80"/>
      <c r="S731" s="80"/>
      <c r="T731" s="80" t="s">
        <v>925</v>
      </c>
      <c r="U731" s="80"/>
      <c r="V731" s="83" t="s">
        <v>1118</v>
      </c>
      <c r="W731" s="82">
        <v>43523.036458333336</v>
      </c>
      <c r="X731" s="83" t="s">
        <v>1257</v>
      </c>
      <c r="Y731" s="80"/>
      <c r="Z731" s="80"/>
      <c r="AA731" s="86" t="s">
        <v>1897</v>
      </c>
      <c r="AB731" s="80"/>
      <c r="AC731" s="80" t="b">
        <v>0</v>
      </c>
      <c r="AD731" s="80">
        <v>4</v>
      </c>
      <c r="AE731" s="86" t="s">
        <v>2449</v>
      </c>
      <c r="AF731" s="80" t="b">
        <v>0</v>
      </c>
      <c r="AG731" s="80" t="s">
        <v>2484</v>
      </c>
      <c r="AH731" s="80"/>
      <c r="AI731" s="86" t="s">
        <v>2449</v>
      </c>
      <c r="AJ731" s="80" t="b">
        <v>0</v>
      </c>
      <c r="AK731" s="80">
        <v>0</v>
      </c>
      <c r="AL731" s="86" t="s">
        <v>2449</v>
      </c>
      <c r="AM731" s="80" t="s">
        <v>2502</v>
      </c>
      <c r="AN731" s="80" t="b">
        <v>0</v>
      </c>
      <c r="AO731" s="86" t="s">
        <v>1897</v>
      </c>
      <c r="AP731" s="80" t="s">
        <v>178</v>
      </c>
      <c r="AQ731" s="80">
        <v>0</v>
      </c>
      <c r="AR731" s="80">
        <v>0</v>
      </c>
      <c r="AS731" s="80"/>
      <c r="AT731" s="80"/>
      <c r="AU731" s="80"/>
      <c r="AV731" s="80"/>
      <c r="AW731" s="80"/>
      <c r="AX731" s="80"/>
      <c r="AY731" s="80"/>
      <c r="AZ731" s="80"/>
      <c r="BA731" s="79" t="str">
        <f>REPLACE(INDEX(GroupVertices[Group],MATCH(Edges[[#This Row],[Vertex 1]],GroupVertices[Vertex],0)),1,1,"")</f>
        <v>4</v>
      </c>
      <c r="BB731" s="79" t="str">
        <f>REPLACE(INDEX(GroupVertices[Group],MATCH(Edges[[#This Row],[Vertex 2]],GroupVertices[Vertex],0)),1,1,"")</f>
        <v>4</v>
      </c>
    </row>
    <row r="732" spans="1:54" ht="15">
      <c r="A732" s="65" t="s">
        <v>279</v>
      </c>
      <c r="B732" s="65" t="s">
        <v>279</v>
      </c>
      <c r="C732" s="66"/>
      <c r="D732" s="67"/>
      <c r="E732" s="68"/>
      <c r="F732" s="69"/>
      <c r="G732" s="66"/>
      <c r="H732" s="70"/>
      <c r="I732" s="71"/>
      <c r="J732" s="71"/>
      <c r="K732" s="34" t="s">
        <v>65</v>
      </c>
      <c r="L732" s="78">
        <v>732</v>
      </c>
      <c r="M732" s="78"/>
      <c r="N732" s="73"/>
      <c r="O732" s="80" t="s">
        <v>178</v>
      </c>
      <c r="P732" s="82">
        <v>43520.956030092595</v>
      </c>
      <c r="Q732" s="80" t="s">
        <v>336</v>
      </c>
      <c r="R732" s="83" t="s">
        <v>898</v>
      </c>
      <c r="S732" s="80" t="s">
        <v>917</v>
      </c>
      <c r="T732" s="80" t="s">
        <v>950</v>
      </c>
      <c r="U732" s="80"/>
      <c r="V732" s="83" t="s">
        <v>1121</v>
      </c>
      <c r="W732" s="82">
        <v>43520.956030092595</v>
      </c>
      <c r="X732" s="83" t="s">
        <v>1514</v>
      </c>
      <c r="Y732" s="80"/>
      <c r="Z732" s="80"/>
      <c r="AA732" s="86" t="s">
        <v>2154</v>
      </c>
      <c r="AB732" s="80"/>
      <c r="AC732" s="80" t="b">
        <v>0</v>
      </c>
      <c r="AD732" s="80">
        <v>8</v>
      </c>
      <c r="AE732" s="86" t="s">
        <v>2449</v>
      </c>
      <c r="AF732" s="80" t="b">
        <v>1</v>
      </c>
      <c r="AG732" s="80" t="s">
        <v>2484</v>
      </c>
      <c r="AH732" s="80"/>
      <c r="AI732" s="86" t="s">
        <v>2495</v>
      </c>
      <c r="AJ732" s="80" t="b">
        <v>0</v>
      </c>
      <c r="AK732" s="80">
        <v>5</v>
      </c>
      <c r="AL732" s="86" t="s">
        <v>2449</v>
      </c>
      <c r="AM732" s="80" t="s">
        <v>2506</v>
      </c>
      <c r="AN732" s="80" t="b">
        <v>0</v>
      </c>
      <c r="AO732" s="86" t="s">
        <v>2154</v>
      </c>
      <c r="AP732" s="80" t="s">
        <v>333</v>
      </c>
      <c r="AQ732" s="80">
        <v>0</v>
      </c>
      <c r="AR732" s="80">
        <v>0</v>
      </c>
      <c r="AS732" s="80"/>
      <c r="AT732" s="80"/>
      <c r="AU732" s="80"/>
      <c r="AV732" s="80"/>
      <c r="AW732" s="80"/>
      <c r="AX732" s="80"/>
      <c r="AY732" s="80"/>
      <c r="AZ732" s="80"/>
      <c r="BA732" s="79" t="str">
        <f>REPLACE(INDEX(GroupVertices[Group],MATCH(Edges[[#This Row],[Vertex 1]],GroupVertices[Vertex],0)),1,1,"")</f>
        <v>6</v>
      </c>
      <c r="BB732" s="79" t="str">
        <f>REPLACE(INDEX(GroupVertices[Group],MATCH(Edges[[#This Row],[Vertex 2]],GroupVertices[Vertex],0)),1,1,"")</f>
        <v>6</v>
      </c>
    </row>
    <row r="733" spans="1:54" ht="15">
      <c r="A733" s="65" t="s">
        <v>285</v>
      </c>
      <c r="B733" s="65" t="s">
        <v>285</v>
      </c>
      <c r="C733" s="66"/>
      <c r="D733" s="67"/>
      <c r="E733" s="68"/>
      <c r="F733" s="69"/>
      <c r="G733" s="66"/>
      <c r="H733" s="70"/>
      <c r="I733" s="71"/>
      <c r="J733" s="71"/>
      <c r="K733" s="34" t="s">
        <v>65</v>
      </c>
      <c r="L733" s="78">
        <v>733</v>
      </c>
      <c r="M733" s="78"/>
      <c r="N733" s="73"/>
      <c r="O733" s="80" t="s">
        <v>178</v>
      </c>
      <c r="P733" s="82">
        <v>43530.042129629626</v>
      </c>
      <c r="Q733" s="80" t="s">
        <v>860</v>
      </c>
      <c r="R733" s="80"/>
      <c r="S733" s="80"/>
      <c r="T733" s="80" t="s">
        <v>925</v>
      </c>
      <c r="U733" s="80"/>
      <c r="V733" s="83" t="s">
        <v>1127</v>
      </c>
      <c r="W733" s="82">
        <v>43530.042129629626</v>
      </c>
      <c r="X733" s="83" t="s">
        <v>1756</v>
      </c>
      <c r="Y733" s="80"/>
      <c r="Z733" s="80"/>
      <c r="AA733" s="86" t="s">
        <v>2400</v>
      </c>
      <c r="AB733" s="80"/>
      <c r="AC733" s="80" t="b">
        <v>0</v>
      </c>
      <c r="AD733" s="80">
        <v>2</v>
      </c>
      <c r="AE733" s="86" t="s">
        <v>2449</v>
      </c>
      <c r="AF733" s="80" t="b">
        <v>0</v>
      </c>
      <c r="AG733" s="80" t="s">
        <v>2484</v>
      </c>
      <c r="AH733" s="80"/>
      <c r="AI733" s="86" t="s">
        <v>2449</v>
      </c>
      <c r="AJ733" s="80" t="b">
        <v>0</v>
      </c>
      <c r="AK733" s="80">
        <v>0</v>
      </c>
      <c r="AL733" s="86" t="s">
        <v>2449</v>
      </c>
      <c r="AM733" s="80" t="s">
        <v>2501</v>
      </c>
      <c r="AN733" s="80" t="b">
        <v>0</v>
      </c>
      <c r="AO733" s="86" t="s">
        <v>2400</v>
      </c>
      <c r="AP733" s="80" t="s">
        <v>178</v>
      </c>
      <c r="AQ733" s="80">
        <v>0</v>
      </c>
      <c r="AR733" s="80">
        <v>0</v>
      </c>
      <c r="AS733" s="80"/>
      <c r="AT733" s="80"/>
      <c r="AU733" s="80"/>
      <c r="AV733" s="80"/>
      <c r="AW733" s="80"/>
      <c r="AX733" s="80"/>
      <c r="AY733" s="80"/>
      <c r="AZ733" s="80"/>
      <c r="BA733" s="79" t="str">
        <f>REPLACE(INDEX(GroupVertices[Group],MATCH(Edges[[#This Row],[Vertex 1]],GroupVertices[Vertex],0)),1,1,"")</f>
        <v>3</v>
      </c>
      <c r="BB733" s="79" t="str">
        <f>REPLACE(INDEX(GroupVertices[Group],MATCH(Edges[[#This Row],[Vertex 2]],GroupVertices[Vertex],0)),1,1,"")</f>
        <v>3</v>
      </c>
    </row>
    <row r="734" spans="1:54" ht="15">
      <c r="A734" s="65" t="s">
        <v>296</v>
      </c>
      <c r="B734" s="65" t="s">
        <v>296</v>
      </c>
      <c r="C734" s="66"/>
      <c r="D734" s="67"/>
      <c r="E734" s="68"/>
      <c r="F734" s="69"/>
      <c r="G734" s="66"/>
      <c r="H734" s="70"/>
      <c r="I734" s="71"/>
      <c r="J734" s="71"/>
      <c r="K734" s="34" t="s">
        <v>65</v>
      </c>
      <c r="L734" s="78">
        <v>734</v>
      </c>
      <c r="M734" s="78"/>
      <c r="N734" s="73"/>
      <c r="O734" s="80" t="s">
        <v>178</v>
      </c>
      <c r="P734" s="82">
        <v>43530.04126157407</v>
      </c>
      <c r="Q734" s="80" t="s">
        <v>880</v>
      </c>
      <c r="R734" s="80"/>
      <c r="S734" s="80"/>
      <c r="T734" s="80" t="s">
        <v>925</v>
      </c>
      <c r="U734" s="83" t="s">
        <v>1061</v>
      </c>
      <c r="V734" s="83" t="s">
        <v>1061</v>
      </c>
      <c r="W734" s="82">
        <v>43530.04126157407</v>
      </c>
      <c r="X734" s="83" t="s">
        <v>1784</v>
      </c>
      <c r="Y734" s="80"/>
      <c r="Z734" s="80"/>
      <c r="AA734" s="86" t="s">
        <v>2428</v>
      </c>
      <c r="AB734" s="80"/>
      <c r="AC734" s="80" t="b">
        <v>0</v>
      </c>
      <c r="AD734" s="80">
        <v>2</v>
      </c>
      <c r="AE734" s="86" t="s">
        <v>2449</v>
      </c>
      <c r="AF734" s="80" t="b">
        <v>0</v>
      </c>
      <c r="AG734" s="80" t="s">
        <v>2484</v>
      </c>
      <c r="AH734" s="80"/>
      <c r="AI734" s="86" t="s">
        <v>2449</v>
      </c>
      <c r="AJ734" s="80" t="b">
        <v>0</v>
      </c>
      <c r="AK734" s="80">
        <v>0</v>
      </c>
      <c r="AL734" s="86" t="s">
        <v>2449</v>
      </c>
      <c r="AM734" s="80" t="s">
        <v>2504</v>
      </c>
      <c r="AN734" s="80" t="b">
        <v>0</v>
      </c>
      <c r="AO734" s="86" t="s">
        <v>2428</v>
      </c>
      <c r="AP734" s="80" t="s">
        <v>178</v>
      </c>
      <c r="AQ734" s="80">
        <v>0</v>
      </c>
      <c r="AR734" s="80">
        <v>0</v>
      </c>
      <c r="AS734" s="80"/>
      <c r="AT734" s="80"/>
      <c r="AU734" s="80"/>
      <c r="AV734" s="80"/>
      <c r="AW734" s="80"/>
      <c r="AX734" s="80"/>
      <c r="AY734" s="80"/>
      <c r="AZ734" s="80"/>
      <c r="BA734" s="79" t="str">
        <f>REPLACE(INDEX(GroupVertices[Group],MATCH(Edges[[#This Row],[Vertex 1]],GroupVertices[Vertex],0)),1,1,"")</f>
        <v>5</v>
      </c>
      <c r="BB734" s="79" t="str">
        <f>REPLACE(INDEX(GroupVertices[Group],MATCH(Edges[[#This Row],[Vertex 2]],GroupVertices[Vertex],0)),1,1,"")</f>
        <v>5</v>
      </c>
    </row>
    <row r="735" spans="1:54" ht="15">
      <c r="A735" s="65" t="s">
        <v>296</v>
      </c>
      <c r="B735" s="65" t="s">
        <v>296</v>
      </c>
      <c r="C735" s="66"/>
      <c r="D735" s="67"/>
      <c r="E735" s="68"/>
      <c r="F735" s="69"/>
      <c r="G735" s="66"/>
      <c r="H735" s="70"/>
      <c r="I735" s="71"/>
      <c r="J735" s="71"/>
      <c r="K735" s="34" t="s">
        <v>65</v>
      </c>
      <c r="L735" s="78">
        <v>735</v>
      </c>
      <c r="M735" s="78"/>
      <c r="N735" s="73"/>
      <c r="O735" s="80" t="s">
        <v>178</v>
      </c>
      <c r="P735" s="82">
        <v>43523.03990740741</v>
      </c>
      <c r="Q735" s="80" t="s">
        <v>873</v>
      </c>
      <c r="R735" s="80"/>
      <c r="S735" s="80"/>
      <c r="T735" s="80" t="s">
        <v>925</v>
      </c>
      <c r="U735" s="83" t="s">
        <v>1060</v>
      </c>
      <c r="V735" s="83" t="s">
        <v>1060</v>
      </c>
      <c r="W735" s="82">
        <v>43523.03990740741</v>
      </c>
      <c r="X735" s="83" t="s">
        <v>1777</v>
      </c>
      <c r="Y735" s="80"/>
      <c r="Z735" s="80"/>
      <c r="AA735" s="86" t="s">
        <v>2421</v>
      </c>
      <c r="AB735" s="80"/>
      <c r="AC735" s="80" t="b">
        <v>0</v>
      </c>
      <c r="AD735" s="80">
        <v>1</v>
      </c>
      <c r="AE735" s="86" t="s">
        <v>2449</v>
      </c>
      <c r="AF735" s="80" t="b">
        <v>0</v>
      </c>
      <c r="AG735" s="80" t="s">
        <v>2484</v>
      </c>
      <c r="AH735" s="80"/>
      <c r="AI735" s="86" t="s">
        <v>2449</v>
      </c>
      <c r="AJ735" s="80" t="b">
        <v>0</v>
      </c>
      <c r="AK735" s="80">
        <v>0</v>
      </c>
      <c r="AL735" s="86" t="s">
        <v>2449</v>
      </c>
      <c r="AM735" s="80" t="s">
        <v>2504</v>
      </c>
      <c r="AN735" s="80" t="b">
        <v>0</v>
      </c>
      <c r="AO735" s="86" t="s">
        <v>2421</v>
      </c>
      <c r="AP735" s="80" t="s">
        <v>178</v>
      </c>
      <c r="AQ735" s="80">
        <v>0</v>
      </c>
      <c r="AR735" s="80">
        <v>0</v>
      </c>
      <c r="AS735" s="80"/>
      <c r="AT735" s="80"/>
      <c r="AU735" s="80"/>
      <c r="AV735" s="80"/>
      <c r="AW735" s="80"/>
      <c r="AX735" s="80"/>
      <c r="AY735" s="80"/>
      <c r="AZ735" s="80"/>
      <c r="BA735" s="79" t="str">
        <f>REPLACE(INDEX(GroupVertices[Group],MATCH(Edges[[#This Row],[Vertex 1]],GroupVertices[Vertex],0)),1,1,"")</f>
        <v>5</v>
      </c>
      <c r="BB735" s="79" t="str">
        <f>REPLACE(INDEX(GroupVertices[Group],MATCH(Edges[[#This Row],[Vertex 2]],GroupVertices[Vertex],0)),1,1,"")</f>
        <v>5</v>
      </c>
    </row>
    <row r="736" spans="1:54" ht="15">
      <c r="A736" s="65" t="s">
        <v>248</v>
      </c>
      <c r="B736" s="65" t="s">
        <v>248</v>
      </c>
      <c r="C736" s="66"/>
      <c r="D736" s="67"/>
      <c r="E736" s="68"/>
      <c r="F736" s="69"/>
      <c r="G736" s="66"/>
      <c r="H736" s="70"/>
      <c r="I736" s="71"/>
      <c r="J736" s="71"/>
      <c r="K736" s="34" t="s">
        <v>65</v>
      </c>
      <c r="L736" s="78">
        <v>736</v>
      </c>
      <c r="M736" s="78"/>
      <c r="N736" s="73"/>
      <c r="O736" s="80" t="s">
        <v>178</v>
      </c>
      <c r="P736" s="82">
        <v>43523.037881944445</v>
      </c>
      <c r="Q736" s="80" t="s">
        <v>461</v>
      </c>
      <c r="R736" s="80"/>
      <c r="S736" s="80"/>
      <c r="T736" s="80" t="s">
        <v>942</v>
      </c>
      <c r="U736" s="80"/>
      <c r="V736" s="83" t="s">
        <v>1114</v>
      </c>
      <c r="W736" s="82">
        <v>43523.037881944445</v>
      </c>
      <c r="X736" s="83" t="s">
        <v>1310</v>
      </c>
      <c r="Y736" s="80"/>
      <c r="Z736" s="80"/>
      <c r="AA736" s="86" t="s">
        <v>1950</v>
      </c>
      <c r="AB736" s="80"/>
      <c r="AC736" s="80" t="b">
        <v>0</v>
      </c>
      <c r="AD736" s="80">
        <v>3</v>
      </c>
      <c r="AE736" s="86" t="s">
        <v>2449</v>
      </c>
      <c r="AF736" s="80" t="b">
        <v>0</v>
      </c>
      <c r="AG736" s="80" t="s">
        <v>2484</v>
      </c>
      <c r="AH736" s="80"/>
      <c r="AI736" s="86" t="s">
        <v>2449</v>
      </c>
      <c r="AJ736" s="80" t="b">
        <v>0</v>
      </c>
      <c r="AK736" s="80">
        <v>0</v>
      </c>
      <c r="AL736" s="86" t="s">
        <v>2449</v>
      </c>
      <c r="AM736" s="80" t="s">
        <v>2506</v>
      </c>
      <c r="AN736" s="80" t="b">
        <v>0</v>
      </c>
      <c r="AO736" s="86" t="s">
        <v>1950</v>
      </c>
      <c r="AP736" s="80" t="s">
        <v>178</v>
      </c>
      <c r="AQ736" s="80">
        <v>0</v>
      </c>
      <c r="AR736" s="80">
        <v>0</v>
      </c>
      <c r="AS736" s="80"/>
      <c r="AT736" s="80"/>
      <c r="AU736" s="80"/>
      <c r="AV736" s="80"/>
      <c r="AW736" s="80"/>
      <c r="AX736" s="80"/>
      <c r="AY736" s="80"/>
      <c r="AZ736" s="80"/>
      <c r="BA736" s="79" t="str">
        <f>REPLACE(INDEX(GroupVertices[Group],MATCH(Edges[[#This Row],[Vertex 1]],GroupVertices[Vertex],0)),1,1,"")</f>
        <v>4</v>
      </c>
      <c r="BB736" s="79" t="str">
        <f>REPLACE(INDEX(GroupVertices[Group],MATCH(Edges[[#This Row],[Vertex 2]],GroupVertices[Vertex],0)),1,1,"")</f>
        <v>4</v>
      </c>
    </row>
    <row r="737" spans="1:54" ht="15">
      <c r="A737" s="65" t="s">
        <v>265</v>
      </c>
      <c r="B737" s="65" t="s">
        <v>265</v>
      </c>
      <c r="C737" s="66"/>
      <c r="D737" s="67"/>
      <c r="E737" s="68"/>
      <c r="F737" s="69"/>
      <c r="G737" s="66"/>
      <c r="H737" s="70"/>
      <c r="I737" s="71"/>
      <c r="J737" s="71"/>
      <c r="K737" s="34" t="s">
        <v>65</v>
      </c>
      <c r="L737" s="78">
        <v>737</v>
      </c>
      <c r="M737" s="78"/>
      <c r="N737" s="73"/>
      <c r="O737" s="80" t="s">
        <v>178</v>
      </c>
      <c r="P737" s="82">
        <v>43530.03159722222</v>
      </c>
      <c r="Q737" s="80" t="s">
        <v>715</v>
      </c>
      <c r="R737" s="80"/>
      <c r="S737" s="80"/>
      <c r="T737" s="80" t="s">
        <v>925</v>
      </c>
      <c r="U737" s="80"/>
      <c r="V737" s="83" t="s">
        <v>1106</v>
      </c>
      <c r="W737" s="82">
        <v>43530.03159722222</v>
      </c>
      <c r="X737" s="83" t="s">
        <v>1580</v>
      </c>
      <c r="Y737" s="80"/>
      <c r="Z737" s="80"/>
      <c r="AA737" s="86" t="s">
        <v>2221</v>
      </c>
      <c r="AB737" s="80"/>
      <c r="AC737" s="80" t="b">
        <v>0</v>
      </c>
      <c r="AD737" s="80">
        <v>6</v>
      </c>
      <c r="AE737" s="86" t="s">
        <v>2449</v>
      </c>
      <c r="AF737" s="80" t="b">
        <v>0</v>
      </c>
      <c r="AG737" s="80" t="s">
        <v>2484</v>
      </c>
      <c r="AH737" s="80"/>
      <c r="AI737" s="86" t="s">
        <v>2449</v>
      </c>
      <c r="AJ737" s="80" t="b">
        <v>0</v>
      </c>
      <c r="AK737" s="80">
        <v>0</v>
      </c>
      <c r="AL737" s="86" t="s">
        <v>2449</v>
      </c>
      <c r="AM737" s="80" t="s">
        <v>2501</v>
      </c>
      <c r="AN737" s="80" t="b">
        <v>0</v>
      </c>
      <c r="AO737" s="86" t="s">
        <v>2221</v>
      </c>
      <c r="AP737" s="80" t="s">
        <v>178</v>
      </c>
      <c r="AQ737" s="80">
        <v>0</v>
      </c>
      <c r="AR737" s="80">
        <v>0</v>
      </c>
      <c r="AS737" s="80"/>
      <c r="AT737" s="80"/>
      <c r="AU737" s="80"/>
      <c r="AV737" s="80"/>
      <c r="AW737" s="80"/>
      <c r="AX737" s="80"/>
      <c r="AY737" s="80"/>
      <c r="AZ737" s="80"/>
      <c r="BA737" s="79" t="str">
        <f>REPLACE(INDEX(GroupVertices[Group],MATCH(Edges[[#This Row],[Vertex 1]],GroupVertices[Vertex],0)),1,1,"")</f>
        <v>2</v>
      </c>
      <c r="BB737" s="79" t="str">
        <f>REPLACE(INDEX(GroupVertices[Group],MATCH(Edges[[#This Row],[Vertex 2]],GroupVertices[Vertex],0)),1,1,"")</f>
        <v>2</v>
      </c>
    </row>
    <row r="738" spans="1:54" ht="15">
      <c r="A738" s="65" t="s">
        <v>272</v>
      </c>
      <c r="B738" s="65" t="s">
        <v>272</v>
      </c>
      <c r="C738" s="66"/>
      <c r="D738" s="67"/>
      <c r="E738" s="68"/>
      <c r="F738" s="69"/>
      <c r="G738" s="66"/>
      <c r="H738" s="70"/>
      <c r="I738" s="71"/>
      <c r="J738" s="71"/>
      <c r="K738" s="34" t="s">
        <v>65</v>
      </c>
      <c r="L738" s="78">
        <v>738</v>
      </c>
      <c r="M738" s="78"/>
      <c r="N738" s="73"/>
      <c r="O738" s="80" t="s">
        <v>178</v>
      </c>
      <c r="P738" s="82">
        <v>43523.03949074074</v>
      </c>
      <c r="Q738" s="80" t="s">
        <v>389</v>
      </c>
      <c r="R738" s="80"/>
      <c r="S738" s="80"/>
      <c r="T738" s="80" t="s">
        <v>925</v>
      </c>
      <c r="U738" s="83" t="s">
        <v>984</v>
      </c>
      <c r="V738" s="83" t="s">
        <v>984</v>
      </c>
      <c r="W738" s="82">
        <v>43523.03949074074</v>
      </c>
      <c r="X738" s="83" t="s">
        <v>1234</v>
      </c>
      <c r="Y738" s="80"/>
      <c r="Z738" s="80"/>
      <c r="AA738" s="86" t="s">
        <v>1874</v>
      </c>
      <c r="AB738" s="80"/>
      <c r="AC738" s="80" t="b">
        <v>0</v>
      </c>
      <c r="AD738" s="80">
        <v>3</v>
      </c>
      <c r="AE738" s="86" t="s">
        <v>2449</v>
      </c>
      <c r="AF738" s="80" t="b">
        <v>0</v>
      </c>
      <c r="AG738" s="80" t="s">
        <v>2484</v>
      </c>
      <c r="AH738" s="80"/>
      <c r="AI738" s="86" t="s">
        <v>2449</v>
      </c>
      <c r="AJ738" s="80" t="b">
        <v>0</v>
      </c>
      <c r="AK738" s="80">
        <v>0</v>
      </c>
      <c r="AL738" s="86" t="s">
        <v>2449</v>
      </c>
      <c r="AM738" s="80" t="s">
        <v>2506</v>
      </c>
      <c r="AN738" s="80" t="b">
        <v>0</v>
      </c>
      <c r="AO738" s="86" t="s">
        <v>1874</v>
      </c>
      <c r="AP738" s="80" t="s">
        <v>178</v>
      </c>
      <c r="AQ738" s="80">
        <v>0</v>
      </c>
      <c r="AR738" s="80">
        <v>0</v>
      </c>
      <c r="AS738" s="80"/>
      <c r="AT738" s="80"/>
      <c r="AU738" s="80"/>
      <c r="AV738" s="80"/>
      <c r="AW738" s="80"/>
      <c r="AX738" s="80"/>
      <c r="AY738" s="80"/>
      <c r="AZ738" s="80"/>
      <c r="BA738" s="79" t="str">
        <f>REPLACE(INDEX(GroupVertices[Group],MATCH(Edges[[#This Row],[Vertex 1]],GroupVertices[Vertex],0)),1,1,"")</f>
        <v>4</v>
      </c>
      <c r="BB738" s="79" t="str">
        <f>REPLACE(INDEX(GroupVertices[Group],MATCH(Edges[[#This Row],[Vertex 2]],GroupVertices[Vertex],0)),1,1,"")</f>
        <v>4</v>
      </c>
    </row>
    <row r="739" spans="1:54" ht="15">
      <c r="A739" s="65" t="s">
        <v>279</v>
      </c>
      <c r="B739" s="65" t="s">
        <v>279</v>
      </c>
      <c r="C739" s="66"/>
      <c r="D739" s="67"/>
      <c r="E739" s="68"/>
      <c r="F739" s="69"/>
      <c r="G739" s="66"/>
      <c r="H739" s="70"/>
      <c r="I739" s="71"/>
      <c r="J739" s="71"/>
      <c r="K739" s="34" t="s">
        <v>65</v>
      </c>
      <c r="L739" s="78">
        <v>739</v>
      </c>
      <c r="M739" s="78"/>
      <c r="N739" s="73"/>
      <c r="O739" s="80" t="s">
        <v>178</v>
      </c>
      <c r="P739" s="82">
        <v>43530.00636574074</v>
      </c>
      <c r="Q739" s="80" t="s">
        <v>663</v>
      </c>
      <c r="R739" s="80"/>
      <c r="S739" s="80"/>
      <c r="T739" s="80" t="s">
        <v>925</v>
      </c>
      <c r="U739" s="80"/>
      <c r="V739" s="83" t="s">
        <v>1121</v>
      </c>
      <c r="W739" s="82">
        <v>43530.00636574074</v>
      </c>
      <c r="X739" s="83" t="s">
        <v>896</v>
      </c>
      <c r="Y739" s="80"/>
      <c r="Z739" s="80"/>
      <c r="AA739" s="86" t="s">
        <v>2167</v>
      </c>
      <c r="AB739" s="80"/>
      <c r="AC739" s="80" t="b">
        <v>0</v>
      </c>
      <c r="AD739" s="80">
        <v>6</v>
      </c>
      <c r="AE739" s="86" t="s">
        <v>2449</v>
      </c>
      <c r="AF739" s="80" t="b">
        <v>0</v>
      </c>
      <c r="AG739" s="80" t="s">
        <v>2484</v>
      </c>
      <c r="AH739" s="80"/>
      <c r="AI739" s="86" t="s">
        <v>2449</v>
      </c>
      <c r="AJ739" s="80" t="b">
        <v>0</v>
      </c>
      <c r="AK739" s="80">
        <v>0</v>
      </c>
      <c r="AL739" s="86" t="s">
        <v>2449</v>
      </c>
      <c r="AM739" s="80" t="s">
        <v>2506</v>
      </c>
      <c r="AN739" s="80" t="b">
        <v>0</v>
      </c>
      <c r="AO739" s="86" t="s">
        <v>2167</v>
      </c>
      <c r="AP739" s="80" t="s">
        <v>178</v>
      </c>
      <c r="AQ739" s="80">
        <v>0</v>
      </c>
      <c r="AR739" s="80">
        <v>0</v>
      </c>
      <c r="AS739" s="80"/>
      <c r="AT739" s="80"/>
      <c r="AU739" s="80"/>
      <c r="AV739" s="80"/>
      <c r="AW739" s="80"/>
      <c r="AX739" s="80"/>
      <c r="AY739" s="80"/>
      <c r="AZ739" s="80"/>
      <c r="BA739" s="79" t="str">
        <f>REPLACE(INDEX(GroupVertices[Group],MATCH(Edges[[#This Row],[Vertex 1]],GroupVertices[Vertex],0)),1,1,"")</f>
        <v>6</v>
      </c>
      <c r="BB739" s="79" t="str">
        <f>REPLACE(INDEX(GroupVertices[Group],MATCH(Edges[[#This Row],[Vertex 2]],GroupVertices[Vertex],0)),1,1,"")</f>
        <v>6</v>
      </c>
    </row>
    <row r="740" spans="1:54" ht="15">
      <c r="A740" s="65" t="s">
        <v>279</v>
      </c>
      <c r="B740" s="65" t="s">
        <v>279</v>
      </c>
      <c r="C740" s="66"/>
      <c r="D740" s="67"/>
      <c r="E740" s="68"/>
      <c r="F740" s="69"/>
      <c r="G740" s="66"/>
      <c r="H740" s="70"/>
      <c r="I740" s="71"/>
      <c r="J740" s="71"/>
      <c r="K740" s="34" t="s">
        <v>65</v>
      </c>
      <c r="L740" s="78">
        <v>740</v>
      </c>
      <c r="M740" s="78"/>
      <c r="N740" s="73"/>
      <c r="O740" s="80" t="s">
        <v>178</v>
      </c>
      <c r="P740" s="82">
        <v>43530.0096412037</v>
      </c>
      <c r="Q740" s="80" t="s">
        <v>664</v>
      </c>
      <c r="R740" s="83" t="s">
        <v>905</v>
      </c>
      <c r="S740" s="80" t="s">
        <v>917</v>
      </c>
      <c r="T740" s="80" t="s">
        <v>925</v>
      </c>
      <c r="U740" s="80"/>
      <c r="V740" s="83" t="s">
        <v>1121</v>
      </c>
      <c r="W740" s="82">
        <v>43530.0096412037</v>
      </c>
      <c r="X740" s="83" t="s">
        <v>1527</v>
      </c>
      <c r="Y740" s="80"/>
      <c r="Z740" s="80"/>
      <c r="AA740" s="86" t="s">
        <v>2168</v>
      </c>
      <c r="AB740" s="80"/>
      <c r="AC740" s="80" t="b">
        <v>0</v>
      </c>
      <c r="AD740" s="80">
        <v>3</v>
      </c>
      <c r="AE740" s="86" t="s">
        <v>2449</v>
      </c>
      <c r="AF740" s="80" t="b">
        <v>1</v>
      </c>
      <c r="AG740" s="80" t="s">
        <v>2484</v>
      </c>
      <c r="AH740" s="80"/>
      <c r="AI740" s="86" t="s">
        <v>2324</v>
      </c>
      <c r="AJ740" s="80" t="b">
        <v>0</v>
      </c>
      <c r="AK740" s="80">
        <v>0</v>
      </c>
      <c r="AL740" s="86" t="s">
        <v>2449</v>
      </c>
      <c r="AM740" s="80" t="s">
        <v>2506</v>
      </c>
      <c r="AN740" s="80" t="b">
        <v>0</v>
      </c>
      <c r="AO740" s="86" t="s">
        <v>2168</v>
      </c>
      <c r="AP740" s="80" t="s">
        <v>178</v>
      </c>
      <c r="AQ740" s="80">
        <v>0</v>
      </c>
      <c r="AR740" s="80">
        <v>0</v>
      </c>
      <c r="AS740" s="80"/>
      <c r="AT740" s="80"/>
      <c r="AU740" s="80"/>
      <c r="AV740" s="80"/>
      <c r="AW740" s="80"/>
      <c r="AX740" s="80"/>
      <c r="AY740" s="80"/>
      <c r="AZ740" s="80"/>
      <c r="BA740" s="79" t="str">
        <f>REPLACE(INDEX(GroupVertices[Group],MATCH(Edges[[#This Row],[Vertex 1]],GroupVertices[Vertex],0)),1,1,"")</f>
        <v>6</v>
      </c>
      <c r="BB740" s="79" t="str">
        <f>REPLACE(INDEX(GroupVertices[Group],MATCH(Edges[[#This Row],[Vertex 2]],GroupVertices[Vertex],0)),1,1,"")</f>
        <v>6</v>
      </c>
    </row>
    <row r="741" spans="1:54" ht="15">
      <c r="A741" s="65" t="s">
        <v>279</v>
      </c>
      <c r="B741" s="65" t="s">
        <v>279</v>
      </c>
      <c r="C741" s="66"/>
      <c r="D741" s="67"/>
      <c r="E741" s="68"/>
      <c r="F741" s="69"/>
      <c r="G741" s="66"/>
      <c r="H741" s="70"/>
      <c r="I741" s="71"/>
      <c r="J741" s="71"/>
      <c r="K741" s="34" t="s">
        <v>65</v>
      </c>
      <c r="L741" s="78">
        <v>741</v>
      </c>
      <c r="M741" s="78"/>
      <c r="N741" s="73"/>
      <c r="O741" s="80" t="s">
        <v>178</v>
      </c>
      <c r="P741" s="82">
        <v>43523.028865740744</v>
      </c>
      <c r="Q741" s="80" t="s">
        <v>659</v>
      </c>
      <c r="R741" s="83" t="s">
        <v>902</v>
      </c>
      <c r="S741" s="80" t="s">
        <v>917</v>
      </c>
      <c r="T741" s="80" t="s">
        <v>925</v>
      </c>
      <c r="U741" s="80"/>
      <c r="V741" s="83" t="s">
        <v>1121</v>
      </c>
      <c r="W741" s="82">
        <v>43523.028865740744</v>
      </c>
      <c r="X741" s="83" t="s">
        <v>1522</v>
      </c>
      <c r="Y741" s="80"/>
      <c r="Z741" s="80"/>
      <c r="AA741" s="86" t="s">
        <v>2162</v>
      </c>
      <c r="AB741" s="80"/>
      <c r="AC741" s="80" t="b">
        <v>0</v>
      </c>
      <c r="AD741" s="80">
        <v>4</v>
      </c>
      <c r="AE741" s="86" t="s">
        <v>2449</v>
      </c>
      <c r="AF741" s="80" t="b">
        <v>1</v>
      </c>
      <c r="AG741" s="80" t="s">
        <v>2484</v>
      </c>
      <c r="AH741" s="80"/>
      <c r="AI741" s="86" t="s">
        <v>2011</v>
      </c>
      <c r="AJ741" s="80" t="b">
        <v>0</v>
      </c>
      <c r="AK741" s="80">
        <v>0</v>
      </c>
      <c r="AL741" s="86" t="s">
        <v>2449</v>
      </c>
      <c r="AM741" s="80" t="s">
        <v>2506</v>
      </c>
      <c r="AN741" s="80" t="b">
        <v>0</v>
      </c>
      <c r="AO741" s="86" t="s">
        <v>2162</v>
      </c>
      <c r="AP741" s="80" t="s">
        <v>178</v>
      </c>
      <c r="AQ741" s="80">
        <v>0</v>
      </c>
      <c r="AR741" s="80">
        <v>0</v>
      </c>
      <c r="AS741" s="80"/>
      <c r="AT741" s="80"/>
      <c r="AU741" s="80"/>
      <c r="AV741" s="80"/>
      <c r="AW741" s="80"/>
      <c r="AX741" s="80"/>
      <c r="AY741" s="80"/>
      <c r="AZ741" s="80"/>
      <c r="BA741" s="79" t="str">
        <f>REPLACE(INDEX(GroupVertices[Group],MATCH(Edges[[#This Row],[Vertex 1]],GroupVertices[Vertex],0)),1,1,"")</f>
        <v>6</v>
      </c>
      <c r="BB741" s="79" t="str">
        <f>REPLACE(INDEX(GroupVertices[Group],MATCH(Edges[[#This Row],[Vertex 2]],GroupVertices[Vertex],0)),1,1,"")</f>
        <v>6</v>
      </c>
    </row>
    <row r="742" spans="1:54" ht="15">
      <c r="A742" s="65" t="s">
        <v>263</v>
      </c>
      <c r="B742" s="65" t="s">
        <v>263</v>
      </c>
      <c r="C742" s="66"/>
      <c r="D742" s="67"/>
      <c r="E742" s="68"/>
      <c r="F742" s="69"/>
      <c r="G742" s="66"/>
      <c r="H742" s="70"/>
      <c r="I742" s="71"/>
      <c r="J742" s="71"/>
      <c r="K742" s="34" t="s">
        <v>65</v>
      </c>
      <c r="L742" s="78">
        <v>742</v>
      </c>
      <c r="M742" s="78"/>
      <c r="N742" s="73"/>
      <c r="O742" s="80" t="s">
        <v>178</v>
      </c>
      <c r="P742" s="82">
        <v>43523.02787037037</v>
      </c>
      <c r="Q742" s="80" t="s">
        <v>364</v>
      </c>
      <c r="R742" s="83" t="s">
        <v>885</v>
      </c>
      <c r="S742" s="80" t="s">
        <v>918</v>
      </c>
      <c r="T742" s="80" t="s">
        <v>936</v>
      </c>
      <c r="U742" s="80"/>
      <c r="V742" s="83" t="s">
        <v>1104</v>
      </c>
      <c r="W742" s="82">
        <v>43523.02787037037</v>
      </c>
      <c r="X742" s="83" t="s">
        <v>1204</v>
      </c>
      <c r="Y742" s="80"/>
      <c r="Z742" s="80"/>
      <c r="AA742" s="86" t="s">
        <v>1844</v>
      </c>
      <c r="AB742" s="80"/>
      <c r="AC742" s="80" t="b">
        <v>0</v>
      </c>
      <c r="AD742" s="80">
        <v>2</v>
      </c>
      <c r="AE742" s="86" t="s">
        <v>2449</v>
      </c>
      <c r="AF742" s="80" t="b">
        <v>0</v>
      </c>
      <c r="AG742" s="80" t="s">
        <v>2484</v>
      </c>
      <c r="AH742" s="80"/>
      <c r="AI742" s="86" t="s">
        <v>2449</v>
      </c>
      <c r="AJ742" s="80" t="b">
        <v>0</v>
      </c>
      <c r="AK742" s="80">
        <v>0</v>
      </c>
      <c r="AL742" s="86" t="s">
        <v>2449</v>
      </c>
      <c r="AM742" s="80" t="s">
        <v>2507</v>
      </c>
      <c r="AN742" s="80" t="b">
        <v>0</v>
      </c>
      <c r="AO742" s="86" t="s">
        <v>1844</v>
      </c>
      <c r="AP742" s="80" t="s">
        <v>178</v>
      </c>
      <c r="AQ742" s="80">
        <v>0</v>
      </c>
      <c r="AR742" s="80">
        <v>0</v>
      </c>
      <c r="AS742" s="80"/>
      <c r="AT742" s="80"/>
      <c r="AU742" s="80"/>
      <c r="AV742" s="80"/>
      <c r="AW742" s="80"/>
      <c r="AX742" s="80"/>
      <c r="AY742" s="80"/>
      <c r="AZ742" s="80"/>
      <c r="BA742" s="79" t="str">
        <f>REPLACE(INDEX(GroupVertices[Group],MATCH(Edges[[#This Row],[Vertex 1]],GroupVertices[Vertex],0)),1,1,"")</f>
        <v>13</v>
      </c>
      <c r="BB742" s="79" t="str">
        <f>REPLACE(INDEX(GroupVertices[Group],MATCH(Edges[[#This Row],[Vertex 2]],GroupVertices[Vertex],0)),1,1,"")</f>
        <v>13</v>
      </c>
    </row>
    <row r="743" spans="1:54" ht="15">
      <c r="A743" s="65" t="s">
        <v>263</v>
      </c>
      <c r="B743" s="65" t="s">
        <v>263</v>
      </c>
      <c r="C743" s="66"/>
      <c r="D743" s="67"/>
      <c r="E743" s="68"/>
      <c r="F743" s="69"/>
      <c r="G743" s="66"/>
      <c r="H743" s="70"/>
      <c r="I743" s="71"/>
      <c r="J743" s="71"/>
      <c r="K743" s="34" t="s">
        <v>65</v>
      </c>
      <c r="L743" s="78">
        <v>743</v>
      </c>
      <c r="M743" s="78"/>
      <c r="N743" s="73"/>
      <c r="O743" s="80" t="s">
        <v>178</v>
      </c>
      <c r="P743" s="82">
        <v>43530.01049768519</v>
      </c>
      <c r="Q743" s="80" t="s">
        <v>364</v>
      </c>
      <c r="R743" s="83" t="s">
        <v>885</v>
      </c>
      <c r="S743" s="80" t="s">
        <v>918</v>
      </c>
      <c r="T743" s="80" t="s">
        <v>936</v>
      </c>
      <c r="U743" s="80"/>
      <c r="V743" s="83" t="s">
        <v>1104</v>
      </c>
      <c r="W743" s="82">
        <v>43530.01049768519</v>
      </c>
      <c r="X743" s="83" t="s">
        <v>1205</v>
      </c>
      <c r="Y743" s="80"/>
      <c r="Z743" s="80"/>
      <c r="AA743" s="86" t="s">
        <v>1845</v>
      </c>
      <c r="AB743" s="80"/>
      <c r="AC743" s="80" t="b">
        <v>0</v>
      </c>
      <c r="AD743" s="80">
        <v>0</v>
      </c>
      <c r="AE743" s="86" t="s">
        <v>2449</v>
      </c>
      <c r="AF743" s="80" t="b">
        <v>0</v>
      </c>
      <c r="AG743" s="80" t="s">
        <v>2484</v>
      </c>
      <c r="AH743" s="80"/>
      <c r="AI743" s="86" t="s">
        <v>2449</v>
      </c>
      <c r="AJ743" s="80" t="b">
        <v>0</v>
      </c>
      <c r="AK743" s="80">
        <v>0</v>
      </c>
      <c r="AL743" s="86" t="s">
        <v>2449</v>
      </c>
      <c r="AM743" s="80" t="s">
        <v>2507</v>
      </c>
      <c r="AN743" s="80" t="b">
        <v>0</v>
      </c>
      <c r="AO743" s="86" t="s">
        <v>1845</v>
      </c>
      <c r="AP743" s="80" t="s">
        <v>178</v>
      </c>
      <c r="AQ743" s="80">
        <v>0</v>
      </c>
      <c r="AR743" s="80">
        <v>0</v>
      </c>
      <c r="AS743" s="80"/>
      <c r="AT743" s="80"/>
      <c r="AU743" s="80"/>
      <c r="AV743" s="80"/>
      <c r="AW743" s="80"/>
      <c r="AX743" s="80"/>
      <c r="AY743" s="80"/>
      <c r="AZ743" s="80"/>
      <c r="BA743" s="79" t="str">
        <f>REPLACE(INDEX(GroupVertices[Group],MATCH(Edges[[#This Row],[Vertex 1]],GroupVertices[Vertex],0)),1,1,"")</f>
        <v>13</v>
      </c>
      <c r="BB743" s="79" t="str">
        <f>REPLACE(INDEX(GroupVertices[Group],MATCH(Edges[[#This Row],[Vertex 2]],GroupVertices[Vertex],0)),1,1,"")</f>
        <v>13</v>
      </c>
    </row>
    <row r="744" spans="1:54" ht="15">
      <c r="A744" s="65" t="s">
        <v>279</v>
      </c>
      <c r="B744" s="65" t="s">
        <v>279</v>
      </c>
      <c r="C744" s="66"/>
      <c r="D744" s="67"/>
      <c r="E744" s="68"/>
      <c r="F744" s="69"/>
      <c r="G744" s="66"/>
      <c r="H744" s="70"/>
      <c r="I744" s="71"/>
      <c r="J744" s="71"/>
      <c r="K744" s="34" t="s">
        <v>65</v>
      </c>
      <c r="L744" s="78">
        <v>744</v>
      </c>
      <c r="M744" s="78"/>
      <c r="N744" s="73"/>
      <c r="O744" s="80" t="s">
        <v>178</v>
      </c>
      <c r="P744" s="82">
        <v>43527.95197916667</v>
      </c>
      <c r="Q744" s="80" t="s">
        <v>662</v>
      </c>
      <c r="R744" s="83" t="s">
        <v>904</v>
      </c>
      <c r="S744" s="80" t="s">
        <v>917</v>
      </c>
      <c r="T744" s="80" t="s">
        <v>951</v>
      </c>
      <c r="U744" s="80"/>
      <c r="V744" s="83" t="s">
        <v>1121</v>
      </c>
      <c r="W744" s="82">
        <v>43527.95197916667</v>
      </c>
      <c r="X744" s="83" t="s">
        <v>1526</v>
      </c>
      <c r="Y744" s="80"/>
      <c r="Z744" s="80"/>
      <c r="AA744" s="86" t="s">
        <v>2166</v>
      </c>
      <c r="AB744" s="80"/>
      <c r="AC744" s="80" t="b">
        <v>0</v>
      </c>
      <c r="AD744" s="80">
        <v>3</v>
      </c>
      <c r="AE744" s="86" t="s">
        <v>2449</v>
      </c>
      <c r="AF744" s="80" t="b">
        <v>1</v>
      </c>
      <c r="AG744" s="80" t="s">
        <v>2484</v>
      </c>
      <c r="AH744" s="80"/>
      <c r="AI744" s="86" t="s">
        <v>2497</v>
      </c>
      <c r="AJ744" s="80" t="b">
        <v>0</v>
      </c>
      <c r="AK744" s="80">
        <v>0</v>
      </c>
      <c r="AL744" s="86" t="s">
        <v>2449</v>
      </c>
      <c r="AM744" s="80" t="s">
        <v>2506</v>
      </c>
      <c r="AN744" s="80" t="b">
        <v>0</v>
      </c>
      <c r="AO744" s="86" t="s">
        <v>2166</v>
      </c>
      <c r="AP744" s="80" t="s">
        <v>178</v>
      </c>
      <c r="AQ744" s="80">
        <v>0</v>
      </c>
      <c r="AR744" s="80">
        <v>0</v>
      </c>
      <c r="AS744" s="80"/>
      <c r="AT744" s="80"/>
      <c r="AU744" s="80"/>
      <c r="AV744" s="80"/>
      <c r="AW744" s="80"/>
      <c r="AX744" s="80"/>
      <c r="AY744" s="80"/>
      <c r="AZ744" s="80"/>
      <c r="BA744" s="79" t="str">
        <f>REPLACE(INDEX(GroupVertices[Group],MATCH(Edges[[#This Row],[Vertex 1]],GroupVertices[Vertex],0)),1,1,"")</f>
        <v>6</v>
      </c>
      <c r="BB744" s="79" t="str">
        <f>REPLACE(INDEX(GroupVertices[Group],MATCH(Edges[[#This Row],[Vertex 2]],GroupVertices[Vertex],0)),1,1,"")</f>
        <v>6</v>
      </c>
    </row>
    <row r="745" spans="1:54" ht="15">
      <c r="A745" s="65" t="s">
        <v>300</v>
      </c>
      <c r="B745" s="65" t="s">
        <v>300</v>
      </c>
      <c r="C745" s="66"/>
      <c r="D745" s="67"/>
      <c r="E745" s="68"/>
      <c r="F745" s="69"/>
      <c r="G745" s="66"/>
      <c r="H745" s="70"/>
      <c r="I745" s="71"/>
      <c r="J745" s="71"/>
      <c r="K745" s="34" t="s">
        <v>65</v>
      </c>
      <c r="L745" s="78">
        <v>745</v>
      </c>
      <c r="M745" s="78"/>
      <c r="N745" s="73"/>
      <c r="O745" s="80" t="s">
        <v>178</v>
      </c>
      <c r="P745" s="82">
        <v>43522.92905092592</v>
      </c>
      <c r="Q745" s="80" t="s">
        <v>340</v>
      </c>
      <c r="R745" s="80"/>
      <c r="S745" s="80"/>
      <c r="T745" s="80" t="s">
        <v>959</v>
      </c>
      <c r="U745" s="83" t="s">
        <v>1049</v>
      </c>
      <c r="V745" s="83" t="s">
        <v>1049</v>
      </c>
      <c r="W745" s="82">
        <v>43522.92905092592</v>
      </c>
      <c r="X745" s="83" t="s">
        <v>1739</v>
      </c>
      <c r="Y745" s="80"/>
      <c r="Z745" s="80"/>
      <c r="AA745" s="86" t="s">
        <v>2383</v>
      </c>
      <c r="AB745" s="80"/>
      <c r="AC745" s="80" t="b">
        <v>0</v>
      </c>
      <c r="AD745" s="80">
        <v>12</v>
      </c>
      <c r="AE745" s="86" t="s">
        <v>2449</v>
      </c>
      <c r="AF745" s="80" t="b">
        <v>0</v>
      </c>
      <c r="AG745" s="80" t="s">
        <v>2484</v>
      </c>
      <c r="AH745" s="80"/>
      <c r="AI745" s="86" t="s">
        <v>2449</v>
      </c>
      <c r="AJ745" s="80" t="b">
        <v>0</v>
      </c>
      <c r="AK745" s="80">
        <v>10</v>
      </c>
      <c r="AL745" s="86" t="s">
        <v>2449</v>
      </c>
      <c r="AM745" s="80" t="s">
        <v>2502</v>
      </c>
      <c r="AN745" s="80" t="b">
        <v>0</v>
      </c>
      <c r="AO745" s="86" t="s">
        <v>2383</v>
      </c>
      <c r="AP745" s="80" t="s">
        <v>178</v>
      </c>
      <c r="AQ745" s="80">
        <v>0</v>
      </c>
      <c r="AR745" s="80">
        <v>0</v>
      </c>
      <c r="AS745" s="80"/>
      <c r="AT745" s="80"/>
      <c r="AU745" s="80"/>
      <c r="AV745" s="80"/>
      <c r="AW745" s="80"/>
      <c r="AX745" s="80"/>
      <c r="AY745" s="80"/>
      <c r="AZ745" s="80"/>
      <c r="BA745" s="79" t="str">
        <f>REPLACE(INDEX(GroupVertices[Group],MATCH(Edges[[#This Row],[Vertex 1]],GroupVertices[Vertex],0)),1,1,"")</f>
        <v>3</v>
      </c>
      <c r="BB745" s="79" t="str">
        <f>REPLACE(INDEX(GroupVertices[Group],MATCH(Edges[[#This Row],[Vertex 2]],GroupVertices[Vertex],0)),1,1,"")</f>
        <v>3</v>
      </c>
    </row>
    <row r="746" spans="1:54" ht="15">
      <c r="A746" s="65" t="s">
        <v>279</v>
      </c>
      <c r="B746" s="65" t="s">
        <v>279</v>
      </c>
      <c r="C746" s="66"/>
      <c r="D746" s="67"/>
      <c r="E746" s="68"/>
      <c r="F746" s="69"/>
      <c r="G746" s="66"/>
      <c r="H746" s="70"/>
      <c r="I746" s="71"/>
      <c r="J746" s="71"/>
      <c r="K746" s="34" t="s">
        <v>65</v>
      </c>
      <c r="L746" s="78">
        <v>746</v>
      </c>
      <c r="M746" s="78"/>
      <c r="N746" s="73"/>
      <c r="O746" s="80" t="s">
        <v>178</v>
      </c>
      <c r="P746" s="82">
        <v>43523.02207175926</v>
      </c>
      <c r="Q746" s="80" t="s">
        <v>657</v>
      </c>
      <c r="R746" s="83" t="s">
        <v>901</v>
      </c>
      <c r="S746" s="80" t="s">
        <v>917</v>
      </c>
      <c r="T746" s="80" t="s">
        <v>925</v>
      </c>
      <c r="U746" s="80"/>
      <c r="V746" s="83" t="s">
        <v>1121</v>
      </c>
      <c r="W746" s="82">
        <v>43523.02207175926</v>
      </c>
      <c r="X746" s="83" t="s">
        <v>1520</v>
      </c>
      <c r="Y746" s="80"/>
      <c r="Z746" s="80"/>
      <c r="AA746" s="86" t="s">
        <v>2160</v>
      </c>
      <c r="AB746" s="80"/>
      <c r="AC746" s="80" t="b">
        <v>0</v>
      </c>
      <c r="AD746" s="80">
        <v>5</v>
      </c>
      <c r="AE746" s="86" t="s">
        <v>2449</v>
      </c>
      <c r="AF746" s="80" t="b">
        <v>1</v>
      </c>
      <c r="AG746" s="80" t="s">
        <v>2484</v>
      </c>
      <c r="AH746" s="80"/>
      <c r="AI746" s="86" t="s">
        <v>2299</v>
      </c>
      <c r="AJ746" s="80" t="b">
        <v>0</v>
      </c>
      <c r="AK746" s="80">
        <v>0</v>
      </c>
      <c r="AL746" s="86" t="s">
        <v>2449</v>
      </c>
      <c r="AM746" s="80" t="s">
        <v>2506</v>
      </c>
      <c r="AN746" s="80" t="b">
        <v>0</v>
      </c>
      <c r="AO746" s="86" t="s">
        <v>2160</v>
      </c>
      <c r="AP746" s="80" t="s">
        <v>178</v>
      </c>
      <c r="AQ746" s="80">
        <v>0</v>
      </c>
      <c r="AR746" s="80">
        <v>0</v>
      </c>
      <c r="AS746" s="80"/>
      <c r="AT746" s="80"/>
      <c r="AU746" s="80"/>
      <c r="AV746" s="80"/>
      <c r="AW746" s="80"/>
      <c r="AX746" s="80"/>
      <c r="AY746" s="80"/>
      <c r="AZ746" s="80"/>
      <c r="BA746" s="79" t="str">
        <f>REPLACE(INDEX(GroupVertices[Group],MATCH(Edges[[#This Row],[Vertex 1]],GroupVertices[Vertex],0)),1,1,"")</f>
        <v>6</v>
      </c>
      <c r="BB746" s="79" t="str">
        <f>REPLACE(INDEX(GroupVertices[Group],MATCH(Edges[[#This Row],[Vertex 2]],GroupVertices[Vertex],0)),1,1,"")</f>
        <v>6</v>
      </c>
    </row>
    <row r="747" spans="1:54" ht="15">
      <c r="A747" s="65" t="s">
        <v>265</v>
      </c>
      <c r="B747" s="65" t="s">
        <v>265</v>
      </c>
      <c r="C747" s="66"/>
      <c r="D747" s="67"/>
      <c r="E747" s="68"/>
      <c r="F747" s="69"/>
      <c r="G747" s="66"/>
      <c r="H747" s="70"/>
      <c r="I747" s="71"/>
      <c r="J747" s="71"/>
      <c r="K747" s="34" t="s">
        <v>65</v>
      </c>
      <c r="L747" s="78">
        <v>747</v>
      </c>
      <c r="M747" s="78"/>
      <c r="N747" s="73"/>
      <c r="O747" s="80" t="s">
        <v>178</v>
      </c>
      <c r="P747" s="82">
        <v>43530.01425925926</v>
      </c>
      <c r="Q747" s="80" t="s">
        <v>710</v>
      </c>
      <c r="R747" s="80"/>
      <c r="S747" s="80"/>
      <c r="T747" s="80" t="s">
        <v>925</v>
      </c>
      <c r="U747" s="80"/>
      <c r="V747" s="83" t="s">
        <v>1106</v>
      </c>
      <c r="W747" s="82">
        <v>43530.01425925926</v>
      </c>
      <c r="X747" s="83" t="s">
        <v>1575</v>
      </c>
      <c r="Y747" s="80"/>
      <c r="Z747" s="80"/>
      <c r="AA747" s="86" t="s">
        <v>2216</v>
      </c>
      <c r="AB747" s="80"/>
      <c r="AC747" s="80" t="b">
        <v>0</v>
      </c>
      <c r="AD747" s="80">
        <v>7</v>
      </c>
      <c r="AE747" s="86" t="s">
        <v>2449</v>
      </c>
      <c r="AF747" s="80" t="b">
        <v>0</v>
      </c>
      <c r="AG747" s="80" t="s">
        <v>2484</v>
      </c>
      <c r="AH747" s="80"/>
      <c r="AI747" s="86" t="s">
        <v>2449</v>
      </c>
      <c r="AJ747" s="80" t="b">
        <v>0</v>
      </c>
      <c r="AK747" s="80">
        <v>0</v>
      </c>
      <c r="AL747" s="86" t="s">
        <v>2449</v>
      </c>
      <c r="AM747" s="80" t="s">
        <v>2501</v>
      </c>
      <c r="AN747" s="80" t="b">
        <v>0</v>
      </c>
      <c r="AO747" s="86" t="s">
        <v>2216</v>
      </c>
      <c r="AP747" s="80" t="s">
        <v>178</v>
      </c>
      <c r="AQ747" s="80">
        <v>0</v>
      </c>
      <c r="AR747" s="80">
        <v>0</v>
      </c>
      <c r="AS747" s="80"/>
      <c r="AT747" s="80"/>
      <c r="AU747" s="80"/>
      <c r="AV747" s="80"/>
      <c r="AW747" s="80"/>
      <c r="AX747" s="80"/>
      <c r="AY747" s="80"/>
      <c r="AZ747" s="80"/>
      <c r="BA747" s="79" t="str">
        <f>REPLACE(INDEX(GroupVertices[Group],MATCH(Edges[[#This Row],[Vertex 1]],GroupVertices[Vertex],0)),1,1,"")</f>
        <v>2</v>
      </c>
      <c r="BB747" s="79" t="str">
        <f>REPLACE(INDEX(GroupVertices[Group],MATCH(Edges[[#This Row],[Vertex 2]],GroupVertices[Vertex],0)),1,1,"")</f>
        <v>2</v>
      </c>
    </row>
    <row r="748" spans="1:54" ht="15">
      <c r="A748" s="65" t="s">
        <v>270</v>
      </c>
      <c r="B748" s="65" t="s">
        <v>270</v>
      </c>
      <c r="C748" s="66"/>
      <c r="D748" s="67"/>
      <c r="E748" s="68"/>
      <c r="F748" s="69"/>
      <c r="G748" s="66"/>
      <c r="H748" s="70"/>
      <c r="I748" s="71"/>
      <c r="J748" s="71"/>
      <c r="K748" s="34" t="s">
        <v>65</v>
      </c>
      <c r="L748" s="78">
        <v>748</v>
      </c>
      <c r="M748" s="78"/>
      <c r="N748" s="73"/>
      <c r="O748" s="80" t="s">
        <v>178</v>
      </c>
      <c r="P748" s="82">
        <v>43523</v>
      </c>
      <c r="Q748" s="80" t="s">
        <v>771</v>
      </c>
      <c r="R748" s="80"/>
      <c r="S748" s="80"/>
      <c r="T748" s="80" t="s">
        <v>925</v>
      </c>
      <c r="U748" s="83" t="s">
        <v>1020</v>
      </c>
      <c r="V748" s="83" t="s">
        <v>1020</v>
      </c>
      <c r="W748" s="82">
        <v>43523</v>
      </c>
      <c r="X748" s="83" t="s">
        <v>1644</v>
      </c>
      <c r="Y748" s="80"/>
      <c r="Z748" s="80"/>
      <c r="AA748" s="86" t="s">
        <v>2286</v>
      </c>
      <c r="AB748" s="80"/>
      <c r="AC748" s="80" t="b">
        <v>0</v>
      </c>
      <c r="AD748" s="80">
        <v>4</v>
      </c>
      <c r="AE748" s="86" t="s">
        <v>2449</v>
      </c>
      <c r="AF748" s="80" t="b">
        <v>0</v>
      </c>
      <c r="AG748" s="80" t="s">
        <v>2484</v>
      </c>
      <c r="AH748" s="80"/>
      <c r="AI748" s="86" t="s">
        <v>2449</v>
      </c>
      <c r="AJ748" s="80" t="b">
        <v>0</v>
      </c>
      <c r="AK748" s="80">
        <v>0</v>
      </c>
      <c r="AL748" s="86" t="s">
        <v>2449</v>
      </c>
      <c r="AM748" s="80" t="s">
        <v>2506</v>
      </c>
      <c r="AN748" s="80" t="b">
        <v>0</v>
      </c>
      <c r="AO748" s="86" t="s">
        <v>2286</v>
      </c>
      <c r="AP748" s="80" t="s">
        <v>178</v>
      </c>
      <c r="AQ748" s="80">
        <v>0</v>
      </c>
      <c r="AR748" s="80">
        <v>0</v>
      </c>
      <c r="AS748" s="80"/>
      <c r="AT748" s="80"/>
      <c r="AU748" s="80"/>
      <c r="AV748" s="80"/>
      <c r="AW748" s="80"/>
      <c r="AX748" s="80"/>
      <c r="AY748" s="80"/>
      <c r="AZ748" s="80"/>
      <c r="BA748" s="79" t="str">
        <f>REPLACE(INDEX(GroupVertices[Group],MATCH(Edges[[#This Row],[Vertex 1]],GroupVertices[Vertex],0)),1,1,"")</f>
        <v>1</v>
      </c>
      <c r="BB748" s="79" t="str">
        <f>REPLACE(INDEX(GroupVertices[Group],MATCH(Edges[[#This Row],[Vertex 2]],GroupVertices[Vertex],0)),1,1,"")</f>
        <v>1</v>
      </c>
    </row>
    <row r="749" spans="1:54" ht="15">
      <c r="A749" s="65" t="s">
        <v>270</v>
      </c>
      <c r="B749" s="65" t="s">
        <v>270</v>
      </c>
      <c r="C749" s="66"/>
      <c r="D749" s="67"/>
      <c r="E749" s="68"/>
      <c r="F749" s="69"/>
      <c r="G749" s="66"/>
      <c r="H749" s="70"/>
      <c r="I749" s="71"/>
      <c r="J749" s="71"/>
      <c r="K749" s="34" t="s">
        <v>65</v>
      </c>
      <c r="L749" s="78">
        <v>749</v>
      </c>
      <c r="M749" s="78"/>
      <c r="N749" s="73"/>
      <c r="O749" s="80" t="s">
        <v>178</v>
      </c>
      <c r="P749" s="82">
        <v>43530</v>
      </c>
      <c r="Q749" s="80" t="s">
        <v>800</v>
      </c>
      <c r="R749" s="80"/>
      <c r="S749" s="80"/>
      <c r="T749" s="80" t="s">
        <v>925</v>
      </c>
      <c r="U749" s="83" t="s">
        <v>1028</v>
      </c>
      <c r="V749" s="83" t="s">
        <v>1028</v>
      </c>
      <c r="W749" s="82">
        <v>43530</v>
      </c>
      <c r="X749" s="83" t="s">
        <v>1679</v>
      </c>
      <c r="Y749" s="80"/>
      <c r="Z749" s="80"/>
      <c r="AA749" s="86" t="s">
        <v>2321</v>
      </c>
      <c r="AB749" s="80"/>
      <c r="AC749" s="80" t="b">
        <v>0</v>
      </c>
      <c r="AD749" s="80">
        <v>3</v>
      </c>
      <c r="AE749" s="86" t="s">
        <v>2449</v>
      </c>
      <c r="AF749" s="80" t="b">
        <v>0</v>
      </c>
      <c r="AG749" s="80" t="s">
        <v>2484</v>
      </c>
      <c r="AH749" s="80"/>
      <c r="AI749" s="86" t="s">
        <v>2449</v>
      </c>
      <c r="AJ749" s="80" t="b">
        <v>0</v>
      </c>
      <c r="AK749" s="80">
        <v>0</v>
      </c>
      <c r="AL749" s="86" t="s">
        <v>2449</v>
      </c>
      <c r="AM749" s="80" t="s">
        <v>2506</v>
      </c>
      <c r="AN749" s="80" t="b">
        <v>0</v>
      </c>
      <c r="AO749" s="86" t="s">
        <v>2321</v>
      </c>
      <c r="AP749" s="80" t="s">
        <v>178</v>
      </c>
      <c r="AQ749" s="80">
        <v>0</v>
      </c>
      <c r="AR749" s="80">
        <v>0</v>
      </c>
      <c r="AS749" s="80"/>
      <c r="AT749" s="80"/>
      <c r="AU749" s="80"/>
      <c r="AV749" s="80"/>
      <c r="AW749" s="80"/>
      <c r="AX749" s="80"/>
      <c r="AY749" s="80"/>
      <c r="AZ749" s="80"/>
      <c r="BA749" s="79" t="str">
        <f>REPLACE(INDEX(GroupVertices[Group],MATCH(Edges[[#This Row],[Vertex 1]],GroupVertices[Vertex],0)),1,1,"")</f>
        <v>1</v>
      </c>
      <c r="BB749" s="79" t="str">
        <f>REPLACE(INDEX(GroupVertices[Group],MATCH(Edges[[#This Row],[Vertex 2]],GroupVertices[Vertex],0)),1,1,"")</f>
        <v>1</v>
      </c>
    </row>
    <row r="750" spans="1:54" ht="15">
      <c r="A750" s="65" t="s">
        <v>283</v>
      </c>
      <c r="B750" s="65" t="s">
        <v>283</v>
      </c>
      <c r="C750" s="66"/>
      <c r="D750" s="67"/>
      <c r="E750" s="68"/>
      <c r="F750" s="69"/>
      <c r="G750" s="66"/>
      <c r="H750" s="70"/>
      <c r="I750" s="71"/>
      <c r="J750" s="71"/>
      <c r="K750" s="34" t="s">
        <v>65</v>
      </c>
      <c r="L750" s="78">
        <v>750</v>
      </c>
      <c r="M750" s="78"/>
      <c r="N750" s="73"/>
      <c r="O750" s="80" t="s">
        <v>178</v>
      </c>
      <c r="P750" s="82">
        <v>43526.57482638889</v>
      </c>
      <c r="Q750" s="80" t="s">
        <v>745</v>
      </c>
      <c r="R750" s="80"/>
      <c r="S750" s="80"/>
      <c r="T750" s="80" t="s">
        <v>955</v>
      </c>
      <c r="U750" s="83" t="s">
        <v>1009</v>
      </c>
      <c r="V750" s="83" t="s">
        <v>1009</v>
      </c>
      <c r="W750" s="82">
        <v>43526.57482638889</v>
      </c>
      <c r="X750" s="83" t="s">
        <v>1612</v>
      </c>
      <c r="Y750" s="80"/>
      <c r="Z750" s="80"/>
      <c r="AA750" s="86" t="s">
        <v>2253</v>
      </c>
      <c r="AB750" s="80"/>
      <c r="AC750" s="80" t="b">
        <v>0</v>
      </c>
      <c r="AD750" s="80">
        <v>5</v>
      </c>
      <c r="AE750" s="86" t="s">
        <v>2449</v>
      </c>
      <c r="AF750" s="80" t="b">
        <v>0</v>
      </c>
      <c r="AG750" s="80" t="s">
        <v>2484</v>
      </c>
      <c r="AH750" s="80"/>
      <c r="AI750" s="86" t="s">
        <v>2449</v>
      </c>
      <c r="AJ750" s="80" t="b">
        <v>0</v>
      </c>
      <c r="AK750" s="80">
        <v>0</v>
      </c>
      <c r="AL750" s="86" t="s">
        <v>2449</v>
      </c>
      <c r="AM750" s="80" t="s">
        <v>2504</v>
      </c>
      <c r="AN750" s="80" t="b">
        <v>0</v>
      </c>
      <c r="AO750" s="86" t="s">
        <v>2253</v>
      </c>
      <c r="AP750" s="80" t="s">
        <v>178</v>
      </c>
      <c r="AQ750" s="80">
        <v>0</v>
      </c>
      <c r="AR750" s="80">
        <v>0</v>
      </c>
      <c r="AS750" s="80" t="s">
        <v>2512</v>
      </c>
      <c r="AT750" s="80" t="s">
        <v>2518</v>
      </c>
      <c r="AU750" s="80" t="s">
        <v>2520</v>
      </c>
      <c r="AV750" s="80" t="s">
        <v>2524</v>
      </c>
      <c r="AW750" s="80" t="s">
        <v>2532</v>
      </c>
      <c r="AX750" s="80" t="s">
        <v>2540</v>
      </c>
      <c r="AY750" s="80" t="s">
        <v>2546</v>
      </c>
      <c r="AZ750" s="83" t="s">
        <v>2550</v>
      </c>
      <c r="BA750" s="79" t="str">
        <f>REPLACE(INDEX(GroupVertices[Group],MATCH(Edges[[#This Row],[Vertex 1]],GroupVertices[Vertex],0)),1,1,"")</f>
        <v>2</v>
      </c>
      <c r="BB750" s="79" t="str">
        <f>REPLACE(INDEX(GroupVertices[Group],MATCH(Edges[[#This Row],[Vertex 2]],GroupVertices[Vertex],0)),1,1,"")</f>
        <v>2</v>
      </c>
    </row>
    <row r="751" spans="1:54" ht="15">
      <c r="A751" s="65" t="s">
        <v>276</v>
      </c>
      <c r="B751" s="65" t="s">
        <v>276</v>
      </c>
      <c r="C751" s="66"/>
      <c r="D751" s="67"/>
      <c r="E751" s="68"/>
      <c r="F751" s="69"/>
      <c r="G751" s="66"/>
      <c r="H751" s="70"/>
      <c r="I751" s="71"/>
      <c r="J751" s="71"/>
      <c r="K751" s="34" t="s">
        <v>65</v>
      </c>
      <c r="L751" s="78">
        <v>751</v>
      </c>
      <c r="M751" s="78"/>
      <c r="N751" s="73"/>
      <c r="O751" s="80" t="s">
        <v>178</v>
      </c>
      <c r="P751" s="82">
        <v>43523.00171296296</v>
      </c>
      <c r="Q751" s="80" t="s">
        <v>408</v>
      </c>
      <c r="R751" s="83" t="s">
        <v>890</v>
      </c>
      <c r="S751" s="80" t="s">
        <v>919</v>
      </c>
      <c r="T751" s="80" t="s">
        <v>925</v>
      </c>
      <c r="U751" s="80"/>
      <c r="V751" s="83" t="s">
        <v>1118</v>
      </c>
      <c r="W751" s="82">
        <v>43523.00171296296</v>
      </c>
      <c r="X751" s="83" t="s">
        <v>1254</v>
      </c>
      <c r="Y751" s="80"/>
      <c r="Z751" s="80"/>
      <c r="AA751" s="86" t="s">
        <v>1894</v>
      </c>
      <c r="AB751" s="80"/>
      <c r="AC751" s="80" t="b">
        <v>0</v>
      </c>
      <c r="AD751" s="80">
        <v>4</v>
      </c>
      <c r="AE751" s="86" t="s">
        <v>2449</v>
      </c>
      <c r="AF751" s="80" t="b">
        <v>0</v>
      </c>
      <c r="AG751" s="80" t="s">
        <v>2484</v>
      </c>
      <c r="AH751" s="80"/>
      <c r="AI751" s="86" t="s">
        <v>2449</v>
      </c>
      <c r="AJ751" s="80" t="b">
        <v>0</v>
      </c>
      <c r="AK751" s="80">
        <v>0</v>
      </c>
      <c r="AL751" s="86" t="s">
        <v>2449</v>
      </c>
      <c r="AM751" s="80" t="s">
        <v>2502</v>
      </c>
      <c r="AN751" s="80" t="b">
        <v>0</v>
      </c>
      <c r="AO751" s="86" t="s">
        <v>1894</v>
      </c>
      <c r="AP751" s="80" t="s">
        <v>178</v>
      </c>
      <c r="AQ751" s="80">
        <v>0</v>
      </c>
      <c r="AR751" s="80">
        <v>0</v>
      </c>
      <c r="AS751" s="80"/>
      <c r="AT751" s="80"/>
      <c r="AU751" s="80"/>
      <c r="AV751" s="80"/>
      <c r="AW751" s="80"/>
      <c r="AX751" s="80"/>
      <c r="AY751" s="80"/>
      <c r="AZ751" s="80"/>
      <c r="BA751" s="79" t="str">
        <f>REPLACE(INDEX(GroupVertices[Group],MATCH(Edges[[#This Row],[Vertex 1]],GroupVertices[Vertex],0)),1,1,"")</f>
        <v>4</v>
      </c>
      <c r="BB751" s="79" t="str">
        <f>REPLACE(INDEX(GroupVertices[Group],MATCH(Edges[[#This Row],[Vertex 2]],GroupVertices[Vertex],0)),1,1,"")</f>
        <v>4</v>
      </c>
    </row>
    <row r="752" spans="1:54" ht="15">
      <c r="A752" s="65" t="s">
        <v>265</v>
      </c>
      <c r="B752" s="65" t="s">
        <v>265</v>
      </c>
      <c r="C752" s="66"/>
      <c r="D752" s="67"/>
      <c r="E752" s="68"/>
      <c r="F752" s="69"/>
      <c r="G752" s="66"/>
      <c r="H752" s="70"/>
      <c r="I752" s="71"/>
      <c r="J752" s="71"/>
      <c r="K752" s="34" t="s">
        <v>65</v>
      </c>
      <c r="L752" s="78">
        <v>752</v>
      </c>
      <c r="M752" s="78"/>
      <c r="N752" s="73"/>
      <c r="O752" s="80" t="s">
        <v>178</v>
      </c>
      <c r="P752" s="82">
        <v>43523.01174768519</v>
      </c>
      <c r="Q752" s="80" t="s">
        <v>703</v>
      </c>
      <c r="R752" s="80"/>
      <c r="S752" s="80"/>
      <c r="T752" s="80" t="s">
        <v>925</v>
      </c>
      <c r="U752" s="80"/>
      <c r="V752" s="83" t="s">
        <v>1106</v>
      </c>
      <c r="W752" s="82">
        <v>43523.01174768519</v>
      </c>
      <c r="X752" s="83" t="s">
        <v>1568</v>
      </c>
      <c r="Y752" s="80"/>
      <c r="Z752" s="80"/>
      <c r="AA752" s="86" t="s">
        <v>2209</v>
      </c>
      <c r="AB752" s="80"/>
      <c r="AC752" s="80" t="b">
        <v>0</v>
      </c>
      <c r="AD752" s="80">
        <v>2</v>
      </c>
      <c r="AE752" s="86" t="s">
        <v>2449</v>
      </c>
      <c r="AF752" s="80" t="b">
        <v>0</v>
      </c>
      <c r="AG752" s="80" t="s">
        <v>2484</v>
      </c>
      <c r="AH752" s="80"/>
      <c r="AI752" s="86" t="s">
        <v>2449</v>
      </c>
      <c r="AJ752" s="80" t="b">
        <v>0</v>
      </c>
      <c r="AK752" s="80">
        <v>0</v>
      </c>
      <c r="AL752" s="86" t="s">
        <v>2449</v>
      </c>
      <c r="AM752" s="80" t="s">
        <v>2501</v>
      </c>
      <c r="AN752" s="80" t="b">
        <v>0</v>
      </c>
      <c r="AO752" s="86" t="s">
        <v>2209</v>
      </c>
      <c r="AP752" s="80" t="s">
        <v>178</v>
      </c>
      <c r="AQ752" s="80">
        <v>0</v>
      </c>
      <c r="AR752" s="80">
        <v>0</v>
      </c>
      <c r="AS752" s="80"/>
      <c r="AT752" s="80"/>
      <c r="AU752" s="80"/>
      <c r="AV752" s="80"/>
      <c r="AW752" s="80"/>
      <c r="AX752" s="80"/>
      <c r="AY752" s="80"/>
      <c r="AZ752" s="80"/>
      <c r="BA752" s="79" t="str">
        <f>REPLACE(INDEX(GroupVertices[Group],MATCH(Edges[[#This Row],[Vertex 1]],GroupVertices[Vertex],0)),1,1,"")</f>
        <v>2</v>
      </c>
      <c r="BB752" s="79" t="str">
        <f>REPLACE(INDEX(GroupVertices[Group],MATCH(Edges[[#This Row],[Vertex 2]],GroupVertices[Vertex],0)),1,1,"")</f>
        <v>2</v>
      </c>
    </row>
    <row r="753" spans="1:54" ht="15">
      <c r="A753" s="65" t="s">
        <v>270</v>
      </c>
      <c r="B753" s="65" t="s">
        <v>270</v>
      </c>
      <c r="C753" s="66"/>
      <c r="D753" s="67"/>
      <c r="E753" s="68"/>
      <c r="F753" s="69"/>
      <c r="G753" s="66"/>
      <c r="H753" s="70"/>
      <c r="I753" s="71"/>
      <c r="J753" s="71"/>
      <c r="K753" s="34" t="s">
        <v>65</v>
      </c>
      <c r="L753" s="78">
        <v>753</v>
      </c>
      <c r="M753" s="78"/>
      <c r="N753" s="73"/>
      <c r="O753" s="80" t="s">
        <v>178</v>
      </c>
      <c r="P753" s="82">
        <v>43521.46498842593</v>
      </c>
      <c r="Q753" s="80" t="s">
        <v>359</v>
      </c>
      <c r="R753" s="80"/>
      <c r="S753" s="80"/>
      <c r="T753" s="80" t="s">
        <v>925</v>
      </c>
      <c r="U753" s="83" t="s">
        <v>1015</v>
      </c>
      <c r="V753" s="83" t="s">
        <v>1015</v>
      </c>
      <c r="W753" s="82">
        <v>43521.46498842593</v>
      </c>
      <c r="X753" s="83" t="s">
        <v>1640</v>
      </c>
      <c r="Y753" s="80"/>
      <c r="Z753" s="80"/>
      <c r="AA753" s="86" t="s">
        <v>2281</v>
      </c>
      <c r="AB753" s="80"/>
      <c r="AC753" s="80" t="b">
        <v>0</v>
      </c>
      <c r="AD753" s="80">
        <v>9</v>
      </c>
      <c r="AE753" s="86" t="s">
        <v>2449</v>
      </c>
      <c r="AF753" s="80" t="b">
        <v>0</v>
      </c>
      <c r="AG753" s="80" t="s">
        <v>2484</v>
      </c>
      <c r="AH753" s="80"/>
      <c r="AI753" s="86" t="s">
        <v>2449</v>
      </c>
      <c r="AJ753" s="80" t="b">
        <v>0</v>
      </c>
      <c r="AK753" s="80">
        <v>4</v>
      </c>
      <c r="AL753" s="86" t="s">
        <v>2449</v>
      </c>
      <c r="AM753" s="80" t="s">
        <v>2502</v>
      </c>
      <c r="AN753" s="80" t="b">
        <v>0</v>
      </c>
      <c r="AO753" s="86" t="s">
        <v>2281</v>
      </c>
      <c r="AP753" s="80" t="s">
        <v>178</v>
      </c>
      <c r="AQ753" s="80">
        <v>0</v>
      </c>
      <c r="AR753" s="80">
        <v>0</v>
      </c>
      <c r="AS753" s="80"/>
      <c r="AT753" s="80"/>
      <c r="AU753" s="80"/>
      <c r="AV753" s="80"/>
      <c r="AW753" s="80"/>
      <c r="AX753" s="80"/>
      <c r="AY753" s="80"/>
      <c r="AZ753" s="80"/>
      <c r="BA753" s="79" t="str">
        <f>REPLACE(INDEX(GroupVertices[Group],MATCH(Edges[[#This Row],[Vertex 1]],GroupVertices[Vertex],0)),1,1,"")</f>
        <v>1</v>
      </c>
      <c r="BB753" s="79" t="str">
        <f>REPLACE(INDEX(GroupVertices[Group],MATCH(Edges[[#This Row],[Vertex 2]],GroupVertices[Vertex],0)),1,1,"")</f>
        <v>1</v>
      </c>
    </row>
    <row r="754" spans="1:54" ht="15">
      <c r="A754" s="65" t="s">
        <v>270</v>
      </c>
      <c r="B754" s="65" t="s">
        <v>270</v>
      </c>
      <c r="C754" s="66"/>
      <c r="D754" s="67"/>
      <c r="E754" s="68"/>
      <c r="F754" s="69"/>
      <c r="G754" s="66"/>
      <c r="H754" s="70"/>
      <c r="I754" s="71"/>
      <c r="J754" s="71"/>
      <c r="K754" s="34" t="s">
        <v>65</v>
      </c>
      <c r="L754" s="78">
        <v>754</v>
      </c>
      <c r="M754" s="78"/>
      <c r="N754" s="73"/>
      <c r="O754" s="80" t="s">
        <v>178</v>
      </c>
      <c r="P754" s="82">
        <v>43521.46569444444</v>
      </c>
      <c r="Q754" s="80" t="s">
        <v>361</v>
      </c>
      <c r="R754" s="80"/>
      <c r="S754" s="80"/>
      <c r="T754" s="80" t="s">
        <v>925</v>
      </c>
      <c r="U754" s="83" t="s">
        <v>1017</v>
      </c>
      <c r="V754" s="83" t="s">
        <v>1017</v>
      </c>
      <c r="W754" s="82">
        <v>43521.46569444444</v>
      </c>
      <c r="X754" s="83" t="s">
        <v>910</v>
      </c>
      <c r="Y754" s="80"/>
      <c r="Z754" s="80"/>
      <c r="AA754" s="86" t="s">
        <v>2283</v>
      </c>
      <c r="AB754" s="80"/>
      <c r="AC754" s="80" t="b">
        <v>0</v>
      </c>
      <c r="AD754" s="80">
        <v>4</v>
      </c>
      <c r="AE754" s="86" t="s">
        <v>2449</v>
      </c>
      <c r="AF754" s="80" t="b">
        <v>0</v>
      </c>
      <c r="AG754" s="80" t="s">
        <v>2484</v>
      </c>
      <c r="AH754" s="80"/>
      <c r="AI754" s="86" t="s">
        <v>2449</v>
      </c>
      <c r="AJ754" s="80" t="b">
        <v>0</v>
      </c>
      <c r="AK754" s="80">
        <v>1</v>
      </c>
      <c r="AL754" s="86" t="s">
        <v>2449</v>
      </c>
      <c r="AM754" s="80" t="s">
        <v>2502</v>
      </c>
      <c r="AN754" s="80" t="b">
        <v>0</v>
      </c>
      <c r="AO754" s="86" t="s">
        <v>2283</v>
      </c>
      <c r="AP754" s="80" t="s">
        <v>178</v>
      </c>
      <c r="AQ754" s="80">
        <v>0</v>
      </c>
      <c r="AR754" s="80">
        <v>0</v>
      </c>
      <c r="AS754" s="80"/>
      <c r="AT754" s="80"/>
      <c r="AU754" s="80"/>
      <c r="AV754" s="80"/>
      <c r="AW754" s="80"/>
      <c r="AX754" s="80"/>
      <c r="AY754" s="80"/>
      <c r="AZ754" s="80"/>
      <c r="BA754" s="79" t="str">
        <f>REPLACE(INDEX(GroupVertices[Group],MATCH(Edges[[#This Row],[Vertex 1]],GroupVertices[Vertex],0)),1,1,"")</f>
        <v>1</v>
      </c>
      <c r="BB754" s="79" t="str">
        <f>REPLACE(INDEX(GroupVertices[Group],MATCH(Edges[[#This Row],[Vertex 2]],GroupVertices[Vertex],0)),1,1,"")</f>
        <v>1</v>
      </c>
    </row>
    <row r="755" spans="1:54" ht="15">
      <c r="A755" s="65" t="s">
        <v>270</v>
      </c>
      <c r="B755" s="65" t="s">
        <v>270</v>
      </c>
      <c r="C755" s="66"/>
      <c r="D755" s="67"/>
      <c r="E755" s="68"/>
      <c r="F755" s="69"/>
      <c r="G755" s="66"/>
      <c r="H755" s="70"/>
      <c r="I755" s="71"/>
      <c r="J755" s="71"/>
      <c r="K755" s="34" t="s">
        <v>65</v>
      </c>
      <c r="L755" s="78">
        <v>755</v>
      </c>
      <c r="M755" s="78"/>
      <c r="N755" s="73"/>
      <c r="O755" s="80" t="s">
        <v>178</v>
      </c>
      <c r="P755" s="82">
        <v>43521.46633101852</v>
      </c>
      <c r="Q755" s="80" t="s">
        <v>770</v>
      </c>
      <c r="R755" s="80"/>
      <c r="S755" s="80"/>
      <c r="T755" s="80" t="s">
        <v>925</v>
      </c>
      <c r="U755" s="83" t="s">
        <v>1018</v>
      </c>
      <c r="V755" s="83" t="s">
        <v>1018</v>
      </c>
      <c r="W755" s="82">
        <v>43521.46633101852</v>
      </c>
      <c r="X755" s="83" t="s">
        <v>1642</v>
      </c>
      <c r="Y755" s="80"/>
      <c r="Z755" s="80"/>
      <c r="AA755" s="86" t="s">
        <v>2284</v>
      </c>
      <c r="AB755" s="80"/>
      <c r="AC755" s="80" t="b">
        <v>0</v>
      </c>
      <c r="AD755" s="80">
        <v>6</v>
      </c>
      <c r="AE755" s="86" t="s">
        <v>2449</v>
      </c>
      <c r="AF755" s="80" t="b">
        <v>0</v>
      </c>
      <c r="AG755" s="80" t="s">
        <v>2484</v>
      </c>
      <c r="AH755" s="80"/>
      <c r="AI755" s="86" t="s">
        <v>2449</v>
      </c>
      <c r="AJ755" s="80" t="b">
        <v>0</v>
      </c>
      <c r="AK755" s="80">
        <v>1</v>
      </c>
      <c r="AL755" s="86" t="s">
        <v>2449</v>
      </c>
      <c r="AM755" s="80" t="s">
        <v>2502</v>
      </c>
      <c r="AN755" s="80" t="b">
        <v>0</v>
      </c>
      <c r="AO755" s="86" t="s">
        <v>2284</v>
      </c>
      <c r="AP755" s="80" t="s">
        <v>178</v>
      </c>
      <c r="AQ755" s="80">
        <v>0</v>
      </c>
      <c r="AR755" s="80">
        <v>0</v>
      </c>
      <c r="AS755" s="80"/>
      <c r="AT755" s="80"/>
      <c r="AU755" s="80"/>
      <c r="AV755" s="80"/>
      <c r="AW755" s="80"/>
      <c r="AX755" s="80"/>
      <c r="AY755" s="80"/>
      <c r="AZ755" s="80"/>
      <c r="BA755" s="79" t="str">
        <f>REPLACE(INDEX(GroupVertices[Group],MATCH(Edges[[#This Row],[Vertex 1]],GroupVertices[Vertex],0)),1,1,"")</f>
        <v>1</v>
      </c>
      <c r="BB755" s="79" t="str">
        <f>REPLACE(INDEX(GroupVertices[Group],MATCH(Edges[[#This Row],[Vertex 2]],GroupVertices[Vertex],0)),1,1,"")</f>
        <v>1</v>
      </c>
    </row>
    <row r="756" spans="1:54" ht="15">
      <c r="A756" s="65" t="s">
        <v>270</v>
      </c>
      <c r="B756" s="65" t="s">
        <v>270</v>
      </c>
      <c r="C756" s="66"/>
      <c r="D756" s="67"/>
      <c r="E756" s="68"/>
      <c r="F756" s="69"/>
      <c r="G756" s="66"/>
      <c r="H756" s="70"/>
      <c r="I756" s="71"/>
      <c r="J756" s="71"/>
      <c r="K756" s="34" t="s">
        <v>65</v>
      </c>
      <c r="L756" s="78">
        <v>756</v>
      </c>
      <c r="M756" s="78"/>
      <c r="N756" s="73"/>
      <c r="O756" s="80" t="s">
        <v>178</v>
      </c>
      <c r="P756" s="82">
        <v>43521.46712962963</v>
      </c>
      <c r="Q756" s="80" t="s">
        <v>352</v>
      </c>
      <c r="R756" s="80"/>
      <c r="S756" s="80"/>
      <c r="T756" s="80" t="s">
        <v>925</v>
      </c>
      <c r="U756" s="83" t="s">
        <v>1019</v>
      </c>
      <c r="V756" s="83" t="s">
        <v>1019</v>
      </c>
      <c r="W756" s="82">
        <v>43521.46712962963</v>
      </c>
      <c r="X756" s="83" t="s">
        <v>1643</v>
      </c>
      <c r="Y756" s="80"/>
      <c r="Z756" s="80"/>
      <c r="AA756" s="86" t="s">
        <v>2285</v>
      </c>
      <c r="AB756" s="80"/>
      <c r="AC756" s="80" t="b">
        <v>0</v>
      </c>
      <c r="AD756" s="80">
        <v>2</v>
      </c>
      <c r="AE756" s="86" t="s">
        <v>2449</v>
      </c>
      <c r="AF756" s="80" t="b">
        <v>0</v>
      </c>
      <c r="AG756" s="80" t="s">
        <v>2484</v>
      </c>
      <c r="AH756" s="80"/>
      <c r="AI756" s="86" t="s">
        <v>2449</v>
      </c>
      <c r="AJ756" s="80" t="b">
        <v>0</v>
      </c>
      <c r="AK756" s="80">
        <v>2</v>
      </c>
      <c r="AL756" s="86" t="s">
        <v>2449</v>
      </c>
      <c r="AM756" s="80" t="s">
        <v>2502</v>
      </c>
      <c r="AN756" s="80" t="b">
        <v>0</v>
      </c>
      <c r="AO756" s="86" t="s">
        <v>2285</v>
      </c>
      <c r="AP756" s="80" t="s">
        <v>178</v>
      </c>
      <c r="AQ756" s="80">
        <v>0</v>
      </c>
      <c r="AR756" s="80">
        <v>0</v>
      </c>
      <c r="AS756" s="80"/>
      <c r="AT756" s="80"/>
      <c r="AU756" s="80"/>
      <c r="AV756" s="80"/>
      <c r="AW756" s="80"/>
      <c r="AX756" s="80"/>
      <c r="AY756" s="80"/>
      <c r="AZ756" s="80"/>
      <c r="BA756" s="79" t="str">
        <f>REPLACE(INDEX(GroupVertices[Group],MATCH(Edges[[#This Row],[Vertex 1]],GroupVertices[Vertex],0)),1,1,"")</f>
        <v>1</v>
      </c>
      <c r="BB756" s="79" t="str">
        <f>REPLACE(INDEX(GroupVertices[Group],MATCH(Edges[[#This Row],[Vertex 2]],GroupVertices[Vertex],0)),1,1,"")</f>
        <v>1</v>
      </c>
    </row>
    <row r="757" spans="1:54" ht="15">
      <c r="A757" s="65" t="s">
        <v>270</v>
      </c>
      <c r="B757" s="65" t="s">
        <v>270</v>
      </c>
      <c r="C757" s="66"/>
      <c r="D757" s="67"/>
      <c r="E757" s="68"/>
      <c r="F757" s="69"/>
      <c r="G757" s="66"/>
      <c r="H757" s="70"/>
      <c r="I757" s="71"/>
      <c r="J757" s="71"/>
      <c r="K757" s="34" t="s">
        <v>65</v>
      </c>
      <c r="L757" s="78">
        <v>757</v>
      </c>
      <c r="M757" s="78"/>
      <c r="N757" s="73"/>
      <c r="O757" s="80" t="s">
        <v>178</v>
      </c>
      <c r="P757" s="82">
        <v>43521.4653587963</v>
      </c>
      <c r="Q757" s="80" t="s">
        <v>337</v>
      </c>
      <c r="R757" s="80"/>
      <c r="S757" s="80"/>
      <c r="T757" s="80" t="s">
        <v>925</v>
      </c>
      <c r="U757" s="83" t="s">
        <v>1016</v>
      </c>
      <c r="V757" s="83" t="s">
        <v>1016</v>
      </c>
      <c r="W757" s="82">
        <v>43521.4653587963</v>
      </c>
      <c r="X757" s="83" t="s">
        <v>1641</v>
      </c>
      <c r="Y757" s="80"/>
      <c r="Z757" s="80"/>
      <c r="AA757" s="86" t="s">
        <v>2282</v>
      </c>
      <c r="AB757" s="80"/>
      <c r="AC757" s="80" t="b">
        <v>0</v>
      </c>
      <c r="AD757" s="80">
        <v>6</v>
      </c>
      <c r="AE757" s="86" t="s">
        <v>2449</v>
      </c>
      <c r="AF757" s="80" t="b">
        <v>0</v>
      </c>
      <c r="AG757" s="80" t="s">
        <v>2484</v>
      </c>
      <c r="AH757" s="80"/>
      <c r="AI757" s="86" t="s">
        <v>2449</v>
      </c>
      <c r="AJ757" s="80" t="b">
        <v>0</v>
      </c>
      <c r="AK757" s="80">
        <v>6</v>
      </c>
      <c r="AL757" s="86" t="s">
        <v>2449</v>
      </c>
      <c r="AM757" s="80" t="s">
        <v>2502</v>
      </c>
      <c r="AN757" s="80" t="b">
        <v>0</v>
      </c>
      <c r="AO757" s="86" t="s">
        <v>2282</v>
      </c>
      <c r="AP757" s="80" t="s">
        <v>178</v>
      </c>
      <c r="AQ757" s="80">
        <v>0</v>
      </c>
      <c r="AR757" s="80">
        <v>0</v>
      </c>
      <c r="AS757" s="80"/>
      <c r="AT757" s="80"/>
      <c r="AU757" s="80"/>
      <c r="AV757" s="80"/>
      <c r="AW757" s="80"/>
      <c r="AX757" s="80"/>
      <c r="AY757" s="80"/>
      <c r="AZ757" s="80"/>
      <c r="BA757" s="79" t="str">
        <f>REPLACE(INDEX(GroupVertices[Group],MATCH(Edges[[#This Row],[Vertex 1]],GroupVertices[Vertex],0)),1,1,"")</f>
        <v>1</v>
      </c>
      <c r="BB757" s="79" t="str">
        <f>REPLACE(INDEX(GroupVertices[Group],MATCH(Edges[[#This Row],[Vertex 2]],GroupVertices[Vertex],0)),1,1,"")</f>
        <v>1</v>
      </c>
    </row>
    <row r="758" spans="1:54" ht="15">
      <c r="A758" s="65" t="s">
        <v>270</v>
      </c>
      <c r="B758" s="65" t="s">
        <v>270</v>
      </c>
      <c r="C758" s="66"/>
      <c r="D758" s="67"/>
      <c r="E758" s="68"/>
      <c r="F758" s="69"/>
      <c r="G758" s="66"/>
      <c r="H758" s="70"/>
      <c r="I758" s="71"/>
      <c r="J758" s="71"/>
      <c r="K758" s="34" t="s">
        <v>65</v>
      </c>
      <c r="L758" s="78">
        <v>758</v>
      </c>
      <c r="M758" s="78"/>
      <c r="N758" s="73"/>
      <c r="O758" s="80" t="s">
        <v>178</v>
      </c>
      <c r="P758" s="82">
        <v>43523.02892361111</v>
      </c>
      <c r="Q758" s="80" t="s">
        <v>790</v>
      </c>
      <c r="R758" s="80"/>
      <c r="S758" s="80"/>
      <c r="T758" s="80" t="s">
        <v>925</v>
      </c>
      <c r="U758" s="80"/>
      <c r="V758" s="83" t="s">
        <v>1111</v>
      </c>
      <c r="W758" s="82">
        <v>43523.02892361111</v>
      </c>
      <c r="X758" s="83" t="s">
        <v>1664</v>
      </c>
      <c r="Y758" s="80"/>
      <c r="Z758" s="80"/>
      <c r="AA758" s="86" t="s">
        <v>2306</v>
      </c>
      <c r="AB758" s="80"/>
      <c r="AC758" s="80" t="b">
        <v>0</v>
      </c>
      <c r="AD758" s="80">
        <v>3</v>
      </c>
      <c r="AE758" s="86" t="s">
        <v>2449</v>
      </c>
      <c r="AF758" s="80" t="b">
        <v>0</v>
      </c>
      <c r="AG758" s="80" t="s">
        <v>2484</v>
      </c>
      <c r="AH758" s="80"/>
      <c r="AI758" s="86" t="s">
        <v>2449</v>
      </c>
      <c r="AJ758" s="80" t="b">
        <v>0</v>
      </c>
      <c r="AK758" s="80">
        <v>0</v>
      </c>
      <c r="AL758" s="86" t="s">
        <v>2449</v>
      </c>
      <c r="AM758" s="80" t="s">
        <v>2506</v>
      </c>
      <c r="AN758" s="80" t="b">
        <v>0</v>
      </c>
      <c r="AO758" s="86" t="s">
        <v>2306</v>
      </c>
      <c r="AP758" s="80" t="s">
        <v>178</v>
      </c>
      <c r="AQ758" s="80">
        <v>0</v>
      </c>
      <c r="AR758" s="80">
        <v>0</v>
      </c>
      <c r="AS758" s="80"/>
      <c r="AT758" s="80"/>
      <c r="AU758" s="80"/>
      <c r="AV758" s="80"/>
      <c r="AW758" s="80"/>
      <c r="AX758" s="80"/>
      <c r="AY758" s="80"/>
      <c r="AZ758" s="80"/>
      <c r="BA758" s="79" t="str">
        <f>REPLACE(INDEX(GroupVertices[Group],MATCH(Edges[[#This Row],[Vertex 1]],GroupVertices[Vertex],0)),1,1,"")</f>
        <v>1</v>
      </c>
      <c r="BB758" s="79" t="str">
        <f>REPLACE(INDEX(GroupVertices[Group],MATCH(Edges[[#This Row],[Vertex 2]],GroupVertices[Vertex],0)),1,1,"")</f>
        <v>1</v>
      </c>
    </row>
    <row r="759" spans="1:54" ht="15">
      <c r="A759" s="65" t="s">
        <v>308</v>
      </c>
      <c r="B759" s="65" t="s">
        <v>308</v>
      </c>
      <c r="C759" s="66"/>
      <c r="D759" s="67"/>
      <c r="E759" s="68"/>
      <c r="F759" s="69"/>
      <c r="G759" s="66"/>
      <c r="H759" s="70"/>
      <c r="I759" s="71"/>
      <c r="J759" s="71"/>
      <c r="K759" s="34" t="s">
        <v>65</v>
      </c>
      <c r="L759" s="78">
        <v>759</v>
      </c>
      <c r="M759" s="78"/>
      <c r="N759" s="73"/>
      <c r="O759" s="80" t="s">
        <v>178</v>
      </c>
      <c r="P759" s="82">
        <v>43523.698217592595</v>
      </c>
      <c r="Q759" s="80" t="s">
        <v>881</v>
      </c>
      <c r="R759" s="83" t="s">
        <v>915</v>
      </c>
      <c r="S759" s="80" t="s">
        <v>924</v>
      </c>
      <c r="T759" s="80" t="s">
        <v>925</v>
      </c>
      <c r="U759" s="83" t="s">
        <v>1062</v>
      </c>
      <c r="V759" s="83" t="s">
        <v>1062</v>
      </c>
      <c r="W759" s="82">
        <v>43523.698217592595</v>
      </c>
      <c r="X759" s="83" t="s">
        <v>1785</v>
      </c>
      <c r="Y759" s="80"/>
      <c r="Z759" s="80"/>
      <c r="AA759" s="86" t="s">
        <v>2429</v>
      </c>
      <c r="AB759" s="80"/>
      <c r="AC759" s="80" t="b">
        <v>0</v>
      </c>
      <c r="AD759" s="80">
        <v>0</v>
      </c>
      <c r="AE759" s="86" t="s">
        <v>2449</v>
      </c>
      <c r="AF759" s="80" t="b">
        <v>0</v>
      </c>
      <c r="AG759" s="80" t="s">
        <v>2484</v>
      </c>
      <c r="AH759" s="80"/>
      <c r="AI759" s="86" t="s">
        <v>2449</v>
      </c>
      <c r="AJ759" s="80" t="b">
        <v>0</v>
      </c>
      <c r="AK759" s="80">
        <v>0</v>
      </c>
      <c r="AL759" s="86" t="s">
        <v>2449</v>
      </c>
      <c r="AM759" s="80" t="s">
        <v>2509</v>
      </c>
      <c r="AN759" s="80" t="b">
        <v>0</v>
      </c>
      <c r="AO759" s="86" t="s">
        <v>2429</v>
      </c>
      <c r="AP759" s="80" t="s">
        <v>178</v>
      </c>
      <c r="AQ759" s="80">
        <v>0</v>
      </c>
      <c r="AR759" s="80">
        <v>0</v>
      </c>
      <c r="AS759" s="80"/>
      <c r="AT759" s="80"/>
      <c r="AU759" s="80"/>
      <c r="AV759" s="80"/>
      <c r="AW759" s="80"/>
      <c r="AX759" s="80"/>
      <c r="AY759" s="80"/>
      <c r="AZ759" s="80"/>
      <c r="BA759" s="79" t="str">
        <f>REPLACE(INDEX(GroupVertices[Group],MATCH(Edges[[#This Row],[Vertex 1]],GroupVertices[Vertex],0)),1,1,"")</f>
        <v>10</v>
      </c>
      <c r="BB759" s="79" t="str">
        <f>REPLACE(INDEX(GroupVertices[Group],MATCH(Edges[[#This Row],[Vertex 2]],GroupVertices[Vertex],0)),1,1,"")</f>
        <v>10</v>
      </c>
    </row>
    <row r="760" spans="1:54" ht="15">
      <c r="A760" s="88" t="s">
        <v>308</v>
      </c>
      <c r="B760" s="88" t="s">
        <v>308</v>
      </c>
      <c r="C760" s="114"/>
      <c r="D760" s="115"/>
      <c r="E760" s="130"/>
      <c r="F760" s="116"/>
      <c r="G760" s="114"/>
      <c r="H760" s="117"/>
      <c r="I760" s="118"/>
      <c r="J760" s="118"/>
      <c r="K760" s="34" t="s">
        <v>65</v>
      </c>
      <c r="L760" s="131">
        <v>760</v>
      </c>
      <c r="M760" s="131"/>
      <c r="N760" s="94"/>
      <c r="O760" s="123" t="s">
        <v>178</v>
      </c>
      <c r="P760" s="124">
        <v>43530.68790509259</v>
      </c>
      <c r="Q760" s="123" t="s">
        <v>882</v>
      </c>
      <c r="R760" s="125" t="s">
        <v>916</v>
      </c>
      <c r="S760" s="123" t="s">
        <v>924</v>
      </c>
      <c r="T760" s="123" t="s">
        <v>925</v>
      </c>
      <c r="U760" s="125" t="s">
        <v>1063</v>
      </c>
      <c r="V760" s="125" t="s">
        <v>1063</v>
      </c>
      <c r="W760" s="124">
        <v>43530.68790509259</v>
      </c>
      <c r="X760" s="125" t="s">
        <v>1786</v>
      </c>
      <c r="Y760" s="123"/>
      <c r="Z760" s="123"/>
      <c r="AA760" s="126" t="s">
        <v>2430</v>
      </c>
      <c r="AB760" s="123"/>
      <c r="AC760" s="123" t="b">
        <v>0</v>
      </c>
      <c r="AD760" s="123">
        <v>0</v>
      </c>
      <c r="AE760" s="126" t="s">
        <v>2449</v>
      </c>
      <c r="AF760" s="123" t="b">
        <v>0</v>
      </c>
      <c r="AG760" s="123" t="s">
        <v>2484</v>
      </c>
      <c r="AH760" s="123"/>
      <c r="AI760" s="126" t="s">
        <v>2449</v>
      </c>
      <c r="AJ760" s="123" t="b">
        <v>0</v>
      </c>
      <c r="AK760" s="123">
        <v>0</v>
      </c>
      <c r="AL760" s="126" t="s">
        <v>2449</v>
      </c>
      <c r="AM760" s="123" t="s">
        <v>2509</v>
      </c>
      <c r="AN760" s="123" t="b">
        <v>0</v>
      </c>
      <c r="AO760" s="126" t="s">
        <v>2430</v>
      </c>
      <c r="AP760" s="123" t="s">
        <v>178</v>
      </c>
      <c r="AQ760" s="123">
        <v>0</v>
      </c>
      <c r="AR760" s="123">
        <v>0</v>
      </c>
      <c r="AS760" s="123"/>
      <c r="AT760" s="123"/>
      <c r="AU760" s="123"/>
      <c r="AV760" s="123"/>
      <c r="AW760" s="123"/>
      <c r="AX760" s="123"/>
      <c r="AY760" s="123"/>
      <c r="AZ760" s="123"/>
      <c r="BA760" s="79" t="str">
        <f>REPLACE(INDEX(GroupVertices[Group],MATCH(Edges[[#This Row],[Vertex 1]],GroupVertices[Vertex],0)),1,1,"")</f>
        <v>10</v>
      </c>
      <c r="BB760" s="79" t="str">
        <f>REPLACE(INDEX(GroupVertices[Group],MATCH(Edges[[#This Row],[Vertex 2]],GroupVertices[Vertex],0)),1,1,"")</f>
        <v>10</v>
      </c>
    </row>
    <row r="761" spans="1:54" ht="15">
      <c r="A761" s="65" t="s">
        <v>270</v>
      </c>
      <c r="B761" s="65" t="s">
        <v>270</v>
      </c>
      <c r="C761" s="89"/>
      <c r="D761" s="90"/>
      <c r="E761" s="121"/>
      <c r="F761" s="91"/>
      <c r="G761" s="89"/>
      <c r="H761" s="92"/>
      <c r="I761" s="93"/>
      <c r="J761" s="93"/>
      <c r="K761" s="34" t="s">
        <v>65</v>
      </c>
      <c r="L761" s="122">
        <v>761</v>
      </c>
      <c r="M761" s="122"/>
      <c r="N761" s="73"/>
      <c r="O761" s="80" t="s">
        <v>178</v>
      </c>
      <c r="P761" s="82">
        <v>43523.02159722222</v>
      </c>
      <c r="Q761" s="80" t="s">
        <v>785</v>
      </c>
      <c r="R761" s="83" t="s">
        <v>911</v>
      </c>
      <c r="S761" s="80" t="s">
        <v>917</v>
      </c>
      <c r="T761" s="80" t="s">
        <v>925</v>
      </c>
      <c r="U761" s="80"/>
      <c r="V761" s="83" t="s">
        <v>1111</v>
      </c>
      <c r="W761" s="82">
        <v>43523.02159722222</v>
      </c>
      <c r="X761" s="83" t="s">
        <v>1658</v>
      </c>
      <c r="Y761" s="80"/>
      <c r="Z761" s="80"/>
      <c r="AA761" s="86" t="s">
        <v>2300</v>
      </c>
      <c r="AB761" s="80"/>
      <c r="AC761" s="80" t="b">
        <v>0</v>
      </c>
      <c r="AD761" s="80">
        <v>2</v>
      </c>
      <c r="AE761" s="86" t="s">
        <v>2449</v>
      </c>
      <c r="AF761" s="80" t="b">
        <v>1</v>
      </c>
      <c r="AG761" s="80" t="s">
        <v>2486</v>
      </c>
      <c r="AH761" s="80"/>
      <c r="AI761" s="86" t="s">
        <v>2499</v>
      </c>
      <c r="AJ761" s="80" t="b">
        <v>0</v>
      </c>
      <c r="AK761" s="80">
        <v>0</v>
      </c>
      <c r="AL761" s="86" t="s">
        <v>2449</v>
      </c>
      <c r="AM761" s="80" t="s">
        <v>2506</v>
      </c>
      <c r="AN761" s="80" t="b">
        <v>0</v>
      </c>
      <c r="AO761" s="86" t="s">
        <v>2300</v>
      </c>
      <c r="AP761" s="80" t="s">
        <v>178</v>
      </c>
      <c r="AQ761" s="80">
        <v>0</v>
      </c>
      <c r="AR761" s="80">
        <v>0</v>
      </c>
      <c r="AS761" s="80"/>
      <c r="AT761" s="80"/>
      <c r="AU761" s="80"/>
      <c r="AV761" s="80"/>
      <c r="AW761" s="80"/>
      <c r="AX761" s="80"/>
      <c r="AY761" s="80"/>
      <c r="AZ761" s="80"/>
      <c r="BA761" s="79" t="str">
        <f>REPLACE(INDEX(GroupVertices[Group],MATCH(Edges[[#This Row],[Vertex 1]],GroupVertices[Vertex],0)),1,1,"")</f>
        <v>1</v>
      </c>
      <c r="BB761" s="79"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1"/>
    <dataValidation allowBlank="1" showErrorMessage="1" sqref="N2:N7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1"/>
    <dataValidation allowBlank="1" showInputMessage="1" promptTitle="Edge Color" prompt="To select an optional edge color, right-click and select Select Color on the right-click menu." sqref="C3:C761"/>
    <dataValidation allowBlank="1" showInputMessage="1" promptTitle="Edge Width" prompt="Enter an optional edge width between 1 and 10." errorTitle="Invalid Edge Width" error="The optional edge width must be a whole number between 1 and 10." sqref="D3:D761"/>
    <dataValidation allowBlank="1" showInputMessage="1" promptTitle="Edge Opacity" prompt="Enter an optional edge opacity between 0 (transparent) and 100 (opaque)." errorTitle="Invalid Edge Opacity" error="The optional edge opacity must be a whole number between 0 and 10." sqref="F3:F7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1">
      <formula1>ValidEdgeVisibilities</formula1>
    </dataValidation>
    <dataValidation allowBlank="1" showInputMessage="1" showErrorMessage="1" promptTitle="Vertex 1 Name" prompt="Enter the name of the edge's first vertex." sqref="A3:A761"/>
    <dataValidation allowBlank="1" showInputMessage="1" showErrorMessage="1" promptTitle="Vertex 2 Name" prompt="Enter the name of the edge's second vertex." sqref="B3:B761"/>
    <dataValidation allowBlank="1" showInputMessage="1" showErrorMessage="1" promptTitle="Edge Label" prompt="Enter an optional edge label." errorTitle="Invalid Edge Visibility" error="You have entered an unrecognized edge visibility.  Try selecting from the drop-down list instead." sqref="H3:H7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1"/>
  </dataValidations>
  <hyperlinks>
    <hyperlink ref="R695" r:id="rId1" display="https://twitter.com/MagicPantsJones/status/1099989781038145537"/>
    <hyperlink ref="R119" r:id="rId2" display="https://twitter.com/MissLDavidson/status/1100054943690559491"/>
    <hyperlink ref="R120" r:id="rId3" display="https://twitter.com/MissLDavidson/status/1100054943690559491"/>
    <hyperlink ref="R742" r:id="rId4" display="http://ow.ly/GDjm30nIL3Y"/>
    <hyperlink ref="R743" r:id="rId5" display="http://ow.ly/GDjm30nIL3Y"/>
    <hyperlink ref="R696" r:id="rId6" display="https://twitter.com/MissKRafferty/status/1100553487010750466"/>
    <hyperlink ref="R102" r:id="rId7" display="https://beyondliteracylink.blogspot.com/2019/02/winter-wail.html"/>
    <hyperlink ref="R45" r:id="rId8" display="http://bit.ly/2tUaQx4"/>
    <hyperlink ref="R20" r:id="rId9" display="http://youtu.be/tx6sBfKq0rc"/>
    <hyperlink ref="R751" r:id="rId10" display="http://questionthestorm.blogspot.com/"/>
    <hyperlink ref="R595" r:id="rId11" display="https://twitter.com/magicpantsjones/status/1103089812125433856"/>
    <hyperlink ref="R68" r:id="rId12" display="https://beyondliteracylink.blogspot.com/2015/05/hall-of-eduhero-voices.html"/>
    <hyperlink ref="R286" r:id="rId13" display="https://beyondliteracylink.blogspot.com/2015/05/hall-of-eduhero-voices.html"/>
    <hyperlink ref="R613" r:id="rId14" display="https://twitter.com/MagicPantsJones/status/1100555613614989313"/>
    <hyperlink ref="R669" r:id="rId15" display="https://twitter.com/MagicPantsJones/status/1102884672164499456"/>
    <hyperlink ref="R307" r:id="rId16" display="https://emilymcdowell.com/products/everyday-achievement-certificates-notepad"/>
    <hyperlink ref="R426" r:id="rId17" display="https://emilymcdowell.com/products/everyday-achievement-certificates-notepad"/>
    <hyperlink ref="R703" r:id="rId18" display="https://twitter.com/mru_ishere/status/1103085073077800961"/>
    <hyperlink ref="R570" r:id="rId19" display="https://twitter.com/magicpantsjones/status/1103087302367010818"/>
    <hyperlink ref="R601" r:id="rId20" display="https://twitter.com/magicpantsjones/status/1103089812125433856"/>
    <hyperlink ref="R732" r:id="rId21" display="https://twitter.com/Alex_Corbitt/status/1099777775853072391"/>
    <hyperlink ref="R727" r:id="rId22" display="https://twitter.com/MagicPantsJones/status/1100548063943319552"/>
    <hyperlink ref="R713" r:id="rId23" display="https://twitter.com/MagicPantsJones/status/1100550580408176640"/>
    <hyperlink ref="R746" r:id="rId24" display="https://twitter.com/MagicPantsJones/status/1100553096994775045"/>
    <hyperlink ref="R741" r:id="rId25" display="https://twitter.com/GruntledChalkie/status/1100555919002238976"/>
    <hyperlink ref="R707" r:id="rId26" display="https://twitter.com/MagicPantsJones/status/1100558130260336641"/>
    <hyperlink ref="R744" r:id="rId27" display="https://twitter.com/Alex_Corbitt/status/1046207178279976961"/>
    <hyperlink ref="R740" r:id="rId28" display="https://twitter.com/MagicPantsJones/status/1103084779216474113"/>
    <hyperlink ref="R659" r:id="rId29" display="https://twitter.com/MagicPantsJones/status/1103087302367010818"/>
    <hyperlink ref="R729" r:id="rId30" display="https://twitter.com/MagicPantsJones/status/1103089812125433856"/>
    <hyperlink ref="R4" r:id="rId31" display="https://twitter.com/Anna_Flaming/status/1083024443012775936"/>
    <hyperlink ref="R657" r:id="rId32" display="https://twitter.com/MagicPantsJones/status/1100558130260336641"/>
    <hyperlink ref="R585" r:id="rId33" display="https://twitter.com/MagicPantsJones/status/1100553096994775045"/>
    <hyperlink ref="R308" r:id="rId34" display="https://emilymcdowell.com/products/everyday-achievement-certificates-notepad"/>
    <hyperlink ref="R702" r:id="rId35" display="https://www.youtube.com/watch?v=Ai_8pJf5TSs"/>
    <hyperlink ref="R221" r:id="rId36" display="http://bit.ly/2tUaQx4"/>
    <hyperlink ref="R526" r:id="rId37" display="https://twitter.com/mru_ishere/status/1103085073077800961"/>
    <hyperlink ref="R710" r:id="rId38" display="https://twitter.com/magicpantsjones/status/1103089812125433856"/>
    <hyperlink ref="R21" r:id="rId39" display="http://youtu.be/tx6sBfKq0rc"/>
    <hyperlink ref="R137" r:id="rId40" display="http://youtu.be/tx6sBfKq0rc"/>
    <hyperlink ref="R104" r:id="rId41" display="https://twitter.com/magicpantsjones/status/1099990039042449408"/>
    <hyperlink ref="R761" r:id="rId42" display="https://twitter.com/PriscillaCap1/status/1100553669018304512"/>
    <hyperlink ref="R693" r:id="rId43" display="https://2020thinkleadserve.blogspot.com/2019/03/tullahoma-city-schools-moving-from-good.html"/>
    <hyperlink ref="R521" r:id="rId44" display="https://youtu.be/5JNw8PP5qgo"/>
    <hyperlink ref="R510" r:id="rId45" display="https://twitter.com/PaulSolarz/status/1101246738176925696"/>
    <hyperlink ref="R759" r:id="rId46" display="http://iconohash.com/2pencilchat/2019-02-26"/>
    <hyperlink ref="R760" r:id="rId47" display="http://iconohash.com/2PencilChat/2019-03-05"/>
    <hyperlink ref="U126" r:id="rId48" display="https://pbs.twimg.com/media/D0StUHEWsAYpeRR.png"/>
    <hyperlink ref="U127" r:id="rId49" display="https://pbs.twimg.com/media/D0StUHEWsAYpeRR.png"/>
    <hyperlink ref="U90" r:id="rId50" display="https://pbs.twimg.com/media/D0wW0RgU8AAPSvn.jpg"/>
    <hyperlink ref="U91" r:id="rId51" display="https://pbs.twimg.com/media/D0wW0RgU8AAPSvn.jpg"/>
    <hyperlink ref="U9" r:id="rId52" display="https://pbs.twimg.com/media/D0vchJ6W0AIUL69.png"/>
    <hyperlink ref="U11" r:id="rId53" display="https://pbs.twimg.com/media/D0vchJ6W0AIUL69.png"/>
    <hyperlink ref="U453" r:id="rId54" display="https://pbs.twimg.com/media/D0464YDWoAAYw9J.jpg"/>
    <hyperlink ref="U457" r:id="rId55" display="https://pbs.twimg.com/media/D047wneX0AAuz7E.jpg"/>
    <hyperlink ref="U454" r:id="rId56" display="https://pbs.twimg.com/media/D0464YDWoAAYw9J.jpg"/>
    <hyperlink ref="U447" r:id="rId57" display="https://pbs.twimg.com/media/D046un4WoAAoIWM.jpg"/>
    <hyperlink ref="U462" r:id="rId58" display="https://pbs.twimg.com/media/D046ODTXQAAakYY.jpg"/>
    <hyperlink ref="U458" r:id="rId59" display="https://pbs.twimg.com/media/D047wneX0AAuz7E.jpg"/>
    <hyperlink ref="U459" r:id="rId60" display="https://pbs.twimg.com/media/D047wneX0AAuz7E.jpg"/>
    <hyperlink ref="U448" r:id="rId61" display="https://pbs.twimg.com/media/D046un4WoAAoIWM.jpg"/>
    <hyperlink ref="U662" r:id="rId62" display="https://pbs.twimg.com/media/D0xe2GiW0Acaakt.jpg"/>
    <hyperlink ref="U463" r:id="rId63" display="https://pbs.twimg.com/media/D046ODTXQAAakYY.jpg"/>
    <hyperlink ref="U450" r:id="rId64" display="https://pbs.twimg.com/media/D046b1UWwAAjuFo.jpg"/>
    <hyperlink ref="U688" r:id="rId65" display="https://pbs.twimg.com/tweet_video_thumb/D0XtrVFW0AEc6rs.jpg"/>
    <hyperlink ref="U460" r:id="rId66" display="https://pbs.twimg.com/media/D047wneX0AAuz7E.jpg"/>
    <hyperlink ref="U738" r:id="rId67" display="https://pbs.twimg.com/media/D0X5xhCWwAQwAqE.jpg"/>
    <hyperlink ref="U102" r:id="rId68" display="https://pbs.twimg.com/media/D0X6BGzX4AECeH2.png"/>
    <hyperlink ref="U565" r:id="rId69" display="https://pbs.twimg.com/tweet_video_thumb/D071uqXU8AAYUL8.jpg"/>
    <hyperlink ref="U569" r:id="rId70" display="https://pbs.twimg.com/media/D070wbVXQAEwuod.jpg"/>
    <hyperlink ref="U650" r:id="rId71" display="https://pbs.twimg.com/media/D077wbCXcAEmAiu.jpg"/>
    <hyperlink ref="U181" r:id="rId72" display="https://pbs.twimg.com/media/D078LW0W0AEpY46.jpg"/>
    <hyperlink ref="U172" r:id="rId73" display="https://pbs.twimg.com/tweet_video_thumb/D0X3OHCWwAIqx4X.jpg"/>
    <hyperlink ref="U541" r:id="rId74" display="https://pbs.twimg.com/tweet_video_thumb/D0XvTjZXgAAA2cJ.jpg"/>
    <hyperlink ref="U455" r:id="rId75" display="https://pbs.twimg.com/media/D0464YDWoAAYw9J.jpg"/>
    <hyperlink ref="U653" r:id="rId76" display="https://pbs.twimg.com/tweet_video_thumb/D07wfAOXgAI6g1N.jpg"/>
    <hyperlink ref="U548" r:id="rId77" display="https://pbs.twimg.com/tweet_video_thumb/D07yPYOX4AEhdVw.jpg"/>
    <hyperlink ref="U217" r:id="rId78" display="https://pbs.twimg.com/tweet_video_thumb/D07w4x5U8AIhoZ9.jpg"/>
    <hyperlink ref="U711" r:id="rId79" display="https://pbs.twimg.com/tweet_video_thumb/D077ftXUcAATPkq.jpg"/>
    <hyperlink ref="U533" r:id="rId80" display="https://pbs.twimg.com/media/D0XvVttWwAAVPo2.jpg"/>
    <hyperlink ref="U534" r:id="rId81" display="https://pbs.twimg.com/media/D0XwLjuXQAYNHEE.jpg"/>
    <hyperlink ref="U270" r:id="rId82" display="https://pbs.twimg.com/media/D0XwvghWwAAbljV.jpg"/>
    <hyperlink ref="U557" r:id="rId83" display="https://pbs.twimg.com/media/D0XxNzEX0AAmf_s.jpg"/>
    <hyperlink ref="U564" r:id="rId84" display="https://pbs.twimg.com/media/D0XyDAHXcAAVA0y.jpg"/>
    <hyperlink ref="U593" r:id="rId85" display="https://pbs.twimg.com/media/D0X1ZNQXgAAfyCw.jpg"/>
    <hyperlink ref="U449" r:id="rId86" display="https://pbs.twimg.com/media/D046un4WoAAoIWM.jpg"/>
    <hyperlink ref="U638" r:id="rId87" display="https://pbs.twimg.com/tweet_video_thumb/D0X4qzZWwAIr-8O.jpg"/>
    <hyperlink ref="U464" r:id="rId88" display="https://pbs.twimg.com/media/D046ODTXQAAakYY.jpg"/>
    <hyperlink ref="U465" r:id="rId89" display="https://pbs.twimg.com/media/D046ODTXQAAakYY.jpg"/>
    <hyperlink ref="U532" r:id="rId90" display="https://pbs.twimg.com/tweet_video_thumb/D07yadkXgAEqYCj.jpg"/>
    <hyperlink ref="U634" r:id="rId91" display="https://pbs.twimg.com/tweet_video_thumb/D078CS0W0AA9qsR.jpg"/>
    <hyperlink ref="U466" r:id="rId92" display="https://pbs.twimg.com/media/D046ODTXQAAakYY.jpg"/>
    <hyperlink ref="U678" r:id="rId93" display="https://pbs.twimg.com/tweet_video_thumb/D07yXXTX4AAmnhI.jpg"/>
    <hyperlink ref="U689" r:id="rId94" display="https://pbs.twimg.com/tweet_video_thumb/D0XtGq8WoAEhSA5.jpg"/>
    <hyperlink ref="U246" r:id="rId95" display="https://pbs.twimg.com/tweet_video_thumb/D0Xw1PqX4AEVSQ7.jpg"/>
    <hyperlink ref="U93" r:id="rId96" display="https://pbs.twimg.com/tweet_video_thumb/D0X0fP_WkAISKm1.jpg"/>
    <hyperlink ref="U389" r:id="rId97" display="https://pbs.twimg.com/tweet_video_thumb/D0X0fP_WkAISKm1.jpg"/>
    <hyperlink ref="U37" r:id="rId98" display="https://pbs.twimg.com/tweet_video_thumb/D0X3OHCWwAIqx4X.jpg"/>
    <hyperlink ref="U750" r:id="rId99" display="https://pbs.twimg.com/ext_tw_video_thumb/1101840070024355840/pu/img/KuvOJrqyfyMBLC4L.jpg"/>
    <hyperlink ref="U467" r:id="rId100" display="https://pbs.twimg.com/media/D046ODTXQAAakYY.jpg"/>
    <hyperlink ref="U292" r:id="rId101" display="https://pbs.twimg.com/tweet_video_thumb/D070pV-WoAAGP7o.jpg"/>
    <hyperlink ref="U247" r:id="rId102" display="https://pbs.twimg.com/media/D075rqIWsAA-iDb.jpg"/>
    <hyperlink ref="U368" r:id="rId103" display="https://pbs.twimg.com/tweet_video_thumb/D070OIRWsAIe91M.jpg"/>
    <hyperlink ref="U730" r:id="rId104" display="https://pbs.twimg.com/tweet_video_thumb/D0Xzb8hWsAATMt5.jpg"/>
    <hyperlink ref="U287" r:id="rId105" display="https://pbs.twimg.com/tweet_video_thumb/D0Xz3EnWoAEMiyg.jpg"/>
    <hyperlink ref="U461" r:id="rId106" display="https://pbs.twimg.com/media/D047wneX0AAuz7E.jpg"/>
    <hyperlink ref="U451" r:id="rId107" display="https://pbs.twimg.com/media/D046b1UWwAAjuFo.jpg"/>
    <hyperlink ref="U753" r:id="rId108" display="https://pbs.twimg.com/media/D0Pyf83WwAAJcbs.jpg"/>
    <hyperlink ref="U757" r:id="rId109" display="https://pbs.twimg.com/media/D0Py6ZbWoAUSilV.jpg"/>
    <hyperlink ref="U754" r:id="rId110" display="https://pbs.twimg.com/media/D0PzBpQW0AEMF5V.jpg"/>
    <hyperlink ref="U755" r:id="rId111" display="https://pbs.twimg.com/media/D0PzJg_WwAEslPT.jpg"/>
    <hyperlink ref="U756" r:id="rId112" display="https://pbs.twimg.com/media/D0PzW05WkAAZkGm.jpg"/>
    <hyperlink ref="U748" r:id="rId113" display="https://pbs.twimg.com/media/D0XqHprXQAERsZ9.jpg"/>
    <hyperlink ref="U716" r:id="rId114" display="https://pbs.twimg.com/media/D0XqKdDXgAAQEDH.jpg"/>
    <hyperlink ref="U718" r:id="rId115" display="https://pbs.twimg.com/media/D0XqPBsXQAEbrjy.jpg"/>
    <hyperlink ref="U720" r:id="rId116" display="https://pbs.twimg.com/media/D0XqrdGWsAE9Knn.jpg"/>
    <hyperlink ref="U722" r:id="rId117" display="https://pbs.twimg.com/media/D0Xq3t5WkAEyp-t.jpg"/>
    <hyperlink ref="U724" r:id="rId118" display="https://pbs.twimg.com/media/D0XrA55WsAE4EnV.jpg"/>
    <hyperlink ref="U698" r:id="rId119" display="https://pbs.twimg.com/media/D0XrG3TXcAMdDOU.jpg"/>
    <hyperlink ref="U239" r:id="rId120" display="https://pbs.twimg.com/tweet_video_thumb/D0X6-HDX0AAmGzl.jpg"/>
    <hyperlink ref="U667" r:id="rId121" display="https://pbs.twimg.com/media/D046ODTXQAAakYY.jpg"/>
    <hyperlink ref="U664" r:id="rId122" display="https://pbs.twimg.com/media/D046b1UWwAAjuFo.jpg"/>
    <hyperlink ref="U663" r:id="rId123" display="https://pbs.twimg.com/media/D046un4WoAAoIWM.jpg"/>
    <hyperlink ref="U665" r:id="rId124" display="https://pbs.twimg.com/media/D0464YDWoAAYw9J.jpg"/>
    <hyperlink ref="U666" r:id="rId125" display="https://pbs.twimg.com/media/D047wneX0AAuz7E.jpg"/>
    <hyperlink ref="U749" r:id="rId126" display="https://pbs.twimg.com/media/D07mbIyXcAENzj1.jpg"/>
    <hyperlink ref="U715" r:id="rId127" display="https://pbs.twimg.com/media/D07mgquWsAAgdAI.jpg"/>
    <hyperlink ref="U719" r:id="rId128" display="https://pbs.twimg.com/media/D07mpPDWoAEUHlJ.jpg"/>
    <hyperlink ref="U721" r:id="rId129" display="https://pbs.twimg.com/media/D07mw37X0AAZNW5.jpg"/>
    <hyperlink ref="U723" r:id="rId130" display="https://pbs.twimg.com/media/D07m5KgXcAEBCC2.jpg"/>
    <hyperlink ref="U725" r:id="rId131" display="https://pbs.twimg.com/media/D07nVxUWsAAFi6U.jpg"/>
    <hyperlink ref="U699" r:id="rId132" display="https://pbs.twimg.com/media/D07n2xLXcAAIOb5.jpg"/>
    <hyperlink ref="U452" r:id="rId133" display="https://pbs.twimg.com/media/D046b1UWwAAjuFo.jpg"/>
    <hyperlink ref="U271" r:id="rId134" display="https://pbs.twimg.com/tweet_video_thumb/D0X1uxDWkAA7edL.jpg"/>
    <hyperlink ref="U123" r:id="rId135" display="https://pbs.twimg.com/tweet_video_thumb/D0X6h_dW0AEBOZg.jpg"/>
    <hyperlink ref="U456" r:id="rId136" display="https://pbs.twimg.com/media/D0464YDWoAAYw9J.jpg"/>
    <hyperlink ref="U110" r:id="rId137" display="https://pbs.twimg.com/tweet_video_thumb/D078iQRW0AEiWNV.jpg"/>
    <hyperlink ref="U122" r:id="rId138" display="https://pbs.twimg.com/tweet_video_thumb/D079ntUWsAEh0MY.jpg"/>
    <hyperlink ref="U714" r:id="rId139" display="https://pbs.twimg.com/tweet_video_thumb/D07w61mX4AE8I6s.jpg"/>
    <hyperlink ref="U522" r:id="rId140" display="https://pbs.twimg.com/tweet_video_thumb/D07z_wRXgAAlYa2.jpg"/>
    <hyperlink ref="U686" r:id="rId141" display="https://pbs.twimg.com/tweet_video_thumb/D0XwNisWkAEISSz.jpg"/>
    <hyperlink ref="U539" r:id="rId142" display="https://pbs.twimg.com/tweet_video_thumb/D0XxC2qW0AEw8N9.jpg"/>
    <hyperlink ref="U556" r:id="rId143" display="https://pbs.twimg.com/tweet_video_thumb/D0XyYt1WkAUCm2r.jpg"/>
    <hyperlink ref="U617" r:id="rId144" display="https://pbs.twimg.com/tweet_video_thumb/D0X2wqyW0AAF8v7.jpg"/>
    <hyperlink ref="U687" r:id="rId145" display="https://pbs.twimg.com/tweet_video_thumb/D07wsCgWsAE6C8d.jpg"/>
    <hyperlink ref="U536" r:id="rId146" display="https://pbs.twimg.com/tweet_video_thumb/D07yb8dX0AEGo6E.jpg"/>
    <hyperlink ref="U563" r:id="rId147" display="https://pbs.twimg.com/tweet_video_thumb/D070ioxX0AA4CZU.jpg"/>
    <hyperlink ref="U639" r:id="rId148" display="https://pbs.twimg.com/tweet_video_thumb/D077clNXgAEKpOP.jpg"/>
    <hyperlink ref="U745" r:id="rId149" display="https://pbs.twimg.com/media/D0XVTyBU0AAsUcD.jpg"/>
    <hyperlink ref="U527" r:id="rId150" display="https://pbs.twimg.com/media/D07-NS3VYAIBuCL.jpg"/>
    <hyperlink ref="U115" r:id="rId151" display="https://pbs.twimg.com/media/D0RxuIsXQAEM2YM.jpg"/>
    <hyperlink ref="U116" r:id="rId152" display="https://pbs.twimg.com/media/D0RxuIsXQAEM2YM.jpg"/>
    <hyperlink ref="U117" r:id="rId153" display="https://pbs.twimg.com/media/D0RxuIsXQAEM2YM.jpg"/>
    <hyperlink ref="U118" r:id="rId154" display="https://pbs.twimg.com/media/D0RxuIsXQAEM2YM.jpg"/>
    <hyperlink ref="U511" r:id="rId155" display="https://pbs.twimg.com/media/D07zXp4U4AA7Duu.jpg"/>
    <hyperlink ref="U512" r:id="rId156" display="https://pbs.twimg.com/media/D071pfyVsAA8EbK.jpg"/>
    <hyperlink ref="U519" r:id="rId157" display="https://pbs.twimg.com/media/D078uyQVYAAFjts.jpg"/>
    <hyperlink ref="U520" r:id="rId158" display="https://pbs.twimg.com/media/D079RYrUwAA7vOW.jpg"/>
    <hyperlink ref="U414" r:id="rId159" display="https://pbs.twimg.com/media/D078uyQVYAAFjts.jpg"/>
    <hyperlink ref="U106" r:id="rId160" display="https://pbs.twimg.com/media/D019gr7X0AEZua7.jpg"/>
    <hyperlink ref="U128" r:id="rId161" display="https://pbs.twimg.com/media/D0XOhVaXcAIgyAp.png"/>
    <hyperlink ref="U132" r:id="rId162" display="https://pbs.twimg.com/media/D0vyQWBXQAAY339.jpg"/>
    <hyperlink ref="U12" r:id="rId163" display="https://pbs.twimg.com/tweet_video_thumb/D0-EjF1WwAAmMK_.jpg"/>
    <hyperlink ref="U13" r:id="rId164" display="https://pbs.twimg.com/tweet_video_thumb/D0-EjF1WwAAmMK_.jpg"/>
    <hyperlink ref="U14" r:id="rId165" display="https://pbs.twimg.com/tweet_video_thumb/D0-EjF1WwAAmMK_.jpg"/>
    <hyperlink ref="U735" r:id="rId166" display="https://pbs.twimg.com/tweet_video_thumb/D0X58usXQAA1BpA.jpg"/>
    <hyperlink ref="U734" r:id="rId167" display="https://pbs.twimg.com/tweet_video_thumb/D079hikX0AA0U1s.jpg"/>
    <hyperlink ref="U759" r:id="rId168" display="https://pbs.twimg.com/media/D0bS7a0WkAAm_jK.jpg"/>
    <hyperlink ref="U760" r:id="rId169" display="https://pbs.twimg.com/media/D0_SqEhW0AEtTAr.jpg"/>
    <hyperlink ref="V476" r:id="rId170" display="http://pbs.twimg.com/profile_images/1091291508886642688/dyf_Jg0f_normal.jpg"/>
    <hyperlink ref="V477" r:id="rId171" display="http://pbs.twimg.com/profile_images/1079507628026281984/KOCRr8Ml_normal.jpg"/>
    <hyperlink ref="V478" r:id="rId172" display="http://pbs.twimg.com/profile_images/1087290183341375488/fsmpB5D8_normal.jpg"/>
    <hyperlink ref="V504" r:id="rId173" display="http://pbs.twimg.com/profile_images/526740727/S_Ardis_normal.JPG"/>
    <hyperlink ref="V505" r:id="rId174" display="http://pbs.twimg.com/profile_images/1088194164934828032/yQwsA4kn_normal.jpg"/>
    <hyperlink ref="V506" r:id="rId175" display="http://pbs.twimg.com/profile_images/1009868701309403138/A9D95Zo3_normal.jpg"/>
    <hyperlink ref="V479" r:id="rId176" display="http://pbs.twimg.com/profile_images/1080127626600099840/vSFhZoF0_normal.jpg"/>
    <hyperlink ref="V695" r:id="rId177" display="http://pbs.twimg.com/profile_images/982431125422379008/HQj2kebb_normal.jpg"/>
    <hyperlink ref="V507" r:id="rId178" display="http://pbs.twimg.com/profile_images/1097538455754719233/sJKIiMjx_normal.jpg"/>
    <hyperlink ref="V119" r:id="rId179" display="http://pbs.twimg.com/profile_images/972587816826888193/VLyzXXby_normal.jpg"/>
    <hyperlink ref="V120" r:id="rId180" display="http://pbs.twimg.com/profile_images/972587816826888193/VLyzXXby_normal.jpg"/>
    <hyperlink ref="V487" r:id="rId181" display="http://pbs.twimg.com/profile_images/1005331089102024704/NchdhDl5_normal.jpg"/>
    <hyperlink ref="V105" r:id="rId182" display="http://pbs.twimg.com/profile_images/971104027667660800/wnVN1Ytm_normal.jpg"/>
    <hyperlink ref="V84" r:id="rId183" display="http://pbs.twimg.com/profile_images/1038649897489186816/lwV659FE_normal.jpg"/>
    <hyperlink ref="V364" r:id="rId184" display="http://pbs.twimg.com/profile_images/1038649897489186816/lwV659FE_normal.jpg"/>
    <hyperlink ref="V442" r:id="rId185" display="http://pbs.twimg.com/profile_images/1098029789779251201/2E_Yw9Z6_normal.jpg"/>
    <hyperlink ref="V704" r:id="rId186" display="http://pbs.twimg.com/profile_images/844209054167707648/-Xexs1RQ_normal.jpg"/>
    <hyperlink ref="V488" r:id="rId187" display="http://pbs.twimg.com/profile_images/601591035/twitter_pic_1__normal.jpg"/>
    <hyperlink ref="V69" r:id="rId188" display="http://pbs.twimg.com/profile_images/1062524158477824000/b5zP5kfi_normal.jpg"/>
    <hyperlink ref="V468" r:id="rId189" display="http://pbs.twimg.com/profile_images/936022634764042240/8bKl2kXx_normal.jpg"/>
    <hyperlink ref="V111" r:id="rId190" display="http://pbs.twimg.com/profile_images/936022634764042240/8bKl2kXx_normal.jpg"/>
    <hyperlink ref="V112" r:id="rId191" display="http://pbs.twimg.com/profile_images/936022634764042240/8bKl2kXx_normal.jpg"/>
    <hyperlink ref="V113" r:id="rId192" display="http://pbs.twimg.com/profile_images/936022634764042240/8bKl2kXx_normal.jpg"/>
    <hyperlink ref="V114" r:id="rId193" display="http://pbs.twimg.com/profile_images/936022634764042240/8bKl2kXx_normal.jpg"/>
    <hyperlink ref="V525" r:id="rId194" display="http://pbs.twimg.com/profile_images/1085004559150399488/k8L9OXAT_normal.jpg"/>
    <hyperlink ref="V489" r:id="rId195" display="http://pbs.twimg.com/profile_images/997279537791684611/ytbc8dDj_normal.jpg"/>
    <hyperlink ref="V490" r:id="rId196" display="http://pbs.twimg.com/profile_images/1103107962317484032/_zFIwYR1_normal.jpg"/>
    <hyperlink ref="V491" r:id="rId197" display="http://pbs.twimg.com/profile_images/439196207768813568/aw--VleU_normal.jpeg"/>
    <hyperlink ref="V492" r:id="rId198" display="http://pbs.twimg.com/profile_images/1083094065632198658/S4RP2plQ_normal.jpg"/>
    <hyperlink ref="V470" r:id="rId199" display="http://pbs.twimg.com/profile_images/1092044382298083328/s8AEsSO0_normal.jpg"/>
    <hyperlink ref="V493" r:id="rId200" display="http://pbs.twimg.com/profile_images/1055605084413943808/WhS7ke4j_normal.jpg"/>
    <hyperlink ref="V423" r:id="rId201" display="http://pbs.twimg.com/profile_images/727494247755051008/t9DYXzGq_normal.jpg"/>
    <hyperlink ref="V294" r:id="rId202" display="http://pbs.twimg.com/profile_images/727494247755051008/t9DYXzGq_normal.jpg"/>
    <hyperlink ref="V434" r:id="rId203" display="http://pbs.twimg.com/profile_images/727494247755051008/t9DYXzGq_normal.jpg"/>
    <hyperlink ref="V424" r:id="rId204" display="http://pbs.twimg.com/profile_images/929221145211019264/HOHL_b_x_normal.jpg"/>
    <hyperlink ref="V295" r:id="rId205" display="http://pbs.twimg.com/profile_images/929221145211019264/HOHL_b_x_normal.jpg"/>
    <hyperlink ref="V480" r:id="rId206" display="http://pbs.twimg.com/profile_images/1013926411344728064/JKH2HmId_normal.jpg"/>
    <hyperlink ref="V124" r:id="rId207" display="http://pbs.twimg.com/profile_images/1013926411344728064/JKH2HmId_normal.jpg"/>
    <hyperlink ref="V125" r:id="rId208" display="http://pbs.twimg.com/profile_images/522580268717473792/bm3PA_Jn_normal.jpeg"/>
    <hyperlink ref="V126" r:id="rId209" display="https://pbs.twimg.com/media/D0StUHEWsAYpeRR.png"/>
    <hyperlink ref="V481" r:id="rId210" display="http://pbs.twimg.com/profile_images/522580268717473792/bm3PA_Jn_normal.jpeg"/>
    <hyperlink ref="V127" r:id="rId211" display="https://pbs.twimg.com/media/D0StUHEWsAYpeRR.png"/>
    <hyperlink ref="V502" r:id="rId212" display="http://pbs.twimg.com/profile_images/511895099886690304/yzmwjcMe_normal.png"/>
    <hyperlink ref="V90" r:id="rId213" display="https://pbs.twimg.com/media/D0wW0RgU8AAPSvn.jpg"/>
    <hyperlink ref="V91" r:id="rId214" display="https://pbs.twimg.com/media/D0wW0RgU8AAPSvn.jpg"/>
    <hyperlink ref="V416" r:id="rId215" display="http://pbs.twimg.com/profile_images/2148007268/mark_pic_2_normal.jpg"/>
    <hyperlink ref="V5" r:id="rId216" display="http://pbs.twimg.com/profile_images/2148007268/mark_pic_2_normal.jpg"/>
    <hyperlink ref="V6" r:id="rId217" display="http://pbs.twimg.com/profile_images/2148007268/mark_pic_2_normal.jpg"/>
    <hyperlink ref="V445" r:id="rId218" display="http://pbs.twimg.com/profile_images/414031327160041473/I7ogc8GR_normal.png"/>
    <hyperlink ref="V417" r:id="rId219" display="http://pbs.twimg.com/profile_images/1101122332079341569/guoSCQZU_normal.png"/>
    <hyperlink ref="V7" r:id="rId220" display="http://pbs.twimg.com/profile_images/1101122332079341569/guoSCQZU_normal.png"/>
    <hyperlink ref="V8" r:id="rId221" display="http://pbs.twimg.com/profile_images/1101122332079341569/guoSCQZU_normal.png"/>
    <hyperlink ref="V9" r:id="rId222" display="https://pbs.twimg.com/media/D0vchJ6W0AIUL69.png"/>
    <hyperlink ref="V10" r:id="rId223" display="http://pbs.twimg.com/profile_images/3048635791/c4ca0729298ce82c2ce65cad91d020b8_normal.jpeg"/>
    <hyperlink ref="V11" r:id="rId224" display="https://pbs.twimg.com/media/D0vchJ6W0AIUL69.png"/>
    <hyperlink ref="V418" r:id="rId225" display="http://pbs.twimg.com/profile_images/3048635791/c4ca0729298ce82c2ce65cad91d020b8_normal.jpeg"/>
    <hyperlink ref="V503" r:id="rId226" display="http://pbs.twimg.com/profile_images/1097992408447533056/stYw0MaH_normal.jpg"/>
    <hyperlink ref="V453" r:id="rId227" display="https://pbs.twimg.com/media/D0464YDWoAAYw9J.jpg"/>
    <hyperlink ref="V457" r:id="rId228" display="https://pbs.twimg.com/media/D047wneX0AAuz7E.jpg"/>
    <hyperlink ref="V454" r:id="rId229" display="https://pbs.twimg.com/media/D0464YDWoAAYw9J.jpg"/>
    <hyperlink ref="V447" r:id="rId230" display="https://pbs.twimg.com/media/D046un4WoAAoIWM.jpg"/>
    <hyperlink ref="V496" r:id="rId231" display="http://pbs.twimg.com/profile_images/841086094481465344/HF9z7f1M_normal.jpg"/>
    <hyperlink ref="V462" r:id="rId232" display="https://pbs.twimg.com/media/D046ODTXQAAakYY.jpg"/>
    <hyperlink ref="V458" r:id="rId233" display="https://pbs.twimg.com/media/D047wneX0AAuz7E.jpg"/>
    <hyperlink ref="V497" r:id="rId234" display="http://pbs.twimg.com/profile_images/1093276391318188034/k96f5_vt_normal.jpg"/>
    <hyperlink ref="V459" r:id="rId235" display="https://pbs.twimg.com/media/D047wneX0AAuz7E.jpg"/>
    <hyperlink ref="V500" r:id="rId236" display="http://pbs.twimg.com/profile_images/1050902590039445504/iDn3HBKY_normal.jpg"/>
    <hyperlink ref="V448" r:id="rId237" display="https://pbs.twimg.com/media/D046un4WoAAoIWM.jpg"/>
    <hyperlink ref="V662" r:id="rId238" display="https://pbs.twimg.com/media/D0xe2GiW0Acaakt.jpg"/>
    <hyperlink ref="V446" r:id="rId239" display="http://pbs.twimg.com/profile_images/952915123533905920/u6PyXyTE_normal.jpg"/>
    <hyperlink ref="V463" r:id="rId240" display="https://pbs.twimg.com/media/D046ODTXQAAakYY.jpg"/>
    <hyperlink ref="V508" r:id="rId241" display="http://pbs.twimg.com/profile_images/1087521145610530816/BtxwFZ9F_normal.jpg"/>
    <hyperlink ref="V450" r:id="rId242" display="https://pbs.twimg.com/media/D046b1UWwAAjuFo.jpg"/>
    <hyperlink ref="V688" r:id="rId243" display="https://pbs.twimg.com/tweet_video_thumb/D0XtrVFW0AEc6rs.jpg"/>
    <hyperlink ref="V460" r:id="rId244" display="https://pbs.twimg.com/media/D047wneX0AAuz7E.jpg"/>
    <hyperlink ref="V742" r:id="rId245" display="http://pbs.twimg.com/profile_images/480544465610735616/Y_viD_Ii_normal.jpeg"/>
    <hyperlink ref="V743" r:id="rId246" display="http://pbs.twimg.com/profile_images/480544465610735616/Y_viD_Ii_normal.jpeg"/>
    <hyperlink ref="V561" r:id="rId247" display="http://pbs.twimg.com/profile_images/1032540934825631744/6okqTK93_normal.jpg"/>
    <hyperlink ref="V587" r:id="rId248" display="http://pbs.twimg.com/profile_images/1032540934825631744/6okqTK93_normal.jpg"/>
    <hyperlink ref="V387" r:id="rId249" display="http://pbs.twimg.com/profile_images/1016994982853476352/YBxKkylG_normal.jpg"/>
    <hyperlink ref="V183" r:id="rId250" display="http://pbs.twimg.com/profile_images/1016994982853476352/YBxKkylG_normal.jpg"/>
    <hyperlink ref="V94" r:id="rId251" display="http://pbs.twimg.com/profile_images/863499348360953856/qm8Tpql9_normal.jpg"/>
    <hyperlink ref="V95" r:id="rId252" display="http://pbs.twimg.com/profile_images/863499348360953856/qm8Tpql9_normal.jpg"/>
    <hyperlink ref="V390" r:id="rId253" display="http://pbs.twimg.com/profile_images/863499348360953856/qm8Tpql9_normal.jpg"/>
    <hyperlink ref="V427" r:id="rId254" display="http://pbs.twimg.com/profile_images/1027990247194292224/NQC8OG3g_normal.jpg"/>
    <hyperlink ref="V428" r:id="rId255" display="http://pbs.twimg.com/profile_images/662343800115826688/YgdyNhda_normal.jpg"/>
    <hyperlink ref="V677" r:id="rId256" display="http://pbs.twimg.com/profile_images/1087036237964206080/2pP0x-rS_normal.jpg"/>
    <hyperlink ref="V543" r:id="rId257" display="http://pbs.twimg.com/profile_images/1087036237964206080/2pP0x-rS_normal.jpg"/>
    <hyperlink ref="V71" r:id="rId258" display="http://pbs.twimg.com/profile_images/1087036237964206080/2pP0x-rS_normal.jpg"/>
    <hyperlink ref="V339" r:id="rId259" display="http://pbs.twimg.com/profile_images/1087036237964206080/2pP0x-rS_normal.jpg"/>
    <hyperlink ref="V573" r:id="rId260" display="http://pbs.twimg.com/profile_images/1087036237964206080/2pP0x-rS_normal.jpg"/>
    <hyperlink ref="V576" r:id="rId261" display="http://pbs.twimg.com/profile_images/1087036237964206080/2pP0x-rS_normal.jpg"/>
    <hyperlink ref="V696" r:id="rId262" display="http://pbs.twimg.com/profile_images/1087036237964206080/2pP0x-rS_normal.jpg"/>
    <hyperlink ref="V599" r:id="rId263" display="http://pbs.twimg.com/profile_images/1087036237964206080/2pP0x-rS_normal.jpg"/>
    <hyperlink ref="V598" r:id="rId264" display="http://pbs.twimg.com/profile_images/1087036237964206080/2pP0x-rS_normal.jpg"/>
    <hyperlink ref="V435" r:id="rId265" display="http://pbs.twimg.com/profile_images/1087036237964206080/2pP0x-rS_normal.jpg"/>
    <hyperlink ref="V256" r:id="rId266" display="http://pbs.twimg.com/profile_images/877616716980731905/bNsHJcoJ_normal.jpg"/>
    <hyperlink ref="V555" r:id="rId267" display="http://pbs.twimg.com/profile_images/971104027667660800/wnVN1Ytm_normal.jpg"/>
    <hyperlink ref="V328" r:id="rId268" display="http://pbs.twimg.com/profile_images/971104027667660800/wnVN1Ytm_normal.jpg"/>
    <hyperlink ref="V409" r:id="rId269" display="http://pbs.twimg.com/profile_images/877616716980731905/bNsHJcoJ_normal.jpg"/>
    <hyperlink ref="V408" r:id="rId270" display="http://pbs.twimg.com/profile_images/877616716980731905/bNsHJcoJ_normal.jpg"/>
    <hyperlink ref="V590" r:id="rId271" display="http://pbs.twimg.com/profile_images/1100177587580604417/dUUUJ5_e_normal.png"/>
    <hyperlink ref="V438" r:id="rId272" display="http://pbs.twimg.com/profile_images/877616716980731905/bNsHJcoJ_normal.jpg"/>
    <hyperlink ref="V690" r:id="rId273" display="http://pbs.twimg.com/profile_images/1102901013508431872/U-ONse2u_normal.jpg"/>
    <hyperlink ref="V583" r:id="rId274" display="http://pbs.twimg.com/profile_images/1102901013508431872/U-ONse2u_normal.jpg"/>
    <hyperlink ref="V608" r:id="rId275" display="http://pbs.twimg.com/profile_images/1102901013508431872/U-ONse2u_normal.jpg"/>
    <hyperlink ref="V630" r:id="rId276" display="http://pbs.twimg.com/profile_images/1102901013508431872/U-ONse2u_normal.jpg"/>
    <hyperlink ref="V323" r:id="rId277" display="http://pbs.twimg.com/profile_images/1102901013508431872/U-ONse2u_normal.jpg"/>
    <hyperlink ref="V738" r:id="rId278" display="https://pbs.twimg.com/media/D0X5xhCWwAQwAqE.jpg"/>
    <hyperlink ref="V257" r:id="rId279" display="http://pbs.twimg.com/profile_images/1057753968347013120/7cIijcV7_normal.jpg"/>
    <hyperlink ref="V258" r:id="rId280" display="http://pbs.twimg.com/profile_images/1057299964823404545/HxQzxXqB_normal.jpg"/>
    <hyperlink ref="V261" r:id="rId281" display="http://pbs.twimg.com/profile_images/877616716980731905/bNsHJcoJ_normal.jpg"/>
    <hyperlink ref="V260" r:id="rId282" display="http://pbs.twimg.com/profile_images/877616716980731905/bNsHJcoJ_normal.jpg"/>
    <hyperlink ref="V259" r:id="rId283" display="http://pbs.twimg.com/profile_images/877616716980731905/bNsHJcoJ_normal.jpg"/>
    <hyperlink ref="V102" r:id="rId284" display="https://pbs.twimg.com/media/D0X6BGzX4AECeH2.png"/>
    <hyperlink ref="V103" r:id="rId285" display="http://pbs.twimg.com/profile_images/877616716980731905/bNsHJcoJ_normal.jpg"/>
    <hyperlink ref="V692" r:id="rId286" display="http://pbs.twimg.com/profile_images/857650481866264576/REPWdznp_normal.jpg"/>
    <hyperlink ref="V538" r:id="rId287" display="http://pbs.twimg.com/profile_images/857650481866264576/REPWdznp_normal.jpg"/>
    <hyperlink ref="V635" r:id="rId288" display="http://pbs.twimg.com/profile_images/857650481866264576/REPWdznp_normal.jpg"/>
    <hyperlink ref="V135" r:id="rId289" display="http://pbs.twimg.com/profile_images/877616716980731905/bNsHJcoJ_normal.jpg"/>
    <hyperlink ref="V45" r:id="rId290" display="http://pbs.twimg.com/profile_images/1063230088886566912/KpNWuRoh_normal.jpg"/>
    <hyperlink ref="V56" r:id="rId291" display="http://pbs.twimg.com/profile_images/1063230088886566912/KpNWuRoh_normal.jpg"/>
    <hyperlink ref="V28" r:id="rId292" display="http://pbs.twimg.com/profile_images/1063230088886566912/KpNWuRoh_normal.jpg"/>
    <hyperlink ref="V58" r:id="rId293" display="http://pbs.twimg.com/profile_images/1063230088886566912/KpNWuRoh_normal.jpg"/>
    <hyperlink ref="V18" r:id="rId294" display="http://pbs.twimg.com/profile_images/877616716980731905/bNsHJcoJ_normal.jpg"/>
    <hyperlink ref="V20" r:id="rId295" display="http://pbs.twimg.com/profile_images/877616716980731905/bNsHJcoJ_normal.jpg"/>
    <hyperlink ref="V61" r:id="rId296" display="http://pbs.twimg.com/profile_images/1057299964823404545/HxQzxXqB_normal.jpg"/>
    <hyperlink ref="V252" r:id="rId297" display="http://pbs.twimg.com/profile_images/1057299964823404545/HxQzxXqB_normal.jpg"/>
    <hyperlink ref="V751" r:id="rId298" display="http://pbs.twimg.com/profile_images/1072394933972189184/gtAJVO-I_normal.jpg"/>
    <hyperlink ref="V288" r:id="rId299" display="http://pbs.twimg.com/profile_images/1072394933972189184/gtAJVO-I_normal.jpg"/>
    <hyperlink ref="V72" r:id="rId300" display="http://pbs.twimg.com/profile_images/1072394933972189184/gtAJVO-I_normal.jpg"/>
    <hyperlink ref="V340" r:id="rId301" display="http://pbs.twimg.com/profile_images/1072394933972189184/gtAJVO-I_normal.jpg"/>
    <hyperlink ref="V731" r:id="rId302" display="http://pbs.twimg.com/profile_images/1072394933972189184/gtAJVO-I_normal.jpg"/>
    <hyperlink ref="V300" r:id="rId303" display="http://pbs.twimg.com/profile_images/1072394933972189184/gtAJVO-I_normal.jpg"/>
    <hyperlink ref="V303" r:id="rId304" display="http://pbs.twimg.com/profile_images/1072394933972189184/gtAJVO-I_normal.jpg"/>
    <hyperlink ref="V62" r:id="rId305" display="http://pbs.twimg.com/profile_images/1021388185820188672/rqvrmFSz_normal.jpg"/>
    <hyperlink ref="V422" r:id="rId306" display="http://pbs.twimg.com/profile_images/877616716980731905/bNsHJcoJ_normal.jpg"/>
    <hyperlink ref="V255" r:id="rId307" display="http://pbs.twimg.com/profile_images/877616716980731905/bNsHJcoJ_normal.jpg"/>
    <hyperlink ref="V254" r:id="rId308" display="http://pbs.twimg.com/profile_images/877616716980731905/bNsHJcoJ_normal.jpg"/>
    <hyperlink ref="V253" r:id="rId309" display="http://pbs.twimg.com/profile_images/877616716980731905/bNsHJcoJ_normal.jpg"/>
    <hyperlink ref="V48" r:id="rId310" display="http://pbs.twimg.com/profile_images/877616716980731905/bNsHJcoJ_normal.jpg"/>
    <hyperlink ref="V30" r:id="rId311" display="http://pbs.twimg.com/profile_images/877616716980731905/bNsHJcoJ_normal.jpg"/>
    <hyperlink ref="V679" r:id="rId312" display="http://pbs.twimg.com/profile_images/1083162270899662849/VdezDzJe_normal.jpg"/>
    <hyperlink ref="V549" r:id="rId313" display="http://pbs.twimg.com/profile_images/1083162270899662849/VdezDzJe_normal.jpg"/>
    <hyperlink ref="V565" r:id="rId314" display="https://pbs.twimg.com/tweet_video_thumb/D071uqXU8AAYUL8.jpg"/>
    <hyperlink ref="V604" r:id="rId315" display="http://pbs.twimg.com/profile_images/1083162270899662849/VdezDzJe_normal.jpg"/>
    <hyperlink ref="V626" r:id="rId316" display="http://pbs.twimg.com/profile_images/1083162270899662849/VdezDzJe_normal.jpg"/>
    <hyperlink ref="V145" r:id="rId317" display="http://pbs.twimg.com/profile_images/877616716980731905/bNsHJcoJ_normal.jpg"/>
    <hyperlink ref="V144" r:id="rId318" display="http://pbs.twimg.com/profile_images/877616716980731905/bNsHJcoJ_normal.jpg"/>
    <hyperlink ref="V143" r:id="rId319" display="http://pbs.twimg.com/profile_images/877616716980731905/bNsHJcoJ_normal.jpg"/>
    <hyperlink ref="V182" r:id="rId320" display="http://pbs.twimg.com/profile_images/1100108325340020736/9LoQuvz7_normal.jpg"/>
    <hyperlink ref="V569" r:id="rId321" display="https://pbs.twimg.com/media/D070wbVXQAEwuod.jpg"/>
    <hyperlink ref="V603" r:id="rId322" display="http://pbs.twimg.com/profile_images/801793384704802816/Pje3lQ3V_normal.jpg"/>
    <hyperlink ref="V623" r:id="rId323" display="http://pbs.twimg.com/profile_images/801793384704802816/Pje3lQ3V_normal.jpg"/>
    <hyperlink ref="V650" r:id="rId324" display="https://pbs.twimg.com/media/D077wbCXcAEmAiu.jpg"/>
    <hyperlink ref="V180" r:id="rId325" display="http://pbs.twimg.com/profile_images/877616716980731905/bNsHJcoJ_normal.jpg"/>
    <hyperlink ref="V181" r:id="rId326" display="https://pbs.twimg.com/media/D078LW0W0AEpY46.jpg"/>
    <hyperlink ref="V595" r:id="rId327" display="http://pbs.twimg.com/profile_images/983126334342926337/sx3m3Ab5_normal.jpg"/>
    <hyperlink ref="V410" r:id="rId328" display="http://pbs.twimg.com/profile_images/877616716980731905/bNsHJcoJ_normal.jpg"/>
    <hyperlink ref="V415" r:id="rId329" display="http://pbs.twimg.com/profile_images/992100086363672577/OMgwGwgB_normal.jpg"/>
    <hyperlink ref="V49" r:id="rId330" display="http://pbs.twimg.com/profile_images/681574467588517889/eAdcs-ys_normal.jpg"/>
    <hyperlink ref="V238" r:id="rId331" display="http://pbs.twimg.com/profile_images/681574467588517889/eAdcs-ys_normal.jpg"/>
    <hyperlink ref="V691" r:id="rId332" display="http://pbs.twimg.com/profile_images/1097573390993551363/pWqIOPjI_normal.jpg"/>
    <hyperlink ref="V544" r:id="rId333" display="http://pbs.twimg.com/profile_images/1097573390993551363/pWqIOPjI_normal.jpg"/>
    <hyperlink ref="V571" r:id="rId334" display="http://pbs.twimg.com/profile_images/1097573390993551363/pWqIOPjI_normal.jpg"/>
    <hyperlink ref="V602" r:id="rId335" display="http://pbs.twimg.com/profile_images/1097573390993551363/pWqIOPjI_normal.jpg"/>
    <hyperlink ref="V624" r:id="rId336" display="http://pbs.twimg.com/profile_images/1097573390993551363/pWqIOPjI_normal.jpg"/>
    <hyperlink ref="V647" r:id="rId337" display="http://pbs.twimg.com/profile_images/1097573390993551363/pWqIOPjI_normal.jpg"/>
    <hyperlink ref="V76" r:id="rId338" display="http://pbs.twimg.com/profile_images/1057299964823404545/HxQzxXqB_normal.jpg"/>
    <hyperlink ref="V205" r:id="rId339" display="http://pbs.twimg.com/profile_images/1100108325340020736/9LoQuvz7_normal.jpg"/>
    <hyperlink ref="V208" r:id="rId340" display="http://pbs.twimg.com/profile_images/877616716980731905/bNsHJcoJ_normal.jpg"/>
    <hyperlink ref="V206" r:id="rId341" display="http://pbs.twimg.com/profile_images/877616716980731905/bNsHJcoJ_normal.jpg"/>
    <hyperlink ref="V204" r:id="rId342" display="http://pbs.twimg.com/profile_images/681574467588517889/eAdcs-ys_normal.jpg"/>
    <hyperlink ref="V207" r:id="rId343" display="http://pbs.twimg.com/profile_images/681574467588517889/eAdcs-ys_normal.jpg"/>
    <hyperlink ref="V70" r:id="rId344" display="http://pbs.twimg.com/profile_images/681574467588517889/eAdcs-ys_normal.jpg"/>
    <hyperlink ref="V293" r:id="rId345" display="http://pbs.twimg.com/profile_images/1057753968347013120/7cIijcV7_normal.jpg"/>
    <hyperlink ref="V92" r:id="rId346" display="http://pbs.twimg.com/profile_images/1057753968347013120/7cIijcV7_normal.jpg"/>
    <hyperlink ref="V388" r:id="rId347" display="http://pbs.twimg.com/profile_images/1057753968347013120/7cIijcV7_normal.jpg"/>
    <hyperlink ref="V224" r:id="rId348" display="http://pbs.twimg.com/profile_images/1057753968347013120/7cIijcV7_normal.jpg"/>
    <hyperlink ref="V301" r:id="rId349" display="http://pbs.twimg.com/profile_images/1057753968347013120/7cIijcV7_normal.jpg"/>
    <hyperlink ref="V32" r:id="rId350" display="http://pbs.twimg.com/profile_images/1057753968347013120/7cIijcV7_normal.jpg"/>
    <hyperlink ref="V148" r:id="rId351" display="http://pbs.twimg.com/profile_images/1057753968347013120/7cIijcV7_normal.jpg"/>
    <hyperlink ref="V68" r:id="rId352" display="http://pbs.twimg.com/profile_images/1057753968347013120/7cIijcV7_normal.jpg"/>
    <hyperlink ref="V286" r:id="rId353" display="http://pbs.twimg.com/profile_images/1057753968347013120/7cIijcV7_normal.jpg"/>
    <hyperlink ref="V82" r:id="rId354" display="http://pbs.twimg.com/profile_images/1057753968347013120/7cIijcV7_normal.jpg"/>
    <hyperlink ref="V362" r:id="rId355" display="http://pbs.twimg.com/profile_images/1057753968347013120/7cIijcV7_normal.jpg"/>
    <hyperlink ref="V304" r:id="rId356" display="http://pbs.twimg.com/profile_images/1057753968347013120/7cIijcV7_normal.jpg"/>
    <hyperlink ref="V365" r:id="rId357" display="http://pbs.twimg.com/profile_images/1057753968347013120/7cIijcV7_normal.jpg"/>
    <hyperlink ref="V193" r:id="rId358" display="http://pbs.twimg.com/profile_images/1057753968347013120/7cIijcV7_normal.jpg"/>
    <hyperlink ref="V403" r:id="rId359" display="http://pbs.twimg.com/profile_images/1057753968347013120/7cIijcV7_normal.jpg"/>
    <hyperlink ref="V736" r:id="rId360" display="http://pbs.twimg.com/profile_images/1057753968347013120/7cIijcV7_normal.jpg"/>
    <hyperlink ref="V332" r:id="rId361" display="http://pbs.twimg.com/profile_images/1057753968347013120/7cIijcV7_normal.jpg"/>
    <hyperlink ref="V173" r:id="rId362" display="http://pbs.twimg.com/profile_images/877616716980731905/bNsHJcoJ_normal.jpg"/>
    <hyperlink ref="V174" r:id="rId363" display="http://pbs.twimg.com/profile_images/877616716980731905/bNsHJcoJ_normal.jpg"/>
    <hyperlink ref="V175" r:id="rId364" display="http://pbs.twimg.com/profile_images/877616716980731905/bNsHJcoJ_normal.jpg"/>
    <hyperlink ref="V443" r:id="rId365" display="http://pbs.twimg.com/profile_images/877616716980731905/bNsHJcoJ_normal.jpg"/>
    <hyperlink ref="V172" r:id="rId366" display="https://pbs.twimg.com/tweet_video_thumb/D0X3OHCWwAIqx4X.jpg"/>
    <hyperlink ref="V171" r:id="rId367" display="http://pbs.twimg.com/profile_images/681574467588517889/eAdcs-ys_normal.jpg"/>
    <hyperlink ref="V706" r:id="rId368" display="http://pbs.twimg.com/profile_images/1062524158477824000/b5zP5kfi_normal.jpg"/>
    <hyperlink ref="V310" r:id="rId369" display="http://pbs.twimg.com/profile_images/1062524158477824000/b5zP5kfi_normal.jpg"/>
    <hyperlink ref="V322" r:id="rId370" display="http://pbs.twimg.com/profile_images/1062524158477824000/b5zP5kfi_normal.jpg"/>
    <hyperlink ref="V317" r:id="rId371" display="http://pbs.twimg.com/profile_images/1062524158477824000/b5zP5kfi_normal.jpg"/>
    <hyperlink ref="V176" r:id="rId372" display="http://pbs.twimg.com/profile_images/1100108325340020736/9LoQuvz7_normal.jpg"/>
    <hyperlink ref="V178" r:id="rId373" display="http://pbs.twimg.com/profile_images/877616716980731905/bNsHJcoJ_normal.jpg"/>
    <hyperlink ref="V179" r:id="rId374" display="http://pbs.twimg.com/profile_images/877616716980731905/bNsHJcoJ_normal.jpg"/>
    <hyperlink ref="V177" r:id="rId375" display="http://pbs.twimg.com/profile_images/681574467588517889/eAdcs-ys_normal.jpg"/>
    <hyperlink ref="V47" r:id="rId376" display="http://pbs.twimg.com/profile_images/681574467588517889/eAdcs-ys_normal.jpg"/>
    <hyperlink ref="V100" r:id="rId377" display="http://pbs.twimg.com/profile_images/681574467588517889/eAdcs-ys_normal.jpg"/>
    <hyperlink ref="V96" r:id="rId378" display="http://pbs.twimg.com/profile_images/1027990247194292224/NQC8OG3g_normal.jpg"/>
    <hyperlink ref="V391" r:id="rId379" display="http://pbs.twimg.com/profile_images/1027990247194292224/NQC8OG3g_normal.jpg"/>
    <hyperlink ref="V97" r:id="rId380" display="http://pbs.twimg.com/profile_images/662343800115826688/YgdyNhda_normal.jpg"/>
    <hyperlink ref="V101" r:id="rId381" display="http://pbs.twimg.com/profile_images/681574467588517889/eAdcs-ys_normal.jpg"/>
    <hyperlink ref="V231" r:id="rId382" display="http://pbs.twimg.com/profile_images/1057299964823404545/HxQzxXqB_normal.jpg"/>
    <hyperlink ref="V226" r:id="rId383" display="http://pbs.twimg.com/profile_images/1063230088886566912/KpNWuRoh_normal.jpg"/>
    <hyperlink ref="V509" r:id="rId384" display="http://pbs.twimg.com/profile_images/1021388185820188672/rqvrmFSz_normal.jpg"/>
    <hyperlink ref="V654" r:id="rId385" display="http://pbs.twimg.com/profile_images/1021388185820188672/rqvrmFSz_normal.jpg"/>
    <hyperlink ref="V541" r:id="rId386" display="https://pbs.twimg.com/tweet_video_thumb/D0XvTjZXgAAA2cJ.jpg"/>
    <hyperlink ref="V471" r:id="rId387" display="http://pbs.twimg.com/profile_images/1021388185820188672/rqvrmFSz_normal.jpg"/>
    <hyperlink ref="V421" r:id="rId388" display="http://pbs.twimg.com/profile_images/1021388185820188672/rqvrmFSz_normal.jpg"/>
    <hyperlink ref="V279" r:id="rId389" display="http://pbs.twimg.com/profile_images/1021388185820188672/rqvrmFSz_normal.jpg"/>
    <hyperlink ref="V567" r:id="rId390" display="http://pbs.twimg.com/profile_images/1021388185820188672/rqvrmFSz_normal.jpg"/>
    <hyperlink ref="V568" r:id="rId391" display="http://pbs.twimg.com/profile_images/1021388185820188672/rqvrmFSz_normal.jpg"/>
    <hyperlink ref="V596" r:id="rId392" display="http://pbs.twimg.com/profile_images/1021388185820188672/rqvrmFSz_normal.jpg"/>
    <hyperlink ref="V440" r:id="rId393" display="http://pbs.twimg.com/profile_images/1021388185820188672/rqvrmFSz_normal.jpg"/>
    <hyperlink ref="V620" r:id="rId394" display="http://pbs.twimg.com/profile_images/1021388185820188672/rqvrmFSz_normal.jpg"/>
    <hyperlink ref="V643" r:id="rId395" display="http://pbs.twimg.com/profile_images/1021388185820188672/rqvrmFSz_normal.jpg"/>
    <hyperlink ref="V455" r:id="rId396" display="https://pbs.twimg.com/media/D0464YDWoAAYw9J.jpg"/>
    <hyperlink ref="V653" r:id="rId397" display="https://pbs.twimg.com/tweet_video_thumb/D07wfAOXgAI6g1N.jpg"/>
    <hyperlink ref="V548" r:id="rId398" display="https://pbs.twimg.com/tweet_video_thumb/D07yPYOX4AEhdVw.jpg"/>
    <hyperlink ref="V566" r:id="rId399" display="http://pbs.twimg.com/profile_images/1021388185820188672/rqvrmFSz_normal.jpg"/>
    <hyperlink ref="V572" r:id="rId400" display="http://pbs.twimg.com/profile_images/1021388185820188672/rqvrmFSz_normal.jpg"/>
    <hyperlink ref="V607" r:id="rId401" display="http://pbs.twimg.com/profile_images/1021388185820188672/rqvrmFSz_normal.jpg"/>
    <hyperlink ref="V627" r:id="rId402" display="http://pbs.twimg.com/profile_images/1021388185820188672/rqvrmFSz_normal.jpg"/>
    <hyperlink ref="V646" r:id="rId403" display="http://pbs.twimg.com/profile_images/1021388185820188672/rqvrmFSz_normal.jpg"/>
    <hyperlink ref="V228" r:id="rId404" display="http://pbs.twimg.com/profile_images/877616716980731905/bNsHJcoJ_normal.jpg"/>
    <hyperlink ref="V232" r:id="rId405" display="http://pbs.twimg.com/profile_images/877616716980731905/bNsHJcoJ_normal.jpg"/>
    <hyperlink ref="V229" r:id="rId406" display="http://pbs.twimg.com/profile_images/877616716980731905/bNsHJcoJ_normal.jpg"/>
    <hyperlink ref="V237" r:id="rId407" display="http://pbs.twimg.com/profile_images/877616716980731905/bNsHJcoJ_normal.jpg"/>
    <hyperlink ref="V234" r:id="rId408" display="http://pbs.twimg.com/profile_images/877616716980731905/bNsHJcoJ_normal.jpg"/>
    <hyperlink ref="V230" r:id="rId409" display="http://pbs.twimg.com/profile_images/877616716980731905/bNsHJcoJ_normal.jpg"/>
    <hyperlink ref="V31" r:id="rId410" display="http://pbs.twimg.com/profile_images/877616716980731905/bNsHJcoJ_normal.jpg"/>
    <hyperlink ref="V233" r:id="rId411" display="http://pbs.twimg.com/profile_images/877616716980731905/bNsHJcoJ_normal.jpg"/>
    <hyperlink ref="V235" r:id="rId412" display="http://pbs.twimg.com/profile_images/877616716980731905/bNsHJcoJ_normal.jpg"/>
    <hyperlink ref="V225" r:id="rId413" display="http://pbs.twimg.com/profile_images/681574467588517889/eAdcs-ys_normal.jpg"/>
    <hyperlink ref="V223" r:id="rId414" display="http://pbs.twimg.com/profile_images/681574467588517889/eAdcs-ys_normal.jpg"/>
    <hyperlink ref="V236" r:id="rId415" display="http://pbs.twimg.com/profile_images/681574467588517889/eAdcs-ys_normal.jpg"/>
    <hyperlink ref="V227" r:id="rId416" display="http://pbs.twimg.com/profile_images/681574467588517889/eAdcs-ys_normal.jpg"/>
    <hyperlink ref="V109" r:id="rId417" display="http://pbs.twimg.com/profile_images/620618457554423808/rN9COkVa_normal.jpg"/>
    <hyperlink ref="V3" r:id="rId418" display="http://pbs.twimg.com/profile_images/620618457554423808/rN9COkVa_normal.jpg"/>
    <hyperlink ref="V709" r:id="rId419" display="http://pbs.twimg.com/profile_images/1013139314811654145/JaDvTgug_normal.jpg"/>
    <hyperlink ref="V537" r:id="rId420" display="http://pbs.twimg.com/profile_images/1013139314811654145/JaDvTgug_normal.jpg"/>
    <hyperlink ref="V141" r:id="rId421" display="http://pbs.twimg.com/profile_images/1013139314811654145/JaDvTgug_normal.jpg"/>
    <hyperlink ref="V558" r:id="rId422" display="http://pbs.twimg.com/profile_images/1013139314811654145/JaDvTgug_normal.jpg"/>
    <hyperlink ref="V80" r:id="rId423" display="http://pbs.twimg.com/profile_images/1100108325340020736/9LoQuvz7_normal.jpg"/>
    <hyperlink ref="V203" r:id="rId424" display="http://pbs.twimg.com/profile_images/877616716980731905/bNsHJcoJ_normal.jpg"/>
    <hyperlink ref="V202" r:id="rId425" display="http://pbs.twimg.com/profile_images/877616716980731905/bNsHJcoJ_normal.jpg"/>
    <hyperlink ref="V200" r:id="rId426" display="http://pbs.twimg.com/profile_images/877616716980731905/bNsHJcoJ_normal.jpg"/>
    <hyperlink ref="V75" r:id="rId427" display="http://pbs.twimg.com/profile_images/877616716980731905/bNsHJcoJ_normal.jpg"/>
    <hyperlink ref="V55" r:id="rId428" display="http://pbs.twimg.com/profile_images/681574467588517889/eAdcs-ys_normal.jpg"/>
    <hyperlink ref="V201" r:id="rId429" display="http://pbs.twimg.com/profile_images/1016995824423833601/zY34P-jY_normal.jpg"/>
    <hyperlink ref="V192" r:id="rId430" display="http://pbs.twimg.com/profile_images/1016994982853476352/YBxKkylG_normal.jpg"/>
    <hyperlink ref="V613" r:id="rId431" display="http://pbs.twimg.com/profile_images/852015984961478657/1dAiKikq_normal.jpg"/>
    <hyperlink ref="V333" r:id="rId432" display="http://pbs.twimg.com/profile_images/852015984961478657/1dAiKikq_normal.jpg"/>
    <hyperlink ref="V669" r:id="rId433" display="http://pbs.twimg.com/profile_images/852015984961478657/1dAiKikq_normal.jpg"/>
    <hyperlink ref="V314" r:id="rId434" display="http://pbs.twimg.com/profile_images/852015984961478657/1dAiKikq_normal.jpg"/>
    <hyperlink ref="V217" r:id="rId435" display="https://pbs.twimg.com/tweet_video_thumb/D07w4x5U8AIhoZ9.jpg"/>
    <hyperlink ref="V668" r:id="rId436" display="http://pbs.twimg.com/profile_images/852015984961478657/1dAiKikq_normal.jpg"/>
    <hyperlink ref="V334" r:id="rId437" display="http://pbs.twimg.com/profile_images/852015984961478657/1dAiKikq_normal.jpg"/>
    <hyperlink ref="V218" r:id="rId438" display="http://pbs.twimg.com/profile_images/852015984961478657/1dAiKikq_normal.jpg"/>
    <hyperlink ref="V711" r:id="rId439" display="https://pbs.twimg.com/tweet_video_thumb/D077ftXUcAATPkq.jpg"/>
    <hyperlink ref="V633" r:id="rId440" display="http://pbs.twimg.com/profile_images/852015984961478657/1dAiKikq_normal.jpg"/>
    <hyperlink ref="V189" r:id="rId441" display="http://pbs.twimg.com/profile_images/877616716980731905/bNsHJcoJ_normal.jpg"/>
    <hyperlink ref="V186" r:id="rId442" display="http://pbs.twimg.com/profile_images/877616716980731905/bNsHJcoJ_normal.jpg"/>
    <hyperlink ref="V188" r:id="rId443" display="http://pbs.twimg.com/profile_images/877616716980731905/bNsHJcoJ_normal.jpg"/>
    <hyperlink ref="V190" r:id="rId444" display="http://pbs.twimg.com/profile_images/877616716980731905/bNsHJcoJ_normal.jpg"/>
    <hyperlink ref="V184" r:id="rId445" display="http://pbs.twimg.com/profile_images/877616716980731905/bNsHJcoJ_normal.jpg"/>
    <hyperlink ref="V191" r:id="rId446" display="http://pbs.twimg.com/profile_images/877616716980731905/bNsHJcoJ_normal.jpg"/>
    <hyperlink ref="V187" r:id="rId447" display="http://pbs.twimg.com/profile_images/681574467588517889/eAdcs-ys_normal.jpg"/>
    <hyperlink ref="V185" r:id="rId448" display="http://pbs.twimg.com/profile_images/1016995824423833601/zY34P-jY_normal.jpg"/>
    <hyperlink ref="V533" r:id="rId449" display="https://pbs.twimg.com/media/D0XvVttWwAAVPo2.jpg"/>
    <hyperlink ref="V534" r:id="rId450" display="https://pbs.twimg.com/media/D0XwLjuXQAYNHEE.jpg"/>
    <hyperlink ref="V270" r:id="rId451" display="https://pbs.twimg.com/media/D0XwvghWwAAbljV.jpg"/>
    <hyperlink ref="V557" r:id="rId452" display="https://pbs.twimg.com/media/D0XxNzEX0AAmf_s.jpg"/>
    <hyperlink ref="V564" r:id="rId453" display="https://pbs.twimg.com/media/D0XyDAHXcAAVA0y.jpg"/>
    <hyperlink ref="V589" r:id="rId454" display="http://pbs.twimg.com/profile_images/1102734965123571713/H0rshm2Y_normal.png"/>
    <hyperlink ref="V593" r:id="rId455" display="https://pbs.twimg.com/media/D0X1ZNQXgAAfyCw.jpg"/>
    <hyperlink ref="V640" r:id="rId456" display="http://pbs.twimg.com/profile_images/1102734965123571713/H0rshm2Y_normal.png"/>
    <hyperlink ref="V484" r:id="rId457" display="http://pbs.twimg.com/profile_images/1102734965123571713/H0rshm2Y_normal.png"/>
    <hyperlink ref="V131" r:id="rId458" display="http://pbs.twimg.com/profile_images/1102734965123571713/H0rshm2Y_normal.png"/>
    <hyperlink ref="V449" r:id="rId459" display="https://pbs.twimg.com/media/D046un4WoAAoIWM.jpg"/>
    <hyperlink ref="V411" r:id="rId460" display="http://pbs.twimg.com/profile_images/877616716980731905/bNsHJcoJ_normal.jpg"/>
    <hyperlink ref="V412" r:id="rId461" display="http://pbs.twimg.com/profile_images/877616716980731905/bNsHJcoJ_normal.jpg"/>
    <hyperlink ref="V439" r:id="rId462" display="http://pbs.twimg.com/profile_images/1087175154885484544/NntssRAH_normal.jpg"/>
    <hyperlink ref="V289" r:id="rId463" display="http://abs.twimg.com/sticky/default_profile_images/default_profile_normal.png"/>
    <hyperlink ref="V290" r:id="rId464" display="http://abs.twimg.com/sticky/default_profile_images/default_profile_normal.png"/>
    <hyperlink ref="V660" r:id="rId465" display="http://abs.twimg.com/sticky/default_profile_images/default_profile_normal.png"/>
    <hyperlink ref="V296" r:id="rId466" display="http://abs.twimg.com/sticky/default_profile_images/default_profile_normal.png"/>
    <hyperlink ref="V313" r:id="rId467" display="http://abs.twimg.com/sticky/default_profile_images/default_profile_normal.png"/>
    <hyperlink ref="V168" r:id="rId468" display="http://pbs.twimg.com/profile_images/877616716980731905/bNsHJcoJ_normal.jpg"/>
    <hyperlink ref="V167" r:id="rId469" display="http://pbs.twimg.com/profile_images/877616716980731905/bNsHJcoJ_normal.jpg"/>
    <hyperlink ref="V170" r:id="rId470" display="http://pbs.twimg.com/profile_images/877616716980731905/bNsHJcoJ_normal.jpg"/>
    <hyperlink ref="V169" r:id="rId471" display="http://pbs.twimg.com/profile_images/877616716980731905/bNsHJcoJ_normal.jpg"/>
    <hyperlink ref="V425" r:id="rId472" display="http://pbs.twimg.com/profile_images/1087175154885484544/NntssRAH_normal.jpg"/>
    <hyperlink ref="V685" r:id="rId473" display="http://pbs.twimg.com/profile_images/1057299964823404545/HxQzxXqB_normal.jpg"/>
    <hyperlink ref="V83" r:id="rId474" display="http://pbs.twimg.com/profile_images/1057299964823404545/HxQzxXqB_normal.jpg"/>
    <hyperlink ref="V363" r:id="rId475" display="http://pbs.twimg.com/profile_images/1057299964823404545/HxQzxXqB_normal.jpg"/>
    <hyperlink ref="V320" r:id="rId476" display="http://pbs.twimg.com/profile_images/1057299964823404545/HxQzxXqB_normal.jpg"/>
    <hyperlink ref="V372" r:id="rId477" display="http://pbs.twimg.com/profile_images/1057299964823404545/HxQzxXqB_normal.jpg"/>
    <hyperlink ref="V373" r:id="rId478" display="http://pbs.twimg.com/profile_images/1057299964823404545/HxQzxXqB_normal.jpg"/>
    <hyperlink ref="V66" r:id="rId479" display="http://pbs.twimg.com/profile_images/1057299964823404545/HxQzxXqB_normal.jpg"/>
    <hyperlink ref="V284" r:id="rId480" display="http://pbs.twimg.com/profile_images/1057299964823404545/HxQzxXqB_normal.jpg"/>
    <hyperlink ref="V545" r:id="rId481" display="http://pbs.twimg.com/profile_images/1057299964823404545/HxQzxXqB_normal.jpg"/>
    <hyperlink ref="V67" r:id="rId482" display="http://pbs.twimg.com/profile_images/1057299964823404545/HxQzxXqB_normal.jpg"/>
    <hyperlink ref="V285" r:id="rId483" display="http://pbs.twimg.com/profile_images/1057299964823404545/HxQzxXqB_normal.jpg"/>
    <hyperlink ref="V280" r:id="rId484" display="http://pbs.twimg.com/profile_images/1057299964823404545/HxQzxXqB_normal.jpg"/>
    <hyperlink ref="V307" r:id="rId485" display="http://pbs.twimg.com/profile_images/1057299964823404545/HxQzxXqB_normal.jpg"/>
    <hyperlink ref="V51" r:id="rId486" display="http://pbs.twimg.com/profile_images/1057299964823404545/HxQzxXqB_normal.jpg"/>
    <hyperlink ref="V358" r:id="rId487" display="http://pbs.twimg.com/profile_images/1057299964823404545/HxQzxXqB_normal.jpg"/>
    <hyperlink ref="V606" r:id="rId488" display="http://pbs.twimg.com/profile_images/1057299964823404545/HxQzxXqB_normal.jpg"/>
    <hyperlink ref="V331" r:id="rId489" display="http://pbs.twimg.com/profile_images/1057299964823404545/HxQzxXqB_normal.jpg"/>
    <hyperlink ref="V621" r:id="rId490" display="http://pbs.twimg.com/profile_images/1057299964823404545/HxQzxXqB_normal.jpg"/>
    <hyperlink ref="V649" r:id="rId491" display="http://pbs.twimg.com/profile_images/1057299964823404545/HxQzxXqB_normal.jpg"/>
    <hyperlink ref="V375" r:id="rId492" display="http://pbs.twimg.com/profile_images/1057299964823404545/HxQzxXqB_normal.jpg"/>
    <hyperlink ref="V321" r:id="rId493" display="http://pbs.twimg.com/profile_images/1057299964823404545/HxQzxXqB_normal.jpg"/>
    <hyperlink ref="V319" r:id="rId494" display="http://pbs.twimg.com/profile_images/1057299964823404545/HxQzxXqB_normal.jpg"/>
    <hyperlink ref="V335" r:id="rId495" display="http://pbs.twimg.com/profile_images/1057299964823404545/HxQzxXqB_normal.jpg"/>
    <hyperlink ref="V318" r:id="rId496" display="http://pbs.twimg.com/profile_images/1057299964823404545/HxQzxXqB_normal.jpg"/>
    <hyperlink ref="V348" r:id="rId497" display="http://pbs.twimg.com/profile_images/877616716980731905/bNsHJcoJ_normal.jpg"/>
    <hyperlink ref="V341" r:id="rId498" display="http://pbs.twimg.com/profile_images/877616716980731905/bNsHJcoJ_normal.jpg"/>
    <hyperlink ref="V342" r:id="rId499" display="http://pbs.twimg.com/profile_images/877616716980731905/bNsHJcoJ_normal.jpg"/>
    <hyperlink ref="V344" r:id="rId500" display="http://pbs.twimg.com/profile_images/877616716980731905/bNsHJcoJ_normal.jpg"/>
    <hyperlink ref="V356" r:id="rId501" display="http://pbs.twimg.com/profile_images/877616716980731905/bNsHJcoJ_normal.jpg"/>
    <hyperlink ref="V345" r:id="rId502" display="http://pbs.twimg.com/profile_images/877616716980731905/bNsHJcoJ_normal.jpg"/>
    <hyperlink ref="V351" r:id="rId503" display="http://pbs.twimg.com/profile_images/877616716980731905/bNsHJcoJ_normal.jpg"/>
    <hyperlink ref="V350" r:id="rId504" display="http://pbs.twimg.com/profile_images/877616716980731905/bNsHJcoJ_normal.jpg"/>
    <hyperlink ref="V353" r:id="rId505" display="http://pbs.twimg.com/profile_images/877616716980731905/bNsHJcoJ_normal.jpg"/>
    <hyperlink ref="V343" r:id="rId506" display="http://pbs.twimg.com/profile_images/877616716980731905/bNsHJcoJ_normal.jpg"/>
    <hyperlink ref="V99" r:id="rId507" display="http://pbs.twimg.com/profile_images/877616716980731905/bNsHJcoJ_normal.jpg"/>
    <hyperlink ref="V34" r:id="rId508" display="http://pbs.twimg.com/profile_images/877616716980731905/bNsHJcoJ_normal.jpg"/>
    <hyperlink ref="V33" r:id="rId509" display="http://pbs.twimg.com/profile_images/877616716980731905/bNsHJcoJ_normal.jpg"/>
    <hyperlink ref="V35" r:id="rId510" display="http://pbs.twimg.com/profile_images/877616716980731905/bNsHJcoJ_normal.jpg"/>
    <hyperlink ref="V354" r:id="rId511" display="http://pbs.twimg.com/profile_images/877616716980731905/bNsHJcoJ_normal.jpg"/>
    <hyperlink ref="V349" r:id="rId512" display="http://pbs.twimg.com/profile_images/877616716980731905/bNsHJcoJ_normal.jpg"/>
    <hyperlink ref="V346" r:id="rId513" display="http://pbs.twimg.com/profile_images/877616716980731905/bNsHJcoJ_normal.jpg"/>
    <hyperlink ref="V355" r:id="rId514" display="http://pbs.twimg.com/profile_images/681574467588517889/eAdcs-ys_normal.jpg"/>
    <hyperlink ref="V347" r:id="rId515" display="http://pbs.twimg.com/profile_images/681574467588517889/eAdcs-ys_normal.jpg"/>
    <hyperlink ref="V338" r:id="rId516" display="http://pbs.twimg.com/profile_images/681574467588517889/eAdcs-ys_normal.jpg"/>
    <hyperlink ref="V352" r:id="rId517" display="http://pbs.twimg.com/profile_images/681574467588517889/eAdcs-ys_normal.jpg"/>
    <hyperlink ref="V63" r:id="rId518" display="http://pbs.twimg.com/profile_images/1016995824423833601/zY34P-jY_normal.jpg"/>
    <hyperlink ref="V64" r:id="rId519" display="http://pbs.twimg.com/profile_images/1016995824423833601/zY34P-jY_normal.jpg"/>
    <hyperlink ref="V65" r:id="rId520" display="http://pbs.twimg.com/profile_images/1016995824423833601/zY34P-jY_normal.jpg"/>
    <hyperlink ref="V426" r:id="rId521" display="http://pbs.twimg.com/profile_images/1087175154885484544/NntssRAH_normal.jpg"/>
    <hyperlink ref="V681" r:id="rId522" display="http://pbs.twimg.com/profile_images/887783368737382400/i_Pfd5jl_normal.jpg"/>
    <hyperlink ref="V540" r:id="rId523" display="http://pbs.twimg.com/profile_images/887783368737382400/i_Pfd5jl_normal.jpg"/>
    <hyperlink ref="V562" r:id="rId524" display="http://pbs.twimg.com/profile_images/887783368737382400/i_Pfd5jl_normal.jpg"/>
    <hyperlink ref="V592" r:id="rId525" display="http://pbs.twimg.com/profile_images/887783368737382400/i_Pfd5jl_normal.jpg"/>
    <hyperlink ref="V594" r:id="rId526" display="http://pbs.twimg.com/profile_images/887783368737382400/i_Pfd5jl_normal.jpg"/>
    <hyperlink ref="V619" r:id="rId527" display="http://pbs.twimg.com/profile_images/887783368737382400/i_Pfd5jl_normal.jpg"/>
    <hyperlink ref="V636" r:id="rId528" display="http://pbs.twimg.com/profile_images/887783368737382400/i_Pfd5jl_normal.jpg"/>
    <hyperlink ref="V641" r:id="rId529" display="http://pbs.twimg.com/profile_images/887783368737382400/i_Pfd5jl_normal.jpg"/>
    <hyperlink ref="V642" r:id="rId530" display="http://pbs.twimg.com/profile_images/887783368737382400/i_Pfd5jl_normal.jpg"/>
    <hyperlink ref="V404" r:id="rId531" display="http://pbs.twimg.com/profile_images/877616716980731905/bNsHJcoJ_normal.jpg"/>
    <hyperlink ref="V406" r:id="rId532" display="http://pbs.twimg.com/profile_images/877616716980731905/bNsHJcoJ_normal.jpg"/>
    <hyperlink ref="V407" r:id="rId533" display="http://pbs.twimg.com/profile_images/877616716980731905/bNsHJcoJ_normal.jpg"/>
    <hyperlink ref="V405" r:id="rId534" display="http://pbs.twimg.com/profile_images/1022274729086836736/RlD62hfu_normal.jpg"/>
    <hyperlink ref="V676" r:id="rId535" display="http://pbs.twimg.com/profile_images/378800000153683133/99a1d4fd5b7def3cad6c6b8ad285e14b_normal.png"/>
    <hyperlink ref="V717" r:id="rId536" display="http://pbs.twimg.com/profile_images/378800000153683133/99a1d4fd5b7def3cad6c6b8ad285e14b_normal.png"/>
    <hyperlink ref="V559" r:id="rId537" display="http://pbs.twimg.com/profile_images/378800000153683133/99a1d4fd5b7def3cad6c6b8ad285e14b_normal.png"/>
    <hyperlink ref="V523" r:id="rId538" display="http://pbs.twimg.com/profile_images/378800000153683133/99a1d4fd5b7def3cad6c6b8ad285e14b_normal.png"/>
    <hyperlink ref="V524" r:id="rId539" display="http://pbs.twimg.com/profile_images/378800000153683133/99a1d4fd5b7def3cad6c6b8ad285e14b_normal.png"/>
    <hyperlink ref="V618" r:id="rId540" display="http://pbs.twimg.com/profile_images/378800000153683133/99a1d4fd5b7def3cad6c6b8ad285e14b_normal.png"/>
    <hyperlink ref="V638" r:id="rId541" display="https://pbs.twimg.com/tweet_video_thumb/D0X4qzZWwAIr-8O.jpg"/>
    <hyperlink ref="V199" r:id="rId542" display="http://pbs.twimg.com/profile_images/1100108325340020736/9LoQuvz7_normal.jpg"/>
    <hyperlink ref="V195" r:id="rId543" display="http://pbs.twimg.com/profile_images/877616716980731905/bNsHJcoJ_normal.jpg"/>
    <hyperlink ref="V194" r:id="rId544" display="http://pbs.twimg.com/profile_images/877616716980731905/bNsHJcoJ_normal.jpg"/>
    <hyperlink ref="V196" r:id="rId545" display="http://pbs.twimg.com/profile_images/877616716980731905/bNsHJcoJ_normal.jpg"/>
    <hyperlink ref="V198" r:id="rId546" display="http://pbs.twimg.com/profile_images/877616716980731905/bNsHJcoJ_normal.jpg"/>
    <hyperlink ref="V197" r:id="rId547" display="http://pbs.twimg.com/profile_images/1022274729086836736/RlD62hfu_normal.jpg"/>
    <hyperlink ref="V165" r:id="rId548" display="http://pbs.twimg.com/profile_images/1100108325340020736/9LoQuvz7_normal.jpg"/>
    <hyperlink ref="V53" r:id="rId549" display="http://pbs.twimg.com/profile_images/1100108325340020736/9LoQuvz7_normal.jpg"/>
    <hyperlink ref="V54" r:id="rId550" display="http://pbs.twimg.com/profile_images/1100108325340020736/9LoQuvz7_normal.jpg"/>
    <hyperlink ref="V160" r:id="rId551" display="http://pbs.twimg.com/profile_images/1016994982853476352/YBxKkylG_normal.jpg"/>
    <hyperlink ref="V161" r:id="rId552" display="http://pbs.twimg.com/profile_images/1016994982853476352/YBxKkylG_normal.jpg"/>
    <hyperlink ref="V159" r:id="rId553" display="http://pbs.twimg.com/profile_images/877616716980731905/bNsHJcoJ_normal.jpg"/>
    <hyperlink ref="V86" r:id="rId554" display="http://pbs.twimg.com/profile_images/877616716980731905/bNsHJcoJ_normal.jpg"/>
    <hyperlink ref="V166" r:id="rId555" display="http://pbs.twimg.com/profile_images/877616716980731905/bNsHJcoJ_normal.jpg"/>
    <hyperlink ref="V50" r:id="rId556" display="http://pbs.twimg.com/profile_images/877616716980731905/bNsHJcoJ_normal.jpg"/>
    <hyperlink ref="V88" r:id="rId557" display="http://pbs.twimg.com/profile_images/877616716980731905/bNsHJcoJ_normal.jpg"/>
    <hyperlink ref="V156" r:id="rId558" display="http://pbs.twimg.com/profile_images/877616716980731905/bNsHJcoJ_normal.jpg"/>
    <hyperlink ref="V158" r:id="rId559" display="http://pbs.twimg.com/profile_images/877616716980731905/bNsHJcoJ_normal.jpg"/>
    <hyperlink ref="V155" r:id="rId560" display="http://pbs.twimg.com/profile_images/877616716980731905/bNsHJcoJ_normal.jpg"/>
    <hyperlink ref="V157" r:id="rId561" display="http://pbs.twimg.com/profile_images/877616716980731905/bNsHJcoJ_normal.jpg"/>
    <hyperlink ref="V162" r:id="rId562" display="http://pbs.twimg.com/profile_images/877616716980731905/bNsHJcoJ_normal.jpg"/>
    <hyperlink ref="V164" r:id="rId563" display="http://pbs.twimg.com/profile_images/877616716980731905/bNsHJcoJ_normal.jpg"/>
    <hyperlink ref="V498" r:id="rId564" display="http://pbs.twimg.com/profile_images/1016995824423833601/zY34P-jY_normal.jpg"/>
    <hyperlink ref="V464" r:id="rId565" display="https://pbs.twimg.com/media/D046ODTXQAAakYY.jpg"/>
    <hyperlink ref="V708" r:id="rId566" display="http://pbs.twimg.com/profile_images/1016995824423833601/zY34P-jY_normal.jpg"/>
    <hyperlink ref="V121" r:id="rId567" display="http://pbs.twimg.com/profile_images/1016995824423833601/zY34P-jY_normal.jpg"/>
    <hyperlink ref="V547" r:id="rId568" display="http://pbs.twimg.com/profile_images/1016995824423833601/zY34P-jY_normal.jpg"/>
    <hyperlink ref="V703" r:id="rId569" display="http://pbs.twimg.com/profile_images/1016995824423833601/zY34P-jY_normal.jpg"/>
    <hyperlink ref="V281" r:id="rId570" display="http://pbs.twimg.com/profile_images/1016995824423833601/zY34P-jY_normal.jpg"/>
    <hyperlink ref="V42" r:id="rId571" display="http://pbs.twimg.com/profile_images/1016995824423833601/zY34P-jY_normal.jpg"/>
    <hyperlink ref="V570" r:id="rId572" display="http://pbs.twimg.com/profile_images/1016995824423833601/zY34P-jY_normal.jpg"/>
    <hyperlink ref="V575" r:id="rId573" display="http://pbs.twimg.com/profile_images/1016995824423833601/zY34P-jY_normal.jpg"/>
    <hyperlink ref="V216" r:id="rId574" display="http://pbs.twimg.com/profile_images/1016995824423833601/zY34P-jY_normal.jpg"/>
    <hyperlink ref="V282" r:id="rId575" display="http://pbs.twimg.com/profile_images/1016995824423833601/zY34P-jY_normal.jpg"/>
    <hyperlink ref="V399" r:id="rId576" display="http://pbs.twimg.com/profile_images/1016995824423833601/zY34P-jY_normal.jpg"/>
    <hyperlink ref="V283" r:id="rId577" display="http://pbs.twimg.com/profile_images/1016995824423833601/zY34P-jY_normal.jpg"/>
    <hyperlink ref="V601" r:id="rId578" display="http://pbs.twimg.com/profile_images/1016995824423833601/zY34P-jY_normal.jpg"/>
    <hyperlink ref="V597" r:id="rId579" display="http://pbs.twimg.com/profile_images/1016995824423833601/zY34P-jY_normal.jpg"/>
    <hyperlink ref="V312" r:id="rId580" display="http://pbs.twimg.com/profile_images/1016995824423833601/zY34P-jY_normal.jpg"/>
    <hyperlink ref="V625" r:id="rId581" display="http://pbs.twimg.com/profile_images/1016995824423833601/zY34P-jY_normal.jpg"/>
    <hyperlink ref="V644" r:id="rId582" display="http://pbs.twimg.com/profile_images/1016995824423833601/zY34P-jY_normal.jpg"/>
    <hyperlink ref="V337" r:id="rId583" display="http://pbs.twimg.com/profile_images/1016995824423833601/zY34P-jY_normal.jpg"/>
    <hyperlink ref="V134" r:id="rId584" display="http://pbs.twimg.com/profile_images/1016995824423833601/zY34P-jY_normal.jpg"/>
    <hyperlink ref="V163" r:id="rId585" display="http://pbs.twimg.com/profile_images/1022274729086836736/RlD62hfu_normal.jpg"/>
    <hyperlink ref="V87" r:id="rId586" display="http://pbs.twimg.com/profile_images/1022274729086836736/RlD62hfu_normal.jpg"/>
    <hyperlink ref="V52" r:id="rId587" display="http://pbs.twimg.com/profile_images/1022274729086836736/RlD62hfu_normal.jpg"/>
    <hyperlink ref="V85" r:id="rId588" display="http://pbs.twimg.com/profile_images/1022274729086836736/RlD62hfu_normal.jpg"/>
    <hyperlink ref="V732" r:id="rId589" display="http://pbs.twimg.com/profile_images/1100108325340020736/9LoQuvz7_normal.jpg"/>
    <hyperlink ref="V108" r:id="rId590" display="http://pbs.twimg.com/profile_images/1100108325340020736/9LoQuvz7_normal.jpg"/>
    <hyperlink ref="V305" r:id="rId591" display="http://pbs.twimg.com/profile_images/1100108325340020736/9LoQuvz7_normal.jpg"/>
    <hyperlink ref="V727" r:id="rId592" display="http://pbs.twimg.com/profile_images/1100108325340020736/9LoQuvz7_normal.jpg"/>
    <hyperlink ref="V326" r:id="rId593" display="http://pbs.twimg.com/profile_images/1100108325340020736/9LoQuvz7_normal.jpg"/>
    <hyperlink ref="V713" r:id="rId594" display="http://pbs.twimg.com/profile_images/1100108325340020736/9LoQuvz7_normal.jpg"/>
    <hyperlink ref="V746" r:id="rId595" display="http://pbs.twimg.com/profile_images/1100108325340020736/9LoQuvz7_normal.jpg"/>
    <hyperlink ref="V712" r:id="rId596" display="http://pbs.twimg.com/profile_images/1100108325340020736/9LoQuvz7_normal.jpg"/>
    <hyperlink ref="V741" r:id="rId597" display="http://pbs.twimg.com/profile_images/1100108325340020736/9LoQuvz7_normal.jpg"/>
    <hyperlink ref="V707" r:id="rId598" display="http://pbs.twimg.com/profile_images/1100108325340020736/9LoQuvz7_normal.jpg"/>
    <hyperlink ref="V311" r:id="rId599" display="http://pbs.twimg.com/profile_images/1100108325340020736/9LoQuvz7_normal.jpg"/>
    <hyperlink ref="V436" r:id="rId600" display="http://pbs.twimg.com/profile_images/1100108325340020736/9LoQuvz7_normal.jpg"/>
    <hyperlink ref="V744" r:id="rId601" display="http://pbs.twimg.com/profile_images/1100108325340020736/9LoQuvz7_normal.jpg"/>
    <hyperlink ref="V739" r:id="rId602" display="http://pbs.twimg.com/profile_images/1100108325340020736/9LoQuvz7_normal.jpg"/>
    <hyperlink ref="V273" r:id="rId603" display="http://pbs.twimg.com/profile_images/1100108325340020736/9LoQuvz7_normal.jpg"/>
    <hyperlink ref="V740" r:id="rId604" display="http://pbs.twimg.com/profile_images/1100108325340020736/9LoQuvz7_normal.jpg"/>
    <hyperlink ref="V274" r:id="rId605" display="http://pbs.twimg.com/profile_images/1100108325340020736/9LoQuvz7_normal.jpg"/>
    <hyperlink ref="V401" r:id="rId606" display="http://pbs.twimg.com/profile_images/1100108325340020736/9LoQuvz7_normal.jpg"/>
    <hyperlink ref="V659" r:id="rId607" display="http://pbs.twimg.com/profile_images/1100108325340020736/9LoQuvz7_normal.jpg"/>
    <hyperlink ref="V560" r:id="rId608" display="http://pbs.twimg.com/profile_images/1100108325340020736/9LoQuvz7_normal.jpg"/>
    <hyperlink ref="V81" r:id="rId609" display="http://pbs.twimg.com/profile_images/1100108325340020736/9LoQuvz7_normal.jpg"/>
    <hyperlink ref="V361" r:id="rId610" display="http://pbs.twimg.com/profile_images/1100108325340020736/9LoQuvz7_normal.jpg"/>
    <hyperlink ref="V705" r:id="rId611" display="http://pbs.twimg.com/profile_images/1100108325340020736/9LoQuvz7_normal.jpg"/>
    <hyperlink ref="V729" r:id="rId612" display="http://pbs.twimg.com/profile_images/1100108325340020736/9LoQuvz7_normal.jpg"/>
    <hyperlink ref="V385" r:id="rId613" display="http://pbs.twimg.com/profile_images/877616716980731905/bNsHJcoJ_normal.jpg"/>
    <hyperlink ref="V383" r:id="rId614" display="http://pbs.twimg.com/profile_images/877616716980731905/bNsHJcoJ_normal.jpg"/>
    <hyperlink ref="V384" r:id="rId615" display="http://pbs.twimg.com/profile_images/877616716980731905/bNsHJcoJ_normal.jpg"/>
    <hyperlink ref="V420" r:id="rId616" display="http://pbs.twimg.com/profile_images/877616716980731905/bNsHJcoJ_normal.jpg"/>
    <hyperlink ref="V386" r:id="rId617" display="http://pbs.twimg.com/profile_images/877616716980731905/bNsHJcoJ_normal.jpg"/>
    <hyperlink ref="V379" r:id="rId618" display="http://pbs.twimg.com/profile_images/877616716980731905/bNsHJcoJ_normal.jpg"/>
    <hyperlink ref="V381" r:id="rId619" display="http://pbs.twimg.com/profile_images/877616716980731905/bNsHJcoJ_normal.jpg"/>
    <hyperlink ref="V382" r:id="rId620" display="http://pbs.twimg.com/profile_images/877616716980731905/bNsHJcoJ_normal.jpg"/>
    <hyperlink ref="V380" r:id="rId621" display="http://pbs.twimg.com/profile_images/1022274729086836736/RlD62hfu_normal.jpg"/>
    <hyperlink ref="V378" r:id="rId622" display="http://pbs.twimg.com/profile_images/1022274729086836736/RlD62hfu_normal.jpg"/>
    <hyperlink ref="V146" r:id="rId623" display="http://pbs.twimg.com/profile_images/1063230088886566912/KpNWuRoh_normal.jpg"/>
    <hyperlink ref="V153" r:id="rId624" display="http://pbs.twimg.com/profile_images/1063230088886566912/KpNWuRoh_normal.jpg"/>
    <hyperlink ref="V151" r:id="rId625" display="http://pbs.twimg.com/profile_images/877616716980731905/bNsHJcoJ_normal.jpg"/>
    <hyperlink ref="V150" r:id="rId626" display="http://pbs.twimg.com/profile_images/877616716980731905/bNsHJcoJ_normal.jpg"/>
    <hyperlink ref="V147" r:id="rId627" display="http://pbs.twimg.com/profile_images/877616716980731905/bNsHJcoJ_normal.jpg"/>
    <hyperlink ref="V4" r:id="rId628" display="http://pbs.twimg.com/profile_images/620618457554423808/rN9COkVa_normal.jpg"/>
    <hyperlink ref="V614" r:id="rId629" display="http://pbs.twimg.com/profile_images/1087175154885484544/NntssRAH_normal.jpg"/>
    <hyperlink ref="V657" r:id="rId630" display="http://pbs.twimg.com/profile_images/1087175154885484544/NntssRAH_normal.jpg"/>
    <hyperlink ref="V437" r:id="rId631" display="http://pbs.twimg.com/profile_images/1087175154885484544/NntssRAH_normal.jpg"/>
    <hyperlink ref="V297" r:id="rId632" display="http://pbs.twimg.com/profile_images/1087175154885484544/NntssRAH_normal.jpg"/>
    <hyperlink ref="V585" r:id="rId633" display="http://pbs.twimg.com/profile_images/1087175154885484544/NntssRAH_normal.jpg"/>
    <hyperlink ref="V308" r:id="rId634" display="http://pbs.twimg.com/profile_images/1087175154885484544/NntssRAH_normal.jpg"/>
    <hyperlink ref="V465" r:id="rId635" display="https://pbs.twimg.com/media/D046ODTXQAAakYY.jpg"/>
    <hyperlink ref="V675" r:id="rId636" display="http://pbs.twimg.com/profile_images/1087175154885484544/NntssRAH_normal.jpg"/>
    <hyperlink ref="V532" r:id="rId637" display="https://pbs.twimg.com/tweet_video_thumb/D07yadkXgAEqYCj.jpg"/>
    <hyperlink ref="V554" r:id="rId638" display="http://pbs.twimg.com/profile_images/1087175154885484544/NntssRAH_normal.jpg"/>
    <hyperlink ref="V586" r:id="rId639" display="http://pbs.twimg.com/profile_images/1087175154885484544/NntssRAH_normal.jpg"/>
    <hyperlink ref="V702" r:id="rId640" display="http://pbs.twimg.com/profile_images/1087175154885484544/NntssRAH_normal.jpg"/>
    <hyperlink ref="V615" r:id="rId641" display="http://pbs.twimg.com/profile_images/1087175154885484544/NntssRAH_normal.jpg"/>
    <hyperlink ref="V634" r:id="rId642" display="https://pbs.twimg.com/tweet_video_thumb/D078CS0W0AA9qsR.jpg"/>
    <hyperlink ref="V429" r:id="rId643" display="http://pbs.twimg.com/profile_images/1087175154885484544/NntssRAH_normal.jpg"/>
    <hyperlink ref="V149" r:id="rId644" display="http://pbs.twimg.com/profile_images/1022274729086836736/RlD62hfu_normal.jpg"/>
    <hyperlink ref="V152" r:id="rId645" display="http://pbs.twimg.com/profile_images/1022274729086836736/RlD62hfu_normal.jpg"/>
    <hyperlink ref="V154" r:id="rId646" display="http://pbs.twimg.com/profile_images/1022274729086836736/RlD62hfu_normal.jpg"/>
    <hyperlink ref="V77" r:id="rId647" display="http://pbs.twimg.com/profile_images/1063230088886566912/KpNWuRoh_normal.jpg"/>
    <hyperlink ref="V43" r:id="rId648" display="http://pbs.twimg.com/profile_images/1063230088886566912/KpNWuRoh_normal.jpg"/>
    <hyperlink ref="V79" r:id="rId649" display="http://pbs.twimg.com/profile_images/1016994982853476352/YBxKkylG_normal.jpg"/>
    <hyperlink ref="V26" r:id="rId650" display="http://pbs.twimg.com/profile_images/1016994982853476352/YBxKkylG_normal.jpg"/>
    <hyperlink ref="V46" r:id="rId651" display="http://pbs.twimg.com/profile_images/681574467588517889/eAdcs-ys_normal.jpg"/>
    <hyperlink ref="V23" r:id="rId652" display="http://pbs.twimg.com/profile_images/1022274729086836736/RlD62hfu_normal.jpg"/>
    <hyperlink ref="V60" r:id="rId653" display="http://pbs.twimg.com/profile_images/1063230088886566912/KpNWuRoh_normal.jpg"/>
    <hyperlink ref="V214" r:id="rId654" display="http://pbs.twimg.com/profile_images/1063230088886566912/KpNWuRoh_normal.jpg"/>
    <hyperlink ref="V215" r:id="rId655" display="http://pbs.twimg.com/profile_images/1063230088886566912/KpNWuRoh_normal.jpg"/>
    <hyperlink ref="V78" r:id="rId656" display="http://pbs.twimg.com/profile_images/1063230088886566912/KpNWuRoh_normal.jpg"/>
    <hyperlink ref="V209" r:id="rId657" display="http://pbs.twimg.com/profile_images/1063230088886566912/KpNWuRoh_normal.jpg"/>
    <hyperlink ref="V221" r:id="rId658" display="http://pbs.twimg.com/profile_images/1063230088886566912/KpNWuRoh_normal.jpg"/>
    <hyperlink ref="V57" r:id="rId659" display="http://pbs.twimg.com/profile_images/1063230088886566912/KpNWuRoh_normal.jpg"/>
    <hyperlink ref="V29" r:id="rId660" display="http://pbs.twimg.com/profile_images/1063230088886566912/KpNWuRoh_normal.jpg"/>
    <hyperlink ref="V59" r:id="rId661" display="http://pbs.twimg.com/profile_images/1063230088886566912/KpNWuRoh_normal.jpg"/>
    <hyperlink ref="V682" r:id="rId662" display="http://pbs.twimg.com/profile_images/1016994982853476352/YBxKkylG_normal.jpg"/>
    <hyperlink ref="V752" r:id="rId663" display="http://pbs.twimg.com/profile_images/1016994982853476352/YBxKkylG_normal.jpg"/>
    <hyperlink ref="V680" r:id="rId664" display="http://pbs.twimg.com/profile_images/1016994982853476352/YBxKkylG_normal.jpg"/>
    <hyperlink ref="V315" r:id="rId665" display="http://pbs.twimg.com/profile_images/1016994982853476352/YBxKkylG_normal.jpg"/>
    <hyperlink ref="V535" r:id="rId666" display="http://pbs.twimg.com/profile_images/1016994982853476352/YBxKkylG_normal.jpg"/>
    <hyperlink ref="V526" r:id="rId667" display="http://pbs.twimg.com/profile_images/1016994982853476352/YBxKkylG_normal.jpg"/>
    <hyperlink ref="V652" r:id="rId668" display="http://pbs.twimg.com/profile_images/1016994982853476352/YBxKkylG_normal.jpg"/>
    <hyperlink ref="V553" r:id="rId669" display="http://pbs.twimg.com/profile_images/1016994982853476352/YBxKkylG_normal.jpg"/>
    <hyperlink ref="V747" r:id="rId670" display="http://pbs.twimg.com/profile_images/1016994982853476352/YBxKkylG_normal.jpg"/>
    <hyperlink ref="V726" r:id="rId671" display="http://pbs.twimg.com/profile_images/1016994982853476352/YBxKkylG_normal.jpg"/>
    <hyperlink ref="V360" r:id="rId672" display="http://pbs.twimg.com/profile_images/1016994982853476352/YBxKkylG_normal.jpg"/>
    <hyperlink ref="V27" r:id="rId673" display="http://pbs.twimg.com/profile_images/1016994982853476352/YBxKkylG_normal.jpg"/>
    <hyperlink ref="V140" r:id="rId674" display="http://pbs.twimg.com/profile_images/1016994982853476352/YBxKkylG_normal.jpg"/>
    <hyperlink ref="V710" r:id="rId675" display="http://pbs.twimg.com/profile_images/1016994982853476352/YBxKkylG_normal.jpg"/>
    <hyperlink ref="V142" r:id="rId676" display="http://pbs.twimg.com/profile_images/1016994982853476352/YBxKkylG_normal.jpg"/>
    <hyperlink ref="V610" r:id="rId677" display="http://pbs.twimg.com/profile_images/1016994982853476352/YBxKkylG_normal.jpg"/>
    <hyperlink ref="V737" r:id="rId678" display="http://pbs.twimg.com/profile_images/1016994982853476352/YBxKkylG_normal.jpg"/>
    <hyperlink ref="V213" r:id="rId679" display="http://pbs.twimg.com/profile_images/877616716980731905/bNsHJcoJ_normal.jpg"/>
    <hyperlink ref="V220" r:id="rId680" display="http://pbs.twimg.com/profile_images/877616716980731905/bNsHJcoJ_normal.jpg"/>
    <hyperlink ref="V210" r:id="rId681" display="http://pbs.twimg.com/profile_images/877616716980731905/bNsHJcoJ_normal.jpg"/>
    <hyperlink ref="V40" r:id="rId682" display="http://pbs.twimg.com/profile_images/877616716980731905/bNsHJcoJ_normal.jpg"/>
    <hyperlink ref="V219" r:id="rId683" display="http://pbs.twimg.com/profile_images/877616716980731905/bNsHJcoJ_normal.jpg"/>
    <hyperlink ref="V22" r:id="rId684" display="http://pbs.twimg.com/profile_images/877616716980731905/bNsHJcoJ_normal.jpg"/>
    <hyperlink ref="V212" r:id="rId685" display="http://pbs.twimg.com/profile_images/877616716980731905/bNsHJcoJ_normal.jpg"/>
    <hyperlink ref="V19" r:id="rId686" display="http://pbs.twimg.com/profile_images/877616716980731905/bNsHJcoJ_normal.jpg"/>
    <hyperlink ref="V21" r:id="rId687" display="http://pbs.twimg.com/profile_images/877616716980731905/bNsHJcoJ_normal.jpg"/>
    <hyperlink ref="V211" r:id="rId688" display="http://pbs.twimg.com/profile_images/877616716980731905/bNsHJcoJ_normal.jpg"/>
    <hyperlink ref="V222" r:id="rId689" display="http://pbs.twimg.com/profile_images/681574467588517889/eAdcs-ys_normal.jpg"/>
    <hyperlink ref="V24" r:id="rId690" display="http://pbs.twimg.com/profile_images/1022274729086836736/RlD62hfu_normal.jpg"/>
    <hyperlink ref="V499" r:id="rId691" display="http://pbs.twimg.com/profile_images/1063230088886566912/KpNWuRoh_normal.jpg"/>
    <hyperlink ref="V466" r:id="rId692" display="https://pbs.twimg.com/media/D046ODTXQAAakYY.jpg"/>
    <hyperlink ref="V678" r:id="rId693" display="https://pbs.twimg.com/tweet_video_thumb/D07yXXTX4AAmnhI.jpg"/>
    <hyperlink ref="V530" r:id="rId694" display="http://pbs.twimg.com/profile_images/1063230088886566912/KpNWuRoh_normal.jpg"/>
    <hyperlink ref="V278" r:id="rId695" display="http://pbs.twimg.com/profile_images/1063230088886566912/KpNWuRoh_normal.jpg"/>
    <hyperlink ref="V269" r:id="rId696" display="http://pbs.twimg.com/profile_images/1063230088886566912/KpNWuRoh_normal.jpg"/>
    <hyperlink ref="V359" r:id="rId697" display="http://pbs.twimg.com/profile_images/1063230088886566912/KpNWuRoh_normal.jpg"/>
    <hyperlink ref="V44" r:id="rId698" display="http://pbs.twimg.com/profile_images/1063230088886566912/KpNWuRoh_normal.jpg"/>
    <hyperlink ref="V584" r:id="rId699" display="http://pbs.twimg.com/profile_images/1063230088886566912/KpNWuRoh_normal.jpg"/>
    <hyperlink ref="V578" r:id="rId700" display="http://pbs.twimg.com/profile_images/1063230088886566912/KpNWuRoh_normal.jpg"/>
    <hyperlink ref="V276" r:id="rId701" display="http://pbs.twimg.com/profile_images/1063230088886566912/KpNWuRoh_normal.jpg"/>
    <hyperlink ref="V277" r:id="rId702" display="http://pbs.twimg.com/profile_images/1063230088886566912/KpNWuRoh_normal.jpg"/>
    <hyperlink ref="V41" r:id="rId703" display="http://pbs.twimg.com/profile_images/877616716980731905/bNsHJcoJ_normal.jpg"/>
    <hyperlink ref="V138" r:id="rId704" display="http://pbs.twimg.com/profile_images/877616716980731905/bNsHJcoJ_normal.jpg"/>
    <hyperlink ref="V136" r:id="rId705" display="http://pbs.twimg.com/profile_images/877616716980731905/bNsHJcoJ_normal.jpg"/>
    <hyperlink ref="V137" r:id="rId706" display="http://pbs.twimg.com/profile_images/877616716980731905/bNsHJcoJ_normal.jpg"/>
    <hyperlink ref="V139" r:id="rId707" display="http://pbs.twimg.com/profile_images/1022274729086836736/RlD62hfu_normal.jpg"/>
    <hyperlink ref="V367" r:id="rId708" display="http://pbs.twimg.com/profile_images/877616716980731905/bNsHJcoJ_normal.jpg"/>
    <hyperlink ref="V374" r:id="rId709" display="http://pbs.twimg.com/profile_images/877616716980731905/bNsHJcoJ_normal.jpg"/>
    <hyperlink ref="V73" r:id="rId710" display="http://pbs.twimg.com/profile_images/877616716980731905/bNsHJcoJ_normal.jpg"/>
    <hyperlink ref="V74" r:id="rId711" display="http://pbs.twimg.com/profile_images/877616716980731905/bNsHJcoJ_normal.jpg"/>
    <hyperlink ref="V377" r:id="rId712" display="http://pbs.twimg.com/profile_images/877616716980731905/bNsHJcoJ_normal.jpg"/>
    <hyperlink ref="V376" r:id="rId713" display="http://pbs.twimg.com/profile_images/877616716980731905/bNsHJcoJ_normal.jpg"/>
    <hyperlink ref="V370" r:id="rId714" display="http://pbs.twimg.com/profile_images/877616716980731905/bNsHJcoJ_normal.jpg"/>
    <hyperlink ref="V366" r:id="rId715" display="http://pbs.twimg.com/profile_images/877616716980731905/bNsHJcoJ_normal.jpg"/>
    <hyperlink ref="V357" r:id="rId716" display="http://pbs.twimg.com/profile_images/877616716980731905/bNsHJcoJ_normal.jpg"/>
    <hyperlink ref="V697" r:id="rId717" display="http://pbs.twimg.com/profile_images/681574467588517889/eAdcs-ys_normal.jpg"/>
    <hyperlink ref="V104" r:id="rId718" display="http://pbs.twimg.com/profile_images/681574467588517889/eAdcs-ys_normal.jpg"/>
    <hyperlink ref="V689" r:id="rId719" display="https://pbs.twimg.com/tweet_video_thumb/D0XtGq8WoAEhSA5.jpg"/>
    <hyperlink ref="V316" r:id="rId720" display="http://pbs.twimg.com/profile_images/681574467588517889/eAdcs-ys_normal.jpg"/>
    <hyperlink ref="V542" r:id="rId721" display="http://pbs.twimg.com/profile_images/681574467588517889/eAdcs-ys_normal.jpg"/>
    <hyperlink ref="V246" r:id="rId722" display="https://pbs.twimg.com/tweet_video_thumb/D0Xw1PqX4AEVSQ7.jpg"/>
    <hyperlink ref="V605" r:id="rId723" display="http://pbs.twimg.com/profile_images/681574467588517889/eAdcs-ys_normal.jpg"/>
    <hyperlink ref="V93" r:id="rId724" display="https://pbs.twimg.com/tweet_video_thumb/D0X0fP_WkAISKm1.jpg"/>
    <hyperlink ref="V389" r:id="rId725" display="https://pbs.twimg.com/tweet_video_thumb/D0X0fP_WkAISKm1.jpg"/>
    <hyperlink ref="V309" r:id="rId726" display="http://pbs.twimg.com/profile_images/681574467588517889/eAdcs-ys_normal.jpg"/>
    <hyperlink ref="V37" r:id="rId727" display="https://pbs.twimg.com/tweet_video_thumb/D0X3OHCWwAIqx4X.jpg"/>
    <hyperlink ref="V648" r:id="rId728" display="http://pbs.twimg.com/profile_images/681574467588517889/eAdcs-ys_normal.jpg"/>
    <hyperlink ref="V36" r:id="rId729" display="http://pbs.twimg.com/profile_images/681574467588517889/eAdcs-ys_normal.jpg"/>
    <hyperlink ref="V656" r:id="rId730" display="http://pbs.twimg.com/profile_images/681574467588517889/eAdcs-ys_normal.jpg"/>
    <hyperlink ref="V750" r:id="rId731" display="https://pbs.twimg.com/ext_tw_video_thumb/1101840070024355840/pu/img/KuvOJrqyfyMBLC4L.jpg"/>
    <hyperlink ref="V467" r:id="rId732" display="https://pbs.twimg.com/media/D046ODTXQAAakYY.jpg"/>
    <hyperlink ref="V291" r:id="rId733" display="http://pbs.twimg.com/profile_images/681574467588517889/eAdcs-ys_normal.jpg"/>
    <hyperlink ref="V658" r:id="rId734" display="http://pbs.twimg.com/profile_images/681574467588517889/eAdcs-ys_normal.jpg"/>
    <hyperlink ref="V292" r:id="rId735" display="https://pbs.twimg.com/tweet_video_thumb/D070pV-WoAAGP7o.jpg"/>
    <hyperlink ref="V275" r:id="rId736" display="http://pbs.twimg.com/profile_images/681574467588517889/eAdcs-ys_normal.jpg"/>
    <hyperlink ref="V245" r:id="rId737" display="http://pbs.twimg.com/profile_images/681574467588517889/eAdcs-ys_normal.jpg"/>
    <hyperlink ref="V247" r:id="rId738" display="https://pbs.twimg.com/media/D075rqIWsAA-iDb.jpg"/>
    <hyperlink ref="V651" r:id="rId739" display="http://pbs.twimg.com/profile_images/681574467588517889/eAdcs-ys_normal.jpg"/>
    <hyperlink ref="V655" r:id="rId740" display="http://pbs.twimg.com/profile_images/681574467588517889/eAdcs-ys_normal.jpg"/>
    <hyperlink ref="V306" r:id="rId741" display="http://pbs.twimg.com/profile_images/681574467588517889/eAdcs-ys_normal.jpg"/>
    <hyperlink ref="V369" r:id="rId742" display="http://pbs.twimg.com/profile_images/1022274729086836736/RlD62hfu_normal.jpg"/>
    <hyperlink ref="V368" r:id="rId743" display="https://pbs.twimg.com/tweet_video_thumb/D070OIRWsAIe91M.jpg"/>
    <hyperlink ref="V25" r:id="rId744" display="http://pbs.twimg.com/profile_images/1022274729086836736/RlD62hfu_normal.jpg"/>
    <hyperlink ref="V371" r:id="rId745" display="http://pbs.twimg.com/profile_images/1022274729086836736/RlD62hfu_normal.jpg"/>
    <hyperlink ref="V730" r:id="rId746" display="https://pbs.twimg.com/tweet_video_thumb/D0Xzb8hWsAATMt5.jpg"/>
    <hyperlink ref="V298" r:id="rId747" display="http://pbs.twimg.com/profile_images/662343800115826688/YgdyNhda_normal.jpg"/>
    <hyperlink ref="V287" r:id="rId748" display="https://pbs.twimg.com/tweet_video_thumb/D0Xz3EnWoAEMiyg.jpg"/>
    <hyperlink ref="V299" r:id="rId749" display="http://pbs.twimg.com/profile_images/662343800115826688/YgdyNhda_normal.jpg"/>
    <hyperlink ref="V336" r:id="rId750" display="http://pbs.twimg.com/profile_images/662343800115826688/YgdyNhda_normal.jpg"/>
    <hyperlink ref="V98" r:id="rId751" display="http://pbs.twimg.com/profile_images/662343800115826688/YgdyNhda_normal.jpg"/>
    <hyperlink ref="V461" r:id="rId752" display="https://pbs.twimg.com/media/D047wneX0AAuz7E.jpg"/>
    <hyperlink ref="V674" r:id="rId753" display="http://pbs.twimg.com/profile_images/662343800115826688/YgdyNhda_normal.jpg"/>
    <hyperlink ref="V302" r:id="rId754" display="http://pbs.twimg.com/profile_images/662343800115826688/YgdyNhda_normal.jpg"/>
    <hyperlink ref="V242" r:id="rId755" display="http://pbs.twimg.com/profile_images/662343800115826688/YgdyNhda_normal.jpg"/>
    <hyperlink ref="V393" r:id="rId756" display="http://pbs.twimg.com/profile_images/877616716980731905/bNsHJcoJ_normal.jpg"/>
    <hyperlink ref="V396" r:id="rId757" display="http://pbs.twimg.com/profile_images/877616716980731905/bNsHJcoJ_normal.jpg"/>
    <hyperlink ref="V394" r:id="rId758" display="http://pbs.twimg.com/profile_images/877616716980731905/bNsHJcoJ_normal.jpg"/>
    <hyperlink ref="V38" r:id="rId759" display="http://pbs.twimg.com/profile_images/877616716980731905/bNsHJcoJ_normal.jpg"/>
    <hyperlink ref="V39" r:id="rId760" display="http://pbs.twimg.com/profile_images/877616716980731905/bNsHJcoJ_normal.jpg"/>
    <hyperlink ref="V392" r:id="rId761" display="http://pbs.twimg.com/profile_images/877616716980731905/bNsHJcoJ_normal.jpg"/>
    <hyperlink ref="V395" r:id="rId762" display="http://pbs.twimg.com/profile_images/1022274729086836736/RlD62hfu_normal.jpg"/>
    <hyperlink ref="V451" r:id="rId763" display="https://pbs.twimg.com/media/D046b1UWwAAjuFo.jpg"/>
    <hyperlink ref="V753" r:id="rId764" display="https://pbs.twimg.com/media/D0Pyf83WwAAJcbs.jpg"/>
    <hyperlink ref="V757" r:id="rId765" display="https://pbs.twimg.com/media/D0Py6ZbWoAUSilV.jpg"/>
    <hyperlink ref="V754" r:id="rId766" display="https://pbs.twimg.com/media/D0PzBpQW0AEMF5V.jpg"/>
    <hyperlink ref="V755" r:id="rId767" display="https://pbs.twimg.com/media/D0PzJg_WwAEslPT.jpg"/>
    <hyperlink ref="V756" r:id="rId768" display="https://pbs.twimg.com/media/D0PzW05WkAAZkGm.jpg"/>
    <hyperlink ref="V748" r:id="rId769" display="https://pbs.twimg.com/media/D0XqHprXQAERsZ9.jpg"/>
    <hyperlink ref="V683" r:id="rId770" display="http://pbs.twimg.com/profile_images/877616716980731905/bNsHJcoJ_normal.jpg"/>
    <hyperlink ref="V694" r:id="rId771" display="http://pbs.twimg.com/profile_images/877616716980731905/bNsHJcoJ_normal.jpg"/>
    <hyperlink ref="V716" r:id="rId772" display="https://pbs.twimg.com/media/D0XqKdDXgAAQEDH.jpg"/>
    <hyperlink ref="V528" r:id="rId773" display="http://pbs.twimg.com/profile_images/877616716980731905/bNsHJcoJ_normal.jpg"/>
    <hyperlink ref="V264" r:id="rId774" display="http://pbs.twimg.com/profile_images/877616716980731905/bNsHJcoJ_normal.jpg"/>
    <hyperlink ref="V671" r:id="rId775" display="http://pbs.twimg.com/profile_images/877616716980731905/bNsHJcoJ_normal.jpg"/>
    <hyperlink ref="V718" r:id="rId776" display="https://pbs.twimg.com/media/D0XqPBsXQAEbrjy.jpg"/>
    <hyperlink ref="V244" r:id="rId777" display="http://pbs.twimg.com/profile_images/877616716980731905/bNsHJcoJ_normal.jpg"/>
    <hyperlink ref="V433" r:id="rId778" display="http://pbs.twimg.com/profile_images/877616716980731905/bNsHJcoJ_normal.jpg"/>
    <hyperlink ref="V550" r:id="rId779" display="http://pbs.twimg.com/profile_images/877616716980731905/bNsHJcoJ_normal.jpg"/>
    <hyperlink ref="V250" r:id="rId780" display="http://pbs.twimg.com/profile_images/877616716980731905/bNsHJcoJ_normal.jpg"/>
    <hyperlink ref="V249" r:id="rId781" display="http://pbs.twimg.com/profile_images/877616716980731905/bNsHJcoJ_normal.jpg"/>
    <hyperlink ref="V720" r:id="rId782" display="https://pbs.twimg.com/media/D0XqrdGWsAE9Knn.jpg"/>
    <hyperlink ref="V761" r:id="rId783" display="http://pbs.twimg.com/profile_images/877616716980731905/bNsHJcoJ_normal.jpg"/>
    <hyperlink ref="V581" r:id="rId784" display="http://pbs.twimg.com/profile_images/877616716980731905/bNsHJcoJ_normal.jpg"/>
    <hyperlink ref="V728" r:id="rId785" display="http://pbs.twimg.com/profile_images/877616716980731905/bNsHJcoJ_normal.jpg"/>
    <hyperlink ref="V722" r:id="rId786" display="https://pbs.twimg.com/media/D0Xq3t5WkAEyp-t.jpg"/>
    <hyperlink ref="V609" r:id="rId787" display="http://pbs.twimg.com/profile_images/877616716980731905/bNsHJcoJ_normal.jpg"/>
    <hyperlink ref="V241" r:id="rId788" display="http://pbs.twimg.com/profile_images/877616716980731905/bNsHJcoJ_normal.jpg"/>
    <hyperlink ref="V758" r:id="rId789" display="http://pbs.twimg.com/profile_images/877616716980731905/bNsHJcoJ_normal.jpg"/>
    <hyperlink ref="V268" r:id="rId790" display="http://pbs.twimg.com/profile_images/877616716980731905/bNsHJcoJ_normal.jpg"/>
    <hyperlink ref="V441" r:id="rId791" display="http://pbs.twimg.com/profile_images/877616716980731905/bNsHJcoJ_normal.jpg"/>
    <hyperlink ref="V248" r:id="rId792" display="http://pbs.twimg.com/profile_images/877616716980731905/bNsHJcoJ_normal.jpg"/>
    <hyperlink ref="V724" r:id="rId793" display="https://pbs.twimg.com/media/D0XrA55WsAE4EnV.jpg"/>
    <hyperlink ref="V267" r:id="rId794" display="http://pbs.twimg.com/profile_images/877616716980731905/bNsHJcoJ_normal.jpg"/>
    <hyperlink ref="V632" r:id="rId795" display="http://pbs.twimg.com/profile_images/877616716980731905/bNsHJcoJ_normal.jpg"/>
    <hyperlink ref="V661" r:id="rId796" display="http://pbs.twimg.com/profile_images/877616716980731905/bNsHJcoJ_normal.jpg"/>
    <hyperlink ref="V698" r:id="rId797" display="https://pbs.twimg.com/media/D0XrG3TXcAMdDOU.jpg"/>
    <hyperlink ref="V239" r:id="rId798" display="https://pbs.twimg.com/tweet_video_thumb/D0X6-HDX0AAmGzl.jpg"/>
    <hyperlink ref="V667" r:id="rId799" display="https://pbs.twimg.com/media/D046ODTXQAAakYY.jpg"/>
    <hyperlink ref="V664" r:id="rId800" display="https://pbs.twimg.com/media/D046b1UWwAAjuFo.jpg"/>
    <hyperlink ref="V663" r:id="rId801" display="https://pbs.twimg.com/media/D046un4WoAAoIWM.jpg"/>
    <hyperlink ref="V665" r:id="rId802" display="https://pbs.twimg.com/media/D0464YDWoAAYw9J.jpg"/>
    <hyperlink ref="V666" r:id="rId803" display="https://pbs.twimg.com/media/D047wneX0AAuz7E.jpg"/>
    <hyperlink ref="V749" r:id="rId804" display="https://pbs.twimg.com/media/D07mbIyXcAENzj1.jpg"/>
    <hyperlink ref="V684" r:id="rId805" display="http://pbs.twimg.com/profile_images/877616716980731905/bNsHJcoJ_normal.jpg"/>
    <hyperlink ref="V263" r:id="rId806" display="http://pbs.twimg.com/profile_images/877616716980731905/bNsHJcoJ_normal.jpg"/>
    <hyperlink ref="V715" r:id="rId807" display="https://pbs.twimg.com/media/D07mgquWsAAgdAI.jpg"/>
    <hyperlink ref="V240" r:id="rId808" display="http://pbs.twimg.com/profile_images/877616716980731905/bNsHJcoJ_normal.jpg"/>
    <hyperlink ref="V266" r:id="rId809" display="http://pbs.twimg.com/profile_images/877616716980731905/bNsHJcoJ_normal.jpg"/>
    <hyperlink ref="V529" r:id="rId810" display="http://pbs.twimg.com/profile_images/877616716980731905/bNsHJcoJ_normal.jpg"/>
    <hyperlink ref="V432" r:id="rId811" display="http://pbs.twimg.com/profile_images/877616716980731905/bNsHJcoJ_normal.jpg"/>
    <hyperlink ref="V719" r:id="rId812" display="https://pbs.twimg.com/media/D07mpPDWoAEUHlJ.jpg"/>
    <hyperlink ref="V89" r:id="rId813" display="http://pbs.twimg.com/profile_images/877616716980731905/bNsHJcoJ_normal.jpg"/>
    <hyperlink ref="V262" r:id="rId814" display="http://pbs.twimg.com/profile_images/877616716980731905/bNsHJcoJ_normal.jpg"/>
    <hyperlink ref="V243" r:id="rId815" display="http://pbs.twimg.com/profile_images/877616716980731905/bNsHJcoJ_normal.jpg"/>
    <hyperlink ref="V721" r:id="rId816" display="https://pbs.twimg.com/media/D07mw37X0AAZNW5.jpg"/>
    <hyperlink ref="V402" r:id="rId817" display="http://pbs.twimg.com/profile_images/877616716980731905/bNsHJcoJ_normal.jpg"/>
    <hyperlink ref="V579" r:id="rId818" display="http://pbs.twimg.com/profile_images/877616716980731905/bNsHJcoJ_normal.jpg"/>
    <hyperlink ref="V723" r:id="rId819" display="https://pbs.twimg.com/media/D07m5KgXcAEBCC2.jpg"/>
    <hyperlink ref="V725" r:id="rId820" display="https://pbs.twimg.com/media/D07nVxUWsAAFi6U.jpg"/>
    <hyperlink ref="V629" r:id="rId821" display="http://pbs.twimg.com/profile_images/877616716980731905/bNsHJcoJ_normal.jpg"/>
    <hyperlink ref="V251" r:id="rId822" display="http://pbs.twimg.com/profile_images/877616716980731905/bNsHJcoJ_normal.jpg"/>
    <hyperlink ref="V400" r:id="rId823" display="http://pbs.twimg.com/profile_images/877616716980731905/bNsHJcoJ_normal.jpg"/>
    <hyperlink ref="V699" r:id="rId824" display="https://pbs.twimg.com/media/D07n2xLXcAAIOb5.jpg"/>
    <hyperlink ref="V413" r:id="rId825" display="http://pbs.twimg.com/profile_images/877616716980731905/bNsHJcoJ_normal.jpg"/>
    <hyperlink ref="V452" r:id="rId826" display="https://pbs.twimg.com/media/D046b1UWwAAjuFo.jpg"/>
    <hyperlink ref="V469" r:id="rId827" display="http://pbs.twimg.com/profile_images/620618457554423808/rN9COkVa_normal.jpg"/>
    <hyperlink ref="V472" r:id="rId828" display="http://pbs.twimg.com/profile_images/620618457554423808/rN9COkVa_normal.jpg"/>
    <hyperlink ref="V473" r:id="rId829" display="http://pbs.twimg.com/profile_images/620618457554423808/rN9COkVa_normal.jpg"/>
    <hyperlink ref="V474" r:id="rId830" display="http://pbs.twimg.com/profile_images/620618457554423808/rN9COkVa_normal.jpg"/>
    <hyperlink ref="V475" r:id="rId831" display="http://pbs.twimg.com/profile_images/620618457554423808/rN9COkVa_normal.jpg"/>
    <hyperlink ref="V501" r:id="rId832" display="http://pbs.twimg.com/profile_images/1022274729086836736/RlD62hfu_normal.jpg"/>
    <hyperlink ref="V330" r:id="rId833" display="http://pbs.twimg.com/profile_images/1022274729086836736/RlD62hfu_normal.jpg"/>
    <hyperlink ref="V271" r:id="rId834" display="https://pbs.twimg.com/tweet_video_thumb/D0X1uxDWkAA7edL.jpg"/>
    <hyperlink ref="V325" r:id="rId835" display="http://pbs.twimg.com/profile_images/1022274729086836736/RlD62hfu_normal.jpg"/>
    <hyperlink ref="V324" r:id="rId836" display="http://pbs.twimg.com/profile_images/1022274729086836736/RlD62hfu_normal.jpg"/>
    <hyperlink ref="V327" r:id="rId837" display="http://pbs.twimg.com/profile_images/1022274729086836736/RlD62hfu_normal.jpg"/>
    <hyperlink ref="V123" r:id="rId838" display="https://pbs.twimg.com/tweet_video_thumb/D0X6h_dW0AEBOZg.jpg"/>
    <hyperlink ref="V456" r:id="rId839" display="https://pbs.twimg.com/media/D0464YDWoAAYw9J.jpg"/>
    <hyperlink ref="V272" r:id="rId840" display="http://pbs.twimg.com/profile_images/1022274729086836736/RlD62hfu_normal.jpg"/>
    <hyperlink ref="V329" r:id="rId841" display="http://pbs.twimg.com/profile_images/1022274729086836736/RlD62hfu_normal.jpg"/>
    <hyperlink ref="V110" r:id="rId842" display="https://pbs.twimg.com/tweet_video_thumb/D078iQRW0AEiWNV.jpg"/>
    <hyperlink ref="V122" r:id="rId843" display="https://pbs.twimg.com/tweet_video_thumb/D079ntUWsAEh0MY.jpg"/>
    <hyperlink ref="V714" r:id="rId844" display="https://pbs.twimg.com/tweet_video_thumb/D07w61mX4AE8I6s.jpg"/>
    <hyperlink ref="V546" r:id="rId845" display="http://pbs.twimg.com/profile_images/992764825041293313/j1-0xIUP_normal.jpg"/>
    <hyperlink ref="V522" r:id="rId846" display="https://pbs.twimg.com/tweet_video_thumb/D07z_wRXgAAlYa2.jpg"/>
    <hyperlink ref="V574" r:id="rId847" display="http://pbs.twimg.com/profile_images/992764825041293313/j1-0xIUP_normal.jpg"/>
    <hyperlink ref="V600" r:id="rId848" display="http://pbs.twimg.com/profile_images/992764825041293313/j1-0xIUP_normal.jpg"/>
    <hyperlink ref="V622" r:id="rId849" display="http://pbs.twimg.com/profile_images/992764825041293313/j1-0xIUP_normal.jpg"/>
    <hyperlink ref="V645" r:id="rId850" display="http://pbs.twimg.com/profile_images/992764825041293313/j1-0xIUP_normal.jpg"/>
    <hyperlink ref="V670" r:id="rId851" display="http://pbs.twimg.com/profile_images/992764825041293313/j1-0xIUP_normal.jpg"/>
    <hyperlink ref="V398" r:id="rId852" display="http://pbs.twimg.com/profile_images/1022274729086836736/RlD62hfu_normal.jpg"/>
    <hyperlink ref="V397" r:id="rId853" display="http://pbs.twimg.com/profile_images/1022274729086836736/RlD62hfu_normal.jpg"/>
    <hyperlink ref="V686" r:id="rId854" display="https://pbs.twimg.com/tweet_video_thumb/D0XwNisWkAEISSz.jpg"/>
    <hyperlink ref="V539" r:id="rId855" display="https://pbs.twimg.com/tweet_video_thumb/D0XxC2qW0AEw8N9.jpg"/>
    <hyperlink ref="V556" r:id="rId856" display="https://pbs.twimg.com/tweet_video_thumb/D0XyYt1WkAUCm2r.jpg"/>
    <hyperlink ref="V265" r:id="rId857" display="http://pbs.twimg.com/profile_images/1022274729086836736/RlD62hfu_normal.jpg"/>
    <hyperlink ref="V588" r:id="rId858" display="http://pbs.twimg.com/profile_images/1022274729086836736/RlD62hfu_normal.jpg"/>
    <hyperlink ref="V617" r:id="rId859" display="https://pbs.twimg.com/tweet_video_thumb/D0X2wqyW0AAF8v7.jpg"/>
    <hyperlink ref="V637" r:id="rId860" display="http://pbs.twimg.com/profile_images/1022274729086836736/RlD62hfu_normal.jpg"/>
    <hyperlink ref="V687" r:id="rId861" display="https://pbs.twimg.com/tweet_video_thumb/D07wsCgWsAE6C8d.jpg"/>
    <hyperlink ref="V536" r:id="rId862" display="https://pbs.twimg.com/tweet_video_thumb/D07yb8dX0AEGo6E.jpg"/>
    <hyperlink ref="V563" r:id="rId863" display="https://pbs.twimg.com/tweet_video_thumb/D070ioxX0AA4CZU.jpg"/>
    <hyperlink ref="V591" r:id="rId864" display="http://pbs.twimg.com/profile_images/1022274729086836736/RlD62hfu_normal.jpg"/>
    <hyperlink ref="V616" r:id="rId865" display="http://pbs.twimg.com/profile_images/1022274729086836736/RlD62hfu_normal.jpg"/>
    <hyperlink ref="V639" r:id="rId866" display="https://pbs.twimg.com/tweet_video_thumb/D077clNXgAEKpOP.jpg"/>
    <hyperlink ref="V430" r:id="rId867" display="http://pbs.twimg.com/profile_images/958516388381028353/zbB_WIBj_normal.jpg"/>
    <hyperlink ref="V693" r:id="rId868" display="http://pbs.twimg.com/profile_images/1037742183556628480/iSWYUKJR_normal.jpg"/>
    <hyperlink ref="V745" r:id="rId869" display="https://pbs.twimg.com/media/D0XVTyBU0AAsUcD.jpg"/>
    <hyperlink ref="V494" r:id="rId870" display="http://pbs.twimg.com/profile_images/1092183358388326401/M1P8XJ2v_normal.jpg"/>
    <hyperlink ref="V527" r:id="rId871" display="https://pbs.twimg.com/media/D07-NS3VYAIBuCL.jpg"/>
    <hyperlink ref="V495" r:id="rId872" display="http://pbs.twimg.com/profile_images/1088165732905496576/XY74rX3-_normal.jpg"/>
    <hyperlink ref="V431" r:id="rId873" display="http://pbs.twimg.com/profile_images/1088165732905496576/XY74rX3-_normal.jpg"/>
    <hyperlink ref="V115" r:id="rId874" display="https://pbs.twimg.com/media/D0RxuIsXQAEM2YM.jpg"/>
    <hyperlink ref="V116" r:id="rId875" display="https://pbs.twimg.com/media/D0RxuIsXQAEM2YM.jpg"/>
    <hyperlink ref="V117" r:id="rId876" display="https://pbs.twimg.com/media/D0RxuIsXQAEM2YM.jpg"/>
    <hyperlink ref="V118" r:id="rId877" display="https://pbs.twimg.com/media/D0RxuIsXQAEM2YM.jpg"/>
    <hyperlink ref="V511" r:id="rId878" display="https://pbs.twimg.com/media/D07zXp4U4AA7Duu.jpg"/>
    <hyperlink ref="V512" r:id="rId879" display="https://pbs.twimg.com/media/D071pfyVsAA8EbK.jpg"/>
    <hyperlink ref="V513" r:id="rId880" display="http://pbs.twimg.com/profile_images/620618457554423808/rN9COkVa_normal.jpg"/>
    <hyperlink ref="V514" r:id="rId881" display="http://pbs.twimg.com/profile_images/620618457554423808/rN9COkVa_normal.jpg"/>
    <hyperlink ref="V515" r:id="rId882" display="http://pbs.twimg.com/profile_images/620618457554423808/rN9COkVa_normal.jpg"/>
    <hyperlink ref="V516" r:id="rId883" display="http://pbs.twimg.com/profile_images/620618457554423808/rN9COkVa_normal.jpg"/>
    <hyperlink ref="V517" r:id="rId884" display="http://pbs.twimg.com/profile_images/620618457554423808/rN9COkVa_normal.jpg"/>
    <hyperlink ref="V518" r:id="rId885" display="http://pbs.twimg.com/profile_images/620618457554423808/rN9COkVa_normal.jpg"/>
    <hyperlink ref="V519" r:id="rId886" display="https://pbs.twimg.com/media/D078uyQVYAAFjts.jpg"/>
    <hyperlink ref="V520" r:id="rId887" display="https://pbs.twimg.com/media/D079RYrUwAA7vOW.jpg"/>
    <hyperlink ref="V521" r:id="rId888" display="http://pbs.twimg.com/profile_images/620618457554423808/rN9COkVa_normal.jpg"/>
    <hyperlink ref="V733" r:id="rId889" display="http://pbs.twimg.com/profile_images/620618457554423808/rN9COkVa_normal.jpg"/>
    <hyperlink ref="V414" r:id="rId890" display="https://pbs.twimg.com/media/D078uyQVYAAFjts.jpg"/>
    <hyperlink ref="V106" r:id="rId891" display="https://pbs.twimg.com/media/D019gr7X0AEZua7.jpg"/>
    <hyperlink ref="V444" r:id="rId892" display="http://pbs.twimg.com/profile_images/875756457156804608/FccmjvWh_normal.jpg"/>
    <hyperlink ref="V107" r:id="rId893" display="http://pbs.twimg.com/profile_images/875756457156804608/FccmjvWh_normal.jpg"/>
    <hyperlink ref="V128" r:id="rId894" display="https://pbs.twimg.com/media/D0XOhVaXcAIgyAp.png"/>
    <hyperlink ref="V129" r:id="rId895" display="http://pbs.twimg.com/profile_images/637091461691871236/VDZW6e15_normal.jpg"/>
    <hyperlink ref="V130" r:id="rId896" display="http://pbs.twimg.com/profile_images/969618641363787776/yIMx_Git_normal.jpg"/>
    <hyperlink ref="V482" r:id="rId897" display="http://pbs.twimg.com/profile_images/637091461691871236/VDZW6e15_normal.jpg"/>
    <hyperlink ref="V510" r:id="rId898" display="http://pbs.twimg.com/profile_images/637091461691871236/VDZW6e15_normal.jpg"/>
    <hyperlink ref="V132" r:id="rId899" display="https://pbs.twimg.com/media/D0vyQWBXQAAY339.jpg"/>
    <hyperlink ref="V485" r:id="rId900" display="http://pbs.twimg.com/profile_images/949726573174800384/p1FcHdZv_normal.jpg"/>
    <hyperlink ref="V483" r:id="rId901" display="http://pbs.twimg.com/profile_images/969618641363787776/yIMx_Git_normal.jpg"/>
    <hyperlink ref="V486" r:id="rId902" display="http://pbs.twimg.com/profile_images/969618641363787776/yIMx_Git_normal.jpg"/>
    <hyperlink ref="V133" r:id="rId903" display="http://pbs.twimg.com/profile_images/969618641363787776/yIMx_Git_normal.jpg"/>
    <hyperlink ref="V12" r:id="rId904" display="https://pbs.twimg.com/tweet_video_thumb/D0-EjF1WwAAmMK_.jpg"/>
    <hyperlink ref="V13" r:id="rId905" display="https://pbs.twimg.com/tweet_video_thumb/D0-EjF1WwAAmMK_.jpg"/>
    <hyperlink ref="V14" r:id="rId906" display="https://pbs.twimg.com/tweet_video_thumb/D0-EjF1WwAAmMK_.jpg"/>
    <hyperlink ref="V419" r:id="rId907" display="http://pbs.twimg.com/profile_images/969618641363787776/yIMx_Git_normal.jpg"/>
    <hyperlink ref="V672" r:id="rId908" display="http://pbs.twimg.com/profile_images/1091714211342774272/CjGkLBAX_normal.jpg"/>
    <hyperlink ref="V531" r:id="rId909" display="http://pbs.twimg.com/profile_images/1091714211342774272/CjGkLBAX_normal.jpg"/>
    <hyperlink ref="V700" r:id="rId910" display="http://pbs.twimg.com/profile_images/1091714211342774272/CjGkLBAX_normal.jpg"/>
    <hyperlink ref="V551" r:id="rId911" display="http://pbs.twimg.com/profile_images/1091714211342774272/CjGkLBAX_normal.jpg"/>
    <hyperlink ref="V577" r:id="rId912" display="http://pbs.twimg.com/profile_images/1091714211342774272/CjGkLBAX_normal.jpg"/>
    <hyperlink ref="V580" r:id="rId913" display="http://pbs.twimg.com/profile_images/1091714211342774272/CjGkLBAX_normal.jpg"/>
    <hyperlink ref="V611" r:id="rId914" display="http://pbs.twimg.com/profile_images/1091714211342774272/CjGkLBAX_normal.jpg"/>
    <hyperlink ref="V628" r:id="rId915" display="http://pbs.twimg.com/profile_images/1091714211342774272/CjGkLBAX_normal.jpg"/>
    <hyperlink ref="V735" r:id="rId916" display="https://pbs.twimg.com/tweet_video_thumb/D0X58usXQAA1BpA.jpg"/>
    <hyperlink ref="V673" r:id="rId917" display="http://pbs.twimg.com/profile_images/1091714211342774272/CjGkLBAX_normal.jpg"/>
    <hyperlink ref="V701" r:id="rId918" display="http://pbs.twimg.com/profile_images/1091714211342774272/CjGkLBAX_normal.jpg"/>
    <hyperlink ref="V552" r:id="rId919" display="http://pbs.twimg.com/profile_images/1091714211342774272/CjGkLBAX_normal.jpg"/>
    <hyperlink ref="V582" r:id="rId920" display="http://pbs.twimg.com/profile_images/1091714211342774272/CjGkLBAX_normal.jpg"/>
    <hyperlink ref="V612" r:id="rId921" display="http://pbs.twimg.com/profile_images/1091714211342774272/CjGkLBAX_normal.jpg"/>
    <hyperlink ref="V631" r:id="rId922" display="http://pbs.twimg.com/profile_images/1091714211342774272/CjGkLBAX_normal.jpg"/>
    <hyperlink ref="V734" r:id="rId923" display="https://pbs.twimg.com/tweet_video_thumb/D079hikX0AA0U1s.jpg"/>
    <hyperlink ref="V15" r:id="rId924" display="http://pbs.twimg.com/profile_images/969618641363787776/yIMx_Git_normal.jpg"/>
    <hyperlink ref="V16" r:id="rId925" display="http://pbs.twimg.com/profile_images/969618641363787776/yIMx_Git_normal.jpg"/>
    <hyperlink ref="V17" r:id="rId926" display="http://pbs.twimg.com/profile_images/969618641363787776/yIMx_Git_normal.jpg"/>
    <hyperlink ref="V759" r:id="rId927" display="https://pbs.twimg.com/media/D0bS7a0WkAAm_jK.jpg"/>
    <hyperlink ref="V760" r:id="rId928" display="https://pbs.twimg.com/media/D0_SqEhW0AEtTAr.jpg"/>
    <hyperlink ref="X476" r:id="rId929" display="https://twitter.com/bronwynwriter/status/1099913603442987008"/>
    <hyperlink ref="X477" r:id="rId930" display="https://twitter.com/lwholley/status/1099914887793266688"/>
    <hyperlink ref="X478" r:id="rId931" display="https://twitter.com/lindamariewald2/status/1099930019369865216"/>
    <hyperlink ref="X504" r:id="rId932" display="https://twitter.com/shelleypa/status/1099995854126092289"/>
    <hyperlink ref="X505" r:id="rId933" display="https://twitter.com/mr_hayes/status/1100008264333516801"/>
    <hyperlink ref="X506" r:id="rId934" display="https://twitter.com/chouinardjahant/status/1100010366350823425"/>
    <hyperlink ref="X479" r:id="rId935" display="https://twitter.com/white5anthronet/status/1100014404135866371"/>
    <hyperlink ref="X695" r:id="rId936" display="https://twitter.com/aglover4edu/status/1100015182741495808"/>
    <hyperlink ref="X507" r:id="rId937" display="https://twitter.com/m_drez/status/1100144417166553088"/>
    <hyperlink ref="X119" r:id="rId938" display="https://twitter.com/batool_attiya/status/1100150121130573824"/>
    <hyperlink ref="X120" r:id="rId939" display="https://twitter.com/batool_attiya/status/1100150121130573824"/>
    <hyperlink ref="X487" r:id="rId940" display="https://twitter.com/mrs_gilchrist/status/1100520790716370946"/>
    <hyperlink ref="X105" r:id="rId941" display="https://twitter.com/saldanact/status/1100553332979044352"/>
    <hyperlink ref="X84" r:id="rId942" display="https://twitter.com/assistantprinc6/status/1100555506115072000"/>
    <hyperlink ref="X364" r:id="rId943" display="https://twitter.com/assistantprinc6/status/1100555506115072000"/>
    <hyperlink ref="X442" r:id="rId944" display="https://twitter.com/corey_d2019/status/1100556029438447618"/>
    <hyperlink ref="X704" r:id="rId945" display="https://twitter.com/itsamry/status/1100557037891735553"/>
    <hyperlink ref="X488" r:id="rId946" display="https://twitter.com/tomwhitby/status/1100559370000183296"/>
    <hyperlink ref="X69" r:id="rId947" display="https://twitter.com/dennisdill/status/1100560720083726336"/>
    <hyperlink ref="X468" r:id="rId948" display="https://twitter.com/coachwilliamspe/status/1100561553479348224"/>
    <hyperlink ref="X111" r:id="rId949" display="https://twitter.com/coachwilliamspe/status/1100561553479348224"/>
    <hyperlink ref="X112" r:id="rId950" display="https://twitter.com/coachwilliamspe/status/1100561553479348224"/>
    <hyperlink ref="X113" r:id="rId951" display="https://twitter.com/coachwilliamspe/status/1100561553479348224"/>
    <hyperlink ref="X114" r:id="rId952" display="https://twitter.com/coachwilliamspe/status/1100561553479348224"/>
    <hyperlink ref="X525" r:id="rId953" display="https://twitter.com/jvgdavis/status/1100562855110299649"/>
    <hyperlink ref="X489" r:id="rId954" display="https://twitter.com/sarahfinley01/status/1100565767429541888"/>
    <hyperlink ref="X490" r:id="rId955" display="https://twitter.com/georgehistory/status/1100568246372220929"/>
    <hyperlink ref="X491" r:id="rId956" display="https://twitter.com/barbaragruener/status/1100568792780951552"/>
    <hyperlink ref="X492" r:id="rId957" display="https://twitter.com/stersicteaches/status/1100569458148552706"/>
    <hyperlink ref="X470" r:id="rId958" display="https://twitter.com/markrus88927412/status/1100845430307504128"/>
    <hyperlink ref="X493" r:id="rId959" display="https://twitter.com/educationwoods/status/1100916623781883906"/>
    <hyperlink ref="X423" r:id="rId960" display="https://twitter.com/leemaxfield29/status/1101503537052213249"/>
    <hyperlink ref="X294" r:id="rId961" display="https://twitter.com/leemaxfield29/status/1101503537052213249"/>
    <hyperlink ref="X434" r:id="rId962" display="https://twitter.com/leemaxfield29/status/1101504401577979904"/>
    <hyperlink ref="X424" r:id="rId963" display="https://twitter.com/sueekoch/status/1101558243384422400"/>
    <hyperlink ref="X295" r:id="rId964" display="https://twitter.com/sueekoch/status/1101558243384422400"/>
    <hyperlink ref="X480" r:id="rId965" display="https://twitter.com/dynamicduda338/status/1100195653538467840"/>
    <hyperlink ref="X124" r:id="rId966" display="https://twitter.com/dynamicduda338/status/1100195653538467840"/>
    <hyperlink ref="X125" r:id="rId967" display="https://twitter.com/principal_h/status/1100195724778749952"/>
    <hyperlink ref="X126" r:id="rId968" display="https://twitter.com/paulsolarz/status/1100194887134310400"/>
    <hyperlink ref="X481" r:id="rId969" display="https://twitter.com/principal_h/status/1100195724778749952"/>
    <hyperlink ref="X127" r:id="rId970" display="https://twitter.com/paulsolarz/status/1100194887134310400"/>
    <hyperlink ref="X502" r:id="rId971" display="https://twitter.com/ritawirtz/status/1100004844016992259"/>
    <hyperlink ref="X90" r:id="rId972" display="https://twitter.com/ritawirtz/status/1102281123411812352"/>
    <hyperlink ref="X91" r:id="rId973" display="https://twitter.com/ritawirtz/status/1102281123411812352"/>
    <hyperlink ref="X416" r:id="rId974" display="https://twitter.com/shiftparadigm/status/1102358274790354950"/>
    <hyperlink ref="X5" r:id="rId975" display="https://twitter.com/shiftparadigm/status/1102358274790354950"/>
    <hyperlink ref="X6" r:id="rId976" display="https://twitter.com/shiftparadigm/status/1102358274790354950"/>
    <hyperlink ref="X445" r:id="rId977" display="https://twitter.com/thedailyedu/status/1102363181182267392"/>
    <hyperlink ref="X417" r:id="rId978" display="https://twitter.com/lrobbteacher/status/1102375619030061057"/>
    <hyperlink ref="X7" r:id="rId979" display="https://twitter.com/lrobbteacher/status/1102375619030061057"/>
    <hyperlink ref="X8" r:id="rId980" display="https://twitter.com/lrobbteacher/status/1102375619030061057"/>
    <hyperlink ref="X9" r:id="rId981" display="https://twitter.com/cvarsalona/status/1102357989909061633"/>
    <hyperlink ref="X10" r:id="rId982" display="https://twitter.com/pammoran/status/1102382379249950720"/>
    <hyperlink ref="X11" r:id="rId983" display="https://twitter.com/cvarsalona/status/1102357989909061633"/>
    <hyperlink ref="X418" r:id="rId984" display="https://twitter.com/pammoran/status/1102382379249950720"/>
    <hyperlink ref="X503" r:id="rId985" display="https://twitter.com/supervxn/status/1100036434826792960"/>
    <hyperlink ref="X453" r:id="rId986" display="https://twitter.com/supervxn/status/1102883788982497280"/>
    <hyperlink ref="X457" r:id="rId987" display="https://twitter.com/scanloe/status/1102885016206540801"/>
    <hyperlink ref="X454" r:id="rId988" display="https://twitter.com/rizzapiccio/status/1102886135695532038"/>
    <hyperlink ref="X447" r:id="rId989" display="https://twitter.com/kristincharr/status/1102887921139490816"/>
    <hyperlink ref="X496" r:id="rId990" display="https://twitter.com/alexstubenbort/status/1099989947472318464"/>
    <hyperlink ref="X462" r:id="rId991" display="https://twitter.com/alexstubenbort/status/1102889268236693506"/>
    <hyperlink ref="X458" r:id="rId992" display="https://twitter.com/penchevable/status/1102894179003314176"/>
    <hyperlink ref="X497" r:id="rId993" display="https://twitter.com/techamys/status/1100006281497272320"/>
    <hyperlink ref="X459" r:id="rId994" display="https://twitter.com/techamys/status/1102897477332750336"/>
    <hyperlink ref="X500" r:id="rId995" display="https://twitter.com/julie_haden/status/1100003818299887619"/>
    <hyperlink ref="X448" r:id="rId996" display="https://twitter.com/julie_haden/status/1102898263974469632"/>
    <hyperlink ref="X662" r:id="rId997" display="https://twitter.com/flrichter/status/1102360295819956227"/>
    <hyperlink ref="X446" r:id="rId998" display="https://twitter.com/vballwin/status/1102918185123278854"/>
    <hyperlink ref="X463" r:id="rId999" display="https://twitter.com/michaelpoore1/status/1103020450538577922"/>
    <hyperlink ref="X508" r:id="rId1000" display="https://twitter.com/dene_gainey/status/1099990968852459520"/>
    <hyperlink ref="X450" r:id="rId1001" display="https://twitter.com/dene_gainey/status/1103040042786869248"/>
    <hyperlink ref="X688" r:id="rId1002" display="https://twitter.com/valerietilton/status/1100547015832813568"/>
    <hyperlink ref="X460" r:id="rId1003" display="https://twitter.com/valerietilton/status/1103047871807582209"/>
    <hyperlink ref="X742" r:id="rId1004" display="https://twitter.com/assignmenthelp/status/1100556152960704513"/>
    <hyperlink ref="X743" r:id="rId1005" display="https://twitter.com/assignmenthelp/status/1103086572390490117"/>
    <hyperlink ref="X561" r:id="rId1006" display="https://twitter.com/jedjnr/status/1103087940131971072"/>
    <hyperlink ref="X587" r:id="rId1007" display="https://twitter.com/jedjnr/status/1103090374229188609"/>
    <hyperlink ref="X387" r:id="rId1008" display="https://twitter.com/kathyiwanicki/status/1100547453093322752"/>
    <hyperlink ref="X183" r:id="rId1009" display="https://twitter.com/kathyiwanicki/status/1103090428432343041"/>
    <hyperlink ref="X94" r:id="rId1010" display="https://twitter.com/bevladd/status/1100572826136911872"/>
    <hyperlink ref="X95" r:id="rId1011" display="https://twitter.com/bevladd/status/1100572826136911872"/>
    <hyperlink ref="X390" r:id="rId1012" display="https://twitter.com/bevladd/status/1100572826136911872"/>
    <hyperlink ref="X427" r:id="rId1013" display="https://twitter.com/classdojo/status/1100815445186113536"/>
    <hyperlink ref="X428" r:id="rId1014" display="https://twitter.com/nathan_stevens/status/1100575171931459584"/>
    <hyperlink ref="X677" r:id="rId1015" display="https://twitter.com/learningin206/status/1100546908911747072"/>
    <hyperlink ref="X543" r:id="rId1016" display="https://twitter.com/learningin206/status/1100551042993934336"/>
    <hyperlink ref="X71" r:id="rId1017" display="https://twitter.com/learningin206/status/1100551318664552449"/>
    <hyperlink ref="X339" r:id="rId1018" display="https://twitter.com/learningin206/status/1100551318664552449"/>
    <hyperlink ref="X573" r:id="rId1019" display="https://twitter.com/learningin206/status/1100552155973541888"/>
    <hyperlink ref="X576" r:id="rId1020" display="https://twitter.com/learningin206/status/1100552528138289153"/>
    <hyperlink ref="X696" r:id="rId1021" display="https://twitter.com/learningin206/status/1100553572511633416"/>
    <hyperlink ref="X599" r:id="rId1022" display="https://twitter.com/learningin206/status/1100554966446555137"/>
    <hyperlink ref="X598" r:id="rId1023" display="https://twitter.com/learningin206/status/1100555701104054273"/>
    <hyperlink ref="X435" r:id="rId1024" display="https://twitter.com/learningin206/status/1100555968709038080"/>
    <hyperlink ref="X256" r:id="rId1025" display="https://twitter.com/magicpantsjones/status/1100547119058960386"/>
    <hyperlink ref="X555" r:id="rId1026" display="https://twitter.com/saldanact/status/1100553082440687617"/>
    <hyperlink ref="X328" r:id="rId1027" display="https://twitter.com/saldanact/status/1100553789516468225"/>
    <hyperlink ref="X409" r:id="rId1028" display="https://twitter.com/magicpantsjones/status/1100553415657209856"/>
    <hyperlink ref="X408" r:id="rId1029" display="https://twitter.com/magicpantsjones/status/1100553941136429057"/>
    <hyperlink ref="X590" r:id="rId1030" display="https://twitter.com/crflynn20/status/1100554880903729154"/>
    <hyperlink ref="X438" r:id="rId1031" display="https://twitter.com/magicpantsjones/status/1100555191567429633"/>
    <hyperlink ref="X690" r:id="rId1032" display="https://twitter.com/lethajhenry/status/1100547691866742784"/>
    <hyperlink ref="X583" r:id="rId1033" display="https://twitter.com/lethajhenry/status/1100555126304096262"/>
    <hyperlink ref="X608" r:id="rId1034" display="https://twitter.com/lethajhenry/status/1100556962159345664"/>
    <hyperlink ref="X630" r:id="rId1035" display="https://twitter.com/lethajhenry/status/1100558534385782784"/>
    <hyperlink ref="X323" r:id="rId1036" display="https://twitter.com/lethajhenry/status/1100558882756272129"/>
    <hyperlink ref="X738" r:id="rId1037" display="https://twitter.com/lethajhenry/status/1100560363630800896"/>
    <hyperlink ref="X257" r:id="rId1038" display="https://twitter.com/cvarsalona/status/1100558945469513729"/>
    <hyperlink ref="X258" r:id="rId1039" display="https://twitter.com/misskrafferty/status/1100559258113007617"/>
    <hyperlink ref="X261" r:id="rId1040" display="https://twitter.com/magicpantsjones/status/1100547890307624961"/>
    <hyperlink ref="X260" r:id="rId1041" display="https://twitter.com/magicpantsjones/status/1100558691508674560"/>
    <hyperlink ref="X259" r:id="rId1042" display="https://twitter.com/magicpantsjones/status/1100560408048558080"/>
    <hyperlink ref="X102" r:id="rId1043" display="https://twitter.com/cvarsalona/status/1100560693512863744"/>
    <hyperlink ref="X103" r:id="rId1044" display="https://twitter.com/magicpantsjones/status/1100560775230484480"/>
    <hyperlink ref="X692" r:id="rId1045" display="https://twitter.com/benbo370/status/1103085085379739652"/>
    <hyperlink ref="X538" r:id="rId1046" display="https://twitter.com/benbo370/status/1103085679700049920"/>
    <hyperlink ref="X635" r:id="rId1047" display="https://twitter.com/benbo370/status/1103095973742632960"/>
    <hyperlink ref="X135" r:id="rId1048" display="https://twitter.com/magicpantsjones/status/1103085279999479809"/>
    <hyperlink ref="X45" r:id="rId1049" display="https://twitter.com/biologygoddess/status/1103091662451023872"/>
    <hyperlink ref="X56" r:id="rId1050" display="https://twitter.com/biologygoddess/status/1103092638385950722"/>
    <hyperlink ref="X28" r:id="rId1051" display="https://twitter.com/biologygoddess/status/1103092871023001605"/>
    <hyperlink ref="X58" r:id="rId1052" display="https://twitter.com/biologygoddess/status/1103093595983302656"/>
    <hyperlink ref="X18" r:id="rId1053" display="https://twitter.com/magicpantsjones/status/1103092242850426880"/>
    <hyperlink ref="X20" r:id="rId1054" display="https://twitter.com/magicpantsjones/status/1103093028661719046"/>
    <hyperlink ref="X61" r:id="rId1055" display="https://twitter.com/misskrafferty/status/1100549545459703808"/>
    <hyperlink ref="X252" r:id="rId1056" display="https://twitter.com/misskrafferty/status/1100550326883622913"/>
    <hyperlink ref="X751" r:id="rId1057" display="https://twitter.com/kruevans/status/1100546671040126976"/>
    <hyperlink ref="X288" r:id="rId1058" display="https://twitter.com/kruevans/status/1100548510510792704"/>
    <hyperlink ref="X72" r:id="rId1059" display="https://twitter.com/kruevans/status/1100549868181848064"/>
    <hyperlink ref="X340" r:id="rId1060" display="https://twitter.com/kruevans/status/1100549868181848064"/>
    <hyperlink ref="X731" r:id="rId1061" display="https://twitter.com/kruevans/status/1100559265054351360"/>
    <hyperlink ref="X300" r:id="rId1062" display="https://twitter.com/kruevans/status/1103093287865352192"/>
    <hyperlink ref="X303" r:id="rId1063" display="https://twitter.com/kruevans/status/1103093911319273477"/>
    <hyperlink ref="X62" r:id="rId1064" display="https://twitter.com/killyalison/status/1100549947928260608"/>
    <hyperlink ref="X422" r:id="rId1065" display="https://twitter.com/magicpantsjones/status/1100548970785501184"/>
    <hyperlink ref="X255" r:id="rId1066" display="https://twitter.com/magicpantsjones/status/1100549042059337732"/>
    <hyperlink ref="X254" r:id="rId1067" display="https://twitter.com/magicpantsjones/status/1100559387352018945"/>
    <hyperlink ref="X253" r:id="rId1068" display="https://twitter.com/magicpantsjones/status/1103093577368961026"/>
    <hyperlink ref="X48" r:id="rId1069" display="https://twitter.com/magicpantsjones/status/1103093226792239104"/>
    <hyperlink ref="X30" r:id="rId1070" display="https://twitter.com/magicpantsjones/status/1103093659363409920"/>
    <hyperlink ref="X679" r:id="rId1071" display="https://twitter.com/blakerobertsva/status/1103084133654253568"/>
    <hyperlink ref="X549" r:id="rId1072" display="https://twitter.com/blakerobertsva/status/1103085863691476992"/>
    <hyperlink ref="X565" r:id="rId1073" display="https://twitter.com/blakerobertsva/status/1103089153367932928"/>
    <hyperlink ref="X604" r:id="rId1074" display="https://twitter.com/blakerobertsva/status/1103090613245796352"/>
    <hyperlink ref="X626" r:id="rId1075" display="https://twitter.com/blakerobertsva/status/1103093789596385282"/>
    <hyperlink ref="X145" r:id="rId1076" display="https://twitter.com/magicpantsjones/status/1103084526199279617"/>
    <hyperlink ref="X144" r:id="rId1077" display="https://twitter.com/magicpantsjones/status/1103084934745518082"/>
    <hyperlink ref="X143" r:id="rId1078" display="https://twitter.com/magicpantsjones/status/1103094235937542144"/>
    <hyperlink ref="X182" r:id="rId1079" display="https://twitter.com/mru_ishere/status/1103091219293523968"/>
    <hyperlink ref="X569" r:id="rId1080" display="https://twitter.com/elkissner/status/1103088267975634944"/>
    <hyperlink ref="X603" r:id="rId1081" display="https://twitter.com/elkissner/status/1103090840057114624"/>
    <hyperlink ref="X623" r:id="rId1082" display="https://twitter.com/elkissner/status/1103095144776118272"/>
    <hyperlink ref="X650" r:id="rId1083" display="https://twitter.com/elkissner/status/1103095973478305792"/>
    <hyperlink ref="X180" r:id="rId1084" display="https://twitter.com/magicpantsjones/status/1103089701496545280"/>
    <hyperlink ref="X181" r:id="rId1085" display="https://twitter.com/magicpantsjones/status/1103096338668027904"/>
    <hyperlink ref="X595" r:id="rId1086" display="https://twitter.com/t3achingworst/status/1103097111586000896"/>
    <hyperlink ref="X410" r:id="rId1087" display="https://twitter.com/magicpantsjones/status/1103097184810135554"/>
    <hyperlink ref="X415" r:id="rId1088" display="https://twitter.com/capgdroneracing/status/1103097766354534402"/>
    <hyperlink ref="X49" r:id="rId1089" display="https://twitter.com/mr_abee_tweets/status/1100375420942368768"/>
    <hyperlink ref="X238" r:id="rId1090" display="https://twitter.com/mr_abee_tweets/status/1100375420942368768"/>
    <hyperlink ref="X691" r:id="rId1091" display="https://twitter.com/kaitlynoakleyed/status/1100549302756220928"/>
    <hyperlink ref="X544" r:id="rId1092" display="https://twitter.com/kaitlynoakleyed/status/1100549885634535425"/>
    <hyperlink ref="X571" r:id="rId1093" display="https://twitter.com/kaitlynoakleyed/status/1100552001216229378"/>
    <hyperlink ref="X602" r:id="rId1094" display="https://twitter.com/kaitlynoakleyed/status/1100554691002486784"/>
    <hyperlink ref="X624" r:id="rId1095" display="https://twitter.com/kaitlynoakleyed/status/1100557440775528449"/>
    <hyperlink ref="X647" r:id="rId1096" display="https://twitter.com/kaitlynoakleyed/status/1100558937370308610"/>
    <hyperlink ref="X76" r:id="rId1097" display="https://twitter.com/misskrafferty/status/1100553091160657920"/>
    <hyperlink ref="X205" r:id="rId1098" display="https://twitter.com/mru_ishere/status/1100550482358079488"/>
    <hyperlink ref="X208" r:id="rId1099" display="https://twitter.com/magicpantsjones/status/1100550441547558917"/>
    <hyperlink ref="X206" r:id="rId1100" display="https://twitter.com/magicpantsjones/status/1100551470573936640"/>
    <hyperlink ref="X204" r:id="rId1101" display="https://twitter.com/mr_abee_tweets/status/1100550143412195328"/>
    <hyperlink ref="X207" r:id="rId1102" display="https://twitter.com/mr_abee_tweets/status/1100552918128885760"/>
    <hyperlink ref="X70" r:id="rId1103" display="https://twitter.com/mr_abee_tweets/status/1100553418945556480"/>
    <hyperlink ref="X293" r:id="rId1104" display="https://twitter.com/cvarsalona/status/1100556101031022592"/>
    <hyperlink ref="X92" r:id="rId1105" display="https://twitter.com/cvarsalona/status/1100556362063532032"/>
    <hyperlink ref="X388" r:id="rId1106" display="https://twitter.com/cvarsalona/status/1100556362063532032"/>
    <hyperlink ref="X224" r:id="rId1107" display="https://twitter.com/cvarsalona/status/1100556599637299200"/>
    <hyperlink ref="X301" r:id="rId1108" display="https://twitter.com/cvarsalona/status/1100556982547857408"/>
    <hyperlink ref="X32" r:id="rId1109" display="https://twitter.com/cvarsalona/status/1100557200014172160"/>
    <hyperlink ref="X148" r:id="rId1110" display="https://twitter.com/cvarsalona/status/1100557200014172160"/>
    <hyperlink ref="X68" r:id="rId1111" display="https://twitter.com/cvarsalona/status/1100557926224273409"/>
    <hyperlink ref="X286" r:id="rId1112" display="https://twitter.com/cvarsalona/status/1100557926224273409"/>
    <hyperlink ref="X82" r:id="rId1113" display="https://twitter.com/cvarsalona/status/1100558206227701760"/>
    <hyperlink ref="X362" r:id="rId1114" display="https://twitter.com/cvarsalona/status/1100558206227701760"/>
    <hyperlink ref="X304" r:id="rId1115" display="https://twitter.com/cvarsalona/status/1100558703760150528"/>
    <hyperlink ref="X365" r:id="rId1116" display="https://twitter.com/cvarsalona/status/1100558833716551681"/>
    <hyperlink ref="X193" r:id="rId1117" display="https://twitter.com/cvarsalona/status/1100559316766068744"/>
    <hyperlink ref="X403" r:id="rId1118" display="https://twitter.com/cvarsalona/status/1100559419065200645"/>
    <hyperlink ref="X736" r:id="rId1119" display="https://twitter.com/cvarsalona/status/1100559779938926593"/>
    <hyperlink ref="X332" r:id="rId1120" display="https://twitter.com/cvarsalona/status/1100560805660102657"/>
    <hyperlink ref="X173" r:id="rId1121" display="https://twitter.com/magicpantsjones/status/1100556448508137472"/>
    <hyperlink ref="X174" r:id="rId1122" display="https://twitter.com/magicpantsjones/status/1100558047666192385"/>
    <hyperlink ref="X175" r:id="rId1123" display="https://twitter.com/magicpantsjones/status/1100559902337126400"/>
    <hyperlink ref="X443" r:id="rId1124" display="https://twitter.com/magicpantsjones/status/1100560775230484480"/>
    <hyperlink ref="X172" r:id="rId1125" display="https://twitter.com/mr_abee_tweets/status/1100557591493705729"/>
    <hyperlink ref="X171" r:id="rId1126" display="https://twitter.com/mr_abee_tweets/status/1100558636957552640"/>
    <hyperlink ref="X706" r:id="rId1127" display="https://twitter.com/dennisdill/status/1100559366573432832"/>
    <hyperlink ref="X310" r:id="rId1128" display="https://twitter.com/dennisdill/status/1100560187046404101"/>
    <hyperlink ref="X322" r:id="rId1129" display="https://twitter.com/dennisdill/status/1100560720083726336"/>
    <hyperlink ref="X317" r:id="rId1130" display="https://twitter.com/dennisdill/status/1100561127136743424"/>
    <hyperlink ref="X176" r:id="rId1131" display="https://twitter.com/mru_ishere/status/1100559708727988224"/>
    <hyperlink ref="X178" r:id="rId1132" display="https://twitter.com/magicpantsjones/status/1100559662376722432"/>
    <hyperlink ref="X179" r:id="rId1133" display="https://twitter.com/magicpantsjones/status/1100560365866373120"/>
    <hyperlink ref="X177" r:id="rId1134" display="https://twitter.com/mr_abee_tweets/status/1100559725828206592"/>
    <hyperlink ref="X47" r:id="rId1135" display="https://twitter.com/mr_abee_tweets/status/1101900648122105856"/>
    <hyperlink ref="X100" r:id="rId1136" display="https://twitter.com/mr_abee_tweets/status/1103092452334977024"/>
    <hyperlink ref="X96" r:id="rId1137" display="https://twitter.com/classdojo/status/1100815445186113536"/>
    <hyperlink ref="X391" r:id="rId1138" display="https://twitter.com/classdojo/status/1100815445186113536"/>
    <hyperlink ref="X97" r:id="rId1139" display="https://twitter.com/nathan_stevens/status/1100575171931459584"/>
    <hyperlink ref="X101" r:id="rId1140" display="https://twitter.com/mr_abee_tweets/status/1103092949217435648"/>
    <hyperlink ref="X231" r:id="rId1141" display="https://twitter.com/misskrafferty/status/1100551668914159617"/>
    <hyperlink ref="X226" r:id="rId1142" display="https://twitter.com/biologygoddess/status/1103088488818397184"/>
    <hyperlink ref="X509" r:id="rId1143" display="https://twitter.com/killyalison/status/1099991479773216768"/>
    <hyperlink ref="X654" r:id="rId1144" display="https://twitter.com/killyalison/status/1100546524365377536"/>
    <hyperlink ref="X541" r:id="rId1145" display="https://twitter.com/killyalison/status/1100548810235879429"/>
    <hyperlink ref="X471" r:id="rId1146" display="https://twitter.com/killyalison/status/1100549270082674688"/>
    <hyperlink ref="X421" r:id="rId1147" display="https://twitter.com/killyalison/status/1100549947928260608"/>
    <hyperlink ref="X279" r:id="rId1148" display="https://twitter.com/killyalison/status/1100549947928260608"/>
    <hyperlink ref="X567" r:id="rId1149" display="https://twitter.com/killyalison/status/1100551201857433600"/>
    <hyperlink ref="X568" r:id="rId1150" display="https://twitter.com/killyalison/status/1100552482583965697"/>
    <hyperlink ref="X596" r:id="rId1151" display="https://twitter.com/killyalison/status/1100553671392276481"/>
    <hyperlink ref="X440" r:id="rId1152" display="https://twitter.com/killyalison/status/1100554066395099142"/>
    <hyperlink ref="X620" r:id="rId1153" display="https://twitter.com/killyalison/status/1100556012816347140"/>
    <hyperlink ref="X643" r:id="rId1154" display="https://twitter.com/killyalison/status/1100558482523242498"/>
    <hyperlink ref="X455" r:id="rId1155" display="https://twitter.com/killyalison/status/1102951437812813825"/>
    <hyperlink ref="X653" r:id="rId1156" display="https://twitter.com/killyalison/status/1103083390587281408"/>
    <hyperlink ref="X548" r:id="rId1157" display="https://twitter.com/killyalison/status/1103085314388754432"/>
    <hyperlink ref="X566" r:id="rId1158" display="https://twitter.com/killyalison/status/1103087900227444736"/>
    <hyperlink ref="X572" r:id="rId1159" display="https://twitter.com/killyalison/status/1103089035780722688"/>
    <hyperlink ref="X607" r:id="rId1160" display="https://twitter.com/killyalison/status/1103090738517209089"/>
    <hyperlink ref="X627" r:id="rId1161" display="https://twitter.com/killyalison/status/1103093067438047233"/>
    <hyperlink ref="X646" r:id="rId1162" display="https://twitter.com/killyalison/status/1103095227999494144"/>
    <hyperlink ref="X228" r:id="rId1163" display="https://twitter.com/magicpantsjones/status/1100546914116923392"/>
    <hyperlink ref="X232" r:id="rId1164" display="https://twitter.com/magicpantsjones/status/1100558642158469125"/>
    <hyperlink ref="X229" r:id="rId1165" display="https://twitter.com/magicpantsjones/status/1103083703226564610"/>
    <hyperlink ref="X237" r:id="rId1166" display="https://twitter.com/magicpantsjones/status/1103089277863448576"/>
    <hyperlink ref="X234" r:id="rId1167" display="https://twitter.com/magicpantsjones/status/1103089458931482629"/>
    <hyperlink ref="X230" r:id="rId1168" display="https://twitter.com/magicpantsjones/status/1103093226792239104"/>
    <hyperlink ref="X31" r:id="rId1169" display="https://twitter.com/magicpantsjones/status/1103093659363409920"/>
    <hyperlink ref="X233" r:id="rId1170" display="https://twitter.com/magicpantsjones/status/1103095455465066496"/>
    <hyperlink ref="X235" r:id="rId1171" display="https://twitter.com/magicpantsjones/status/1103097463785881600"/>
    <hyperlink ref="X225" r:id="rId1172" display="https://twitter.com/mr_abee_tweets/status/1100547311418163201"/>
    <hyperlink ref="X223" r:id="rId1173" display="https://twitter.com/mr_abee_tweets/status/1101900648122105856"/>
    <hyperlink ref="X236" r:id="rId1174" display="https://twitter.com/mr_abee_tweets/status/1103087573067542528"/>
    <hyperlink ref="X227" r:id="rId1175" display="https://twitter.com/mr_abee_tweets/status/1103093660378431488"/>
    <hyperlink ref="X109" r:id="rId1176" display="https://twitter.com/urbie/status/1103084142684565504"/>
    <hyperlink ref="X3" r:id="rId1177" display="https://twitter.com/urbie/status/1103091817229180928"/>
    <hyperlink ref="X709" r:id="rId1178" display="https://twitter.com/john_prmn/status/1103085702873518084"/>
    <hyperlink ref="X537" r:id="rId1179" display="https://twitter.com/john_prmn/status/1103086273848324096"/>
    <hyperlink ref="X141" r:id="rId1180" display="https://twitter.com/john_prmn/status/1103086900003459072"/>
    <hyperlink ref="X558" r:id="rId1181" display="https://twitter.com/john_prmn/status/1103088341304688641"/>
    <hyperlink ref="X80" r:id="rId1182" display="https://twitter.com/mru_ishere/status/1103088894634061831"/>
    <hyperlink ref="X203" r:id="rId1183" display="https://twitter.com/magicpantsjones/status/1103086765425000448"/>
    <hyperlink ref="X202" r:id="rId1184" display="https://twitter.com/magicpantsjones/status/1103087464711888896"/>
    <hyperlink ref="X200" r:id="rId1185" display="https://twitter.com/magicpantsjones/status/1103087933492523008"/>
    <hyperlink ref="X75" r:id="rId1186" display="https://twitter.com/magicpantsjones/status/1103088610377633793"/>
    <hyperlink ref="X55" r:id="rId1187" display="https://twitter.com/mr_abee_tweets/status/1103088408270913542"/>
    <hyperlink ref="X201" r:id="rId1188" display="https://twitter.com/chrisquinn64/status/1103087239565733889"/>
    <hyperlink ref="X192" r:id="rId1189" display="https://twitter.com/kathyiwanicki/status/1103084004293648385"/>
    <hyperlink ref="X613" r:id="rId1190" display="https://twitter.com/gruntledchalkie/status/1100555919002238976"/>
    <hyperlink ref="X333" r:id="rId1191" display="https://twitter.com/gruntledchalkie/status/1100556487665999872"/>
    <hyperlink ref="X669" r:id="rId1192" display="https://twitter.com/gruntledchalkie/status/1103080297329876993"/>
    <hyperlink ref="X314" r:id="rId1193" display="https://twitter.com/gruntledchalkie/status/1103083595038515200"/>
    <hyperlink ref="X217" r:id="rId1194" display="https://twitter.com/gruntledchalkie/status/1103083826463440896"/>
    <hyperlink ref="X668" r:id="rId1195" display="https://twitter.com/gruntledchalkie/status/1103083977831673857"/>
    <hyperlink ref="X334" r:id="rId1196" display="https://twitter.com/gruntledchalkie/status/1103084068982317056"/>
    <hyperlink ref="X218" r:id="rId1197" display="https://twitter.com/gruntledchalkie/status/1103084271168700417"/>
    <hyperlink ref="X711" r:id="rId1198" display="https://twitter.com/gruntledchalkie/status/1103095578307657729"/>
    <hyperlink ref="X633" r:id="rId1199" display="https://twitter.com/gruntledchalkie/status/1103095674973745152"/>
    <hyperlink ref="X189" r:id="rId1200" display="https://twitter.com/magicpantsjones/status/1100556214520426496"/>
    <hyperlink ref="X186" r:id="rId1201" display="https://twitter.com/magicpantsjones/status/1100556675403186176"/>
    <hyperlink ref="X188" r:id="rId1202" display="https://twitter.com/magicpantsjones/status/1103081602899427328"/>
    <hyperlink ref="X190" r:id="rId1203" display="https://twitter.com/magicpantsjones/status/1103083858625548292"/>
    <hyperlink ref="X184" r:id="rId1204" display="https://twitter.com/magicpantsjones/status/1103084121826512897"/>
    <hyperlink ref="X191" r:id="rId1205" display="https://twitter.com/magicpantsjones/status/1103095684604067845"/>
    <hyperlink ref="X187" r:id="rId1206" display="https://twitter.com/mr_abee_tweets/status/1103096992014745601"/>
    <hyperlink ref="X185" r:id="rId1207" display="https://twitter.com/chrisquinn64/status/1103096937216073728"/>
    <hyperlink ref="X533" r:id="rId1208" display="https://twitter.com/teresagross625/status/1100548844448858114"/>
    <hyperlink ref="X534" r:id="rId1209" display="https://twitter.com/teresagross625/status/1100549769854963712"/>
    <hyperlink ref="X270" r:id="rId1210" display="https://twitter.com/teresagross625/status/1100550385826177024"/>
    <hyperlink ref="X557" r:id="rId1211" display="https://twitter.com/teresagross625/status/1100550906729431040"/>
    <hyperlink ref="X564" r:id="rId1212" display="https://twitter.com/teresagross625/status/1100551820534075393"/>
    <hyperlink ref="X589" r:id="rId1213" display="https://twitter.com/teresagross625/status/1100553485479751681"/>
    <hyperlink ref="X593" r:id="rId1214" display="https://twitter.com/teresagross625/status/1100555518131736577"/>
    <hyperlink ref="X640" r:id="rId1215" display="https://twitter.com/teresagross625/status/1100555971896791041"/>
    <hyperlink ref="X484" r:id="rId1216" display="https://twitter.com/teresagross625/status/1102323837667028992"/>
    <hyperlink ref="X131" r:id="rId1217" display="https://twitter.com/teresagross625/status/1102323837667028992"/>
    <hyperlink ref="X449" r:id="rId1218" display="https://twitter.com/teresagross625/status/1102914637480321024"/>
    <hyperlink ref="X411" r:id="rId1219" display="https://twitter.com/magicpantsjones/status/1100551011511480320"/>
    <hyperlink ref="X412" r:id="rId1220" display="https://twitter.com/magicpantsjones/status/1100555593889312771"/>
    <hyperlink ref="X439" r:id="rId1221" display="https://twitter.com/cherylabla/status/1100580416447234048"/>
    <hyperlink ref="X289" r:id="rId1222" display="https://twitter.com/cmk138/status/1100549753899671552"/>
    <hyperlink ref="X290" r:id="rId1223" display="https://twitter.com/cmk138/status/1100551101445693440"/>
    <hyperlink ref="X660" r:id="rId1224" display="https://twitter.com/cmk138/status/1100552870074568704"/>
    <hyperlink ref="X296" r:id="rId1225" display="https://twitter.com/cmk138/status/1100553978331291648"/>
    <hyperlink ref="X313" r:id="rId1226" display="https://twitter.com/cmk138/status/1100554917519880192"/>
    <hyperlink ref="X168" r:id="rId1227" display="https://twitter.com/magicpantsjones/status/1100550941684785153"/>
    <hyperlink ref="X167" r:id="rId1228" display="https://twitter.com/magicpantsjones/status/1100553089294176256"/>
    <hyperlink ref="X170" r:id="rId1229" display="https://twitter.com/magicpantsjones/status/1100554325372424192"/>
    <hyperlink ref="X169" r:id="rId1230" display="https://twitter.com/magicpantsjones/status/1100555085153742849"/>
    <hyperlink ref="X425" r:id="rId1231" display="https://twitter.com/cherylabla/status/1100581005612802048"/>
    <hyperlink ref="X685" r:id="rId1232" display="https://twitter.com/misskrafferty/status/1100546578308386817"/>
    <hyperlink ref="X83" r:id="rId1233" display="https://twitter.com/misskrafferty/status/1100546927035334656"/>
    <hyperlink ref="X363" r:id="rId1234" display="https://twitter.com/misskrafferty/status/1100546927035334656"/>
    <hyperlink ref="X320" r:id="rId1235" display="https://twitter.com/misskrafferty/status/1100547114889809921"/>
    <hyperlink ref="X372" r:id="rId1236" display="https://twitter.com/misskrafferty/status/1100547196779446272"/>
    <hyperlink ref="X373" r:id="rId1237" display="https://twitter.com/misskrafferty/status/1100548261675438081"/>
    <hyperlink ref="X66" r:id="rId1238" display="https://twitter.com/misskrafferty/status/1100548452533092353"/>
    <hyperlink ref="X284" r:id="rId1239" display="https://twitter.com/misskrafferty/status/1100548452533092353"/>
    <hyperlink ref="X545" r:id="rId1240" display="https://twitter.com/misskrafferty/status/1100548789738323968"/>
    <hyperlink ref="X67" r:id="rId1241" display="https://twitter.com/misskrafferty/status/1100549082152665088"/>
    <hyperlink ref="X285" r:id="rId1242" display="https://twitter.com/misskrafferty/status/1100549082152665088"/>
    <hyperlink ref="X280" r:id="rId1243" display="https://twitter.com/misskrafferty/status/1100549545459703808"/>
    <hyperlink ref="X307" r:id="rId1244" display="https://twitter.com/misskrafferty/status/1100550068321640448"/>
    <hyperlink ref="X51" r:id="rId1245" display="https://twitter.com/misskrafferty/status/1100550326883622913"/>
    <hyperlink ref="X358" r:id="rId1246" display="https://twitter.com/misskrafferty/status/1100553091160657920"/>
    <hyperlink ref="X606" r:id="rId1247" display="https://twitter.com/misskrafferty/status/1100553487010750466"/>
    <hyperlink ref="X331" r:id="rId1248" display="https://twitter.com/misskrafferty/status/1100554781133889536"/>
    <hyperlink ref="X621" r:id="rId1249" display="https://twitter.com/misskrafferty/status/1100555990867558400"/>
    <hyperlink ref="X649" r:id="rId1250" display="https://twitter.com/misskrafferty/status/1100558468317175808"/>
    <hyperlink ref="X375" r:id="rId1251" display="https://twitter.com/misskrafferty/status/1100558644884709377"/>
    <hyperlink ref="X321" r:id="rId1252" display="https://twitter.com/misskrafferty/status/1100558846014169088"/>
    <hyperlink ref="X319" r:id="rId1253" display="https://twitter.com/misskrafferty/status/1100559017464741888"/>
    <hyperlink ref="X335" r:id="rId1254" display="https://twitter.com/misskrafferty/status/1100559558722969600"/>
    <hyperlink ref="X318" r:id="rId1255" display="https://twitter.com/misskrafferty/status/1103090694325972992"/>
    <hyperlink ref="X348" r:id="rId1256" display="https://twitter.com/magicpantsjones/status/1100546983637463040"/>
    <hyperlink ref="X341" r:id="rId1257" display="https://twitter.com/magicpantsjones/status/1100547655640498176"/>
    <hyperlink ref="X342" r:id="rId1258" display="https://twitter.com/magicpantsjones/status/1100548927303102464"/>
    <hyperlink ref="X344" r:id="rId1259" display="https://twitter.com/magicpantsjones/status/1100549808945852418"/>
    <hyperlink ref="X356" r:id="rId1260" display="https://twitter.com/magicpantsjones/status/1100550320525058048"/>
    <hyperlink ref="X345" r:id="rId1261" display="https://twitter.com/magicpantsjones/status/1100554052377739264"/>
    <hyperlink ref="X351" r:id="rId1262" display="https://twitter.com/magicpantsjones/status/1100554919554269191"/>
    <hyperlink ref="X350" r:id="rId1263" display="https://twitter.com/magicpantsjones/status/1100558592330084352"/>
    <hyperlink ref="X353" r:id="rId1264" display="https://twitter.com/magicpantsjones/status/1100558934769840128"/>
    <hyperlink ref="X343" r:id="rId1265" display="https://twitter.com/magicpantsjones/status/1100559061689552897"/>
    <hyperlink ref="X99" r:id="rId1266" display="https://twitter.com/magicpantsjones/status/1103086463925866497"/>
    <hyperlink ref="X34" r:id="rId1267" display="https://twitter.com/magicpantsjones/status/1103088277085700096"/>
    <hyperlink ref="X33" r:id="rId1268" display="https://twitter.com/magicpantsjones/status/1103088812517920768"/>
    <hyperlink ref="X35" r:id="rId1269" display="https://twitter.com/magicpantsjones/status/1103090047434350593"/>
    <hyperlink ref="X354" r:id="rId1270" display="https://twitter.com/magicpantsjones/status/1103090569822248962"/>
    <hyperlink ref="X349" r:id="rId1271" display="https://twitter.com/magicpantsjones/status/1103090816770281473"/>
    <hyperlink ref="X346" r:id="rId1272" display="https://twitter.com/magicpantsjones/status/1103091184120016896"/>
    <hyperlink ref="X355" r:id="rId1273" display="https://twitter.com/mr_abee_tweets/status/1100547054412222464"/>
    <hyperlink ref="X347" r:id="rId1274" display="https://twitter.com/mr_abee_tweets/status/1100547566624739328"/>
    <hyperlink ref="X338" r:id="rId1275" display="https://twitter.com/mr_abee_tweets/status/1100553418945556480"/>
    <hyperlink ref="X352" r:id="rId1276" display="https://twitter.com/mr_abee_tweets/status/1100559026813845505"/>
    <hyperlink ref="X63" r:id="rId1277" display="https://twitter.com/chrisquinn64/status/1103086975077109765"/>
    <hyperlink ref="X64" r:id="rId1278" display="https://twitter.com/chrisquinn64/status/1103088670951661568"/>
    <hyperlink ref="X65" r:id="rId1279" display="https://twitter.com/chrisquinn64/status/1103089124611743745"/>
    <hyperlink ref="X426" r:id="rId1280" display="https://twitter.com/cherylabla/status/1100582585250603009"/>
    <hyperlink ref="X681" r:id="rId1281" display="https://twitter.com/priscillacap1/status/1100549720081076225"/>
    <hyperlink ref="X540" r:id="rId1282" display="https://twitter.com/priscillacap1/status/1100550834763558912"/>
    <hyperlink ref="X562" r:id="rId1283" display="https://twitter.com/priscillacap1/status/1100552364363268096"/>
    <hyperlink ref="X592" r:id="rId1284" display="https://twitter.com/priscillacap1/status/1100554417353510918"/>
    <hyperlink ref="X594" r:id="rId1285" display="https://twitter.com/priscillacap1/status/1100555780661628928"/>
    <hyperlink ref="X619" r:id="rId1286" display="https://twitter.com/priscillacap1/status/1100557517376143361"/>
    <hyperlink ref="X636" r:id="rId1287" display="https://twitter.com/priscillacap1/status/1100558866281127936"/>
    <hyperlink ref="X641" r:id="rId1288" display="https://twitter.com/priscillacap1/status/1100559155788726272"/>
    <hyperlink ref="X642" r:id="rId1289" display="https://twitter.com/priscillacap1/status/1100560291006504960"/>
    <hyperlink ref="X404" r:id="rId1290" display="https://twitter.com/magicpantsjones/status/1100550675677790209"/>
    <hyperlink ref="X406" r:id="rId1291" display="https://twitter.com/magicpantsjones/status/1100552759785545729"/>
    <hyperlink ref="X407" r:id="rId1292" display="https://twitter.com/magicpantsjones/status/1100558974003367937"/>
    <hyperlink ref="X405" r:id="rId1293" display="https://twitter.com/kmichellehowell/status/1100553063398588416"/>
    <hyperlink ref="X676" r:id="rId1294" display="https://twitter.com/hjreed/status/1100546923289866240"/>
    <hyperlink ref="X717" r:id="rId1295" display="https://twitter.com/hjreed/status/1100548767407853568"/>
    <hyperlink ref="X559" r:id="rId1296" display="https://twitter.com/hjreed/status/1100552707050561536"/>
    <hyperlink ref="X523" r:id="rId1297" display="https://twitter.com/hjreed/status/1100553987185610752"/>
    <hyperlink ref="X524" r:id="rId1298" display="https://twitter.com/hjreed/status/1100554707125370880"/>
    <hyperlink ref="X618" r:id="rId1299" display="https://twitter.com/hjreed/status/1100558085037408257"/>
    <hyperlink ref="X638" r:id="rId1300" display="https://twitter.com/hjreed/status/1100559164215123968"/>
    <hyperlink ref="X199" r:id="rId1301" display="https://twitter.com/mru_ishere/status/1100553483718180864"/>
    <hyperlink ref="X195" r:id="rId1302" display="https://twitter.com/magicpantsjones/status/1100547275649138688"/>
    <hyperlink ref="X194" r:id="rId1303" display="https://twitter.com/magicpantsjones/status/1100549539105329154"/>
    <hyperlink ref="X196" r:id="rId1304" display="https://twitter.com/magicpantsjones/status/1100552928190976000"/>
    <hyperlink ref="X198" r:id="rId1305" display="https://twitter.com/magicpantsjones/status/1100553217979629568"/>
    <hyperlink ref="X197" r:id="rId1306" display="https://twitter.com/kmichellehowell/status/1100555114501283840"/>
    <hyperlink ref="X165" r:id="rId1307" display="https://twitter.com/mru_ishere/status/1103084440400609280"/>
    <hyperlink ref="X53" r:id="rId1308" display="https://twitter.com/mru_ishere/status/1103085519800541185"/>
    <hyperlink ref="X54" r:id="rId1309" display="https://twitter.com/mru_ishere/status/1103086816079552512"/>
    <hyperlink ref="X160" r:id="rId1310" display="https://twitter.com/kathyiwanicki/status/1103088031194583040"/>
    <hyperlink ref="X161" r:id="rId1311" display="https://twitter.com/kathyiwanicki/status/1103088679684395008"/>
    <hyperlink ref="X159" r:id="rId1312" display="https://twitter.com/magicpantsjones/status/1103084624165724161"/>
    <hyperlink ref="X86" r:id="rId1313" display="https://twitter.com/magicpantsjones/status/1103084656017182720"/>
    <hyperlink ref="X166" r:id="rId1314" display="https://twitter.com/magicpantsjones/status/1103084805560913923"/>
    <hyperlink ref="X50" r:id="rId1315" display="https://twitter.com/magicpantsjones/status/1103084854810472448"/>
    <hyperlink ref="X88" r:id="rId1316" display="https://twitter.com/magicpantsjones/status/1103086130898108417"/>
    <hyperlink ref="X156" r:id="rId1317" display="https://twitter.com/magicpantsjones/status/1103088277085700096"/>
    <hyperlink ref="X158" r:id="rId1318" display="https://twitter.com/magicpantsjones/status/1103088441707950081"/>
    <hyperlink ref="X155" r:id="rId1319" display="https://twitter.com/magicpantsjones/status/1103088812517920768"/>
    <hyperlink ref="X157" r:id="rId1320" display="https://twitter.com/magicpantsjones/status/1103090047434350593"/>
    <hyperlink ref="X162" r:id="rId1321" display="https://twitter.com/magicpantsjones/status/1103092670711373824"/>
    <hyperlink ref="X164" r:id="rId1322" display="https://twitter.com/magicpantsjones/status/1103095183372140544"/>
    <hyperlink ref="X498" r:id="rId1323" display="https://twitter.com/chrisquinn64/status/1099990071619407877"/>
    <hyperlink ref="X464" r:id="rId1324" display="https://twitter.com/chrisquinn64/status/1102883592852533255"/>
    <hyperlink ref="X708" r:id="rId1325" display="https://twitter.com/chrisquinn64/status/1103084320036536320"/>
    <hyperlink ref="X121" r:id="rId1326" display="https://twitter.com/chrisquinn64/status/1103084627227402240"/>
    <hyperlink ref="X547" r:id="rId1327" display="https://twitter.com/chrisquinn64/status/1103085412648550400"/>
    <hyperlink ref="X703" r:id="rId1328" display="https://twitter.com/chrisquinn64/status/1103086213500563457"/>
    <hyperlink ref="X281" r:id="rId1329" display="https://twitter.com/chrisquinn64/status/1103086975077109765"/>
    <hyperlink ref="X42" r:id="rId1330" display="https://twitter.com/chrisquinn64/status/1103087239565733889"/>
    <hyperlink ref="X570" r:id="rId1331" display="https://twitter.com/chrisquinn64/status/1103087755574181889"/>
    <hyperlink ref="X575" r:id="rId1332" display="https://twitter.com/chrisquinn64/status/1103087954094772224"/>
    <hyperlink ref="X216" r:id="rId1333" display="https://twitter.com/chrisquinn64/status/1103088377308491776"/>
    <hyperlink ref="X282" r:id="rId1334" display="https://twitter.com/chrisquinn64/status/1103088670951661568"/>
    <hyperlink ref="X399" r:id="rId1335" display="https://twitter.com/chrisquinn64/status/1103088856637665280"/>
    <hyperlink ref="X283" r:id="rId1336" display="https://twitter.com/chrisquinn64/status/1103089124611743745"/>
    <hyperlink ref="X601" r:id="rId1337" display="https://twitter.com/chrisquinn64/status/1103090457054072832"/>
    <hyperlink ref="X597" r:id="rId1338" display="https://twitter.com/chrisquinn64/status/1103092441521901569"/>
    <hyperlink ref="X312" r:id="rId1339" display="https://twitter.com/chrisquinn64/status/1103094735785275392"/>
    <hyperlink ref="X625" r:id="rId1340" display="https://twitter.com/chrisquinn64/status/1103095482287439873"/>
    <hyperlink ref="X644" r:id="rId1341" display="https://twitter.com/chrisquinn64/status/1103096002309873664"/>
    <hyperlink ref="X337" r:id="rId1342" display="https://twitter.com/chrisquinn64/status/1103096164084146176"/>
    <hyperlink ref="X134" r:id="rId1343" display="https://twitter.com/chrisquinn64/status/1103098041316270080"/>
    <hyperlink ref="X163" r:id="rId1344" display="https://twitter.com/kmichellehowell/status/1103084660182138887"/>
    <hyperlink ref="X87" r:id="rId1345" display="https://twitter.com/kmichellehowell/status/1103084737529331714"/>
    <hyperlink ref="X52" r:id="rId1346" display="https://twitter.com/kmichellehowell/status/1103085205466824704"/>
    <hyperlink ref="X85" r:id="rId1347" display="https://twitter.com/kmichellehowell/status/1103086444166430720"/>
    <hyperlink ref="X732" r:id="rId1348" display="https://twitter.com/mru_ishere/status/1099805341129281537"/>
    <hyperlink ref="X108" r:id="rId1349" display="https://twitter.com/mru_ishere/status/1100547827288211462"/>
    <hyperlink ref="X305" r:id="rId1350" display="https://twitter.com/mru_ishere/status/1100548606652751878"/>
    <hyperlink ref="X727" r:id="rId1351" display="https://twitter.com/mru_ishere/status/1100549329394245632"/>
    <hyperlink ref="X326" r:id="rId1352" display="https://twitter.com/mru_ishere/status/1100550067356880897"/>
    <hyperlink ref="X713" r:id="rId1353" display="https://twitter.com/mru_ishere/status/1100551717735858176"/>
    <hyperlink ref="X746" r:id="rId1354" display="https://twitter.com/mru_ishere/status/1100554049135562753"/>
    <hyperlink ref="X712" r:id="rId1355" display="https://twitter.com/mru_ishere/status/1100554643950747648"/>
    <hyperlink ref="X741" r:id="rId1356" display="https://twitter.com/mru_ishere/status/1100556511187816448"/>
    <hyperlink ref="X707" r:id="rId1357" display="https://twitter.com/mru_ishere/status/1100558992953233409"/>
    <hyperlink ref="X311" r:id="rId1358" display="https://twitter.com/mru_ishere/status/1100560156860051462"/>
    <hyperlink ref="X436" r:id="rId1359" display="https://twitter.com/mru_ishere/status/1100592826365157376"/>
    <hyperlink ref="X744" r:id="rId1360" display="https://twitter.com/mru_ishere/status/1102340590442893312"/>
    <hyperlink ref="X739" r:id="rId1361" display="https://twitter.com/mru_ishere/status/1103085073077800961"/>
    <hyperlink ref="X273" r:id="rId1362" display="https://twitter.com/mru_ishere/status/1103085519800541185"/>
    <hyperlink ref="X740" r:id="rId1363" display="https://twitter.com/mru_ishere/status/1103086258392350722"/>
    <hyperlink ref="X274" r:id="rId1364" display="https://twitter.com/mru_ishere/status/1103086816079552512"/>
    <hyperlink ref="X401" r:id="rId1365" display="https://twitter.com/mru_ishere/status/1103087387134083073"/>
    <hyperlink ref="X659" r:id="rId1366" display="https://twitter.com/mru_ishere/status/1103088113252003840"/>
    <hyperlink ref="X560" r:id="rId1367" display="https://twitter.com/mru_ishere/status/1103088653503471618"/>
    <hyperlink ref="X81" r:id="rId1368" display="https://twitter.com/mru_ishere/status/1103088894634061831"/>
    <hyperlink ref="X361" r:id="rId1369" display="https://twitter.com/mru_ishere/status/1103088894634061831"/>
    <hyperlink ref="X705" r:id="rId1370" display="https://twitter.com/mru_ishere/status/1103090088911822848"/>
    <hyperlink ref="X729" r:id="rId1371" display="https://twitter.com/mru_ishere/status/1103090537031262208"/>
    <hyperlink ref="X385" r:id="rId1372" display="https://twitter.com/magicpantsjones/status/1100547995706318848"/>
    <hyperlink ref="X383" r:id="rId1373" display="https://twitter.com/magicpantsjones/status/1100549269772267526"/>
    <hyperlink ref="X384" r:id="rId1374" display="https://twitter.com/magicpantsjones/status/1100551370325872640"/>
    <hyperlink ref="X420" r:id="rId1375" display="https://twitter.com/magicpantsjones/status/1100551470573936640"/>
    <hyperlink ref="X386" r:id="rId1376" display="https://twitter.com/magicpantsjones/status/1100554185395843073"/>
    <hyperlink ref="X379" r:id="rId1377" display="https://twitter.com/magicpantsjones/status/1103084656017182720"/>
    <hyperlink ref="X381" r:id="rId1378" display="https://twitter.com/magicpantsjones/status/1103086130898108417"/>
    <hyperlink ref="X382" r:id="rId1379" display="https://twitter.com/magicpantsjones/status/1103088361714143232"/>
    <hyperlink ref="X380" r:id="rId1380" display="https://twitter.com/kmichellehowell/status/1103084737529331714"/>
    <hyperlink ref="X378" r:id="rId1381" display="https://twitter.com/kmichellehowell/status/1103086444166430720"/>
    <hyperlink ref="X146" r:id="rId1382" display="https://twitter.com/biologygoddess/status/1103092871023001605"/>
    <hyperlink ref="X153" r:id="rId1383" display="https://twitter.com/biologygoddess/status/1103093159888912387"/>
    <hyperlink ref="X151" r:id="rId1384" display="https://twitter.com/magicpantsjones/status/1103087172826161152"/>
    <hyperlink ref="X150" r:id="rId1385" display="https://twitter.com/magicpantsjones/status/1103090663996956673"/>
    <hyperlink ref="X147" r:id="rId1386" display="https://twitter.com/magicpantsjones/status/1103093659363409920"/>
    <hyperlink ref="X4" r:id="rId1387" display="https://twitter.com/urbie/status/1103093280676417536"/>
    <hyperlink ref="X614" r:id="rId1388" display="https://twitter.com/cherylabla/status/1100556537783877632"/>
    <hyperlink ref="X657" r:id="rId1389" display="https://twitter.com/cherylabla/status/1100579739478224899"/>
    <hyperlink ref="X437" r:id="rId1390" display="https://twitter.com/cherylabla/status/1100580702649765888"/>
    <hyperlink ref="X297" r:id="rId1391" display="https://twitter.com/cherylabla/status/1100581005612802048"/>
    <hyperlink ref="X585" r:id="rId1392" display="https://twitter.com/cherylabla/status/1100582192722399232"/>
    <hyperlink ref="X308" r:id="rId1393" display="https://twitter.com/cherylabla/status/1100582585250603009"/>
    <hyperlink ref="X465" r:id="rId1394" display="https://twitter.com/cherylabla/status/1102886832151371776"/>
    <hyperlink ref="X675" r:id="rId1395" display="https://twitter.com/cherylabla/status/1103085485545717760"/>
    <hyperlink ref="X532" r:id="rId1396" display="https://twitter.com/cherylabla/status/1103086217833431040"/>
    <hyperlink ref="X554" r:id="rId1397" display="https://twitter.com/cherylabla/status/1103088491167207426"/>
    <hyperlink ref="X586" r:id="rId1398" display="https://twitter.com/cherylabla/status/1103090522900611072"/>
    <hyperlink ref="X702" r:id="rId1399" display="https://twitter.com/cherylabla/status/1103092712134373379"/>
    <hyperlink ref="X615" r:id="rId1400" display="https://twitter.com/cherylabla/status/1103093422829768704"/>
    <hyperlink ref="X634" r:id="rId1401" display="https://twitter.com/cherylabla/status/1103096090780467200"/>
    <hyperlink ref="X429" r:id="rId1402" display="https://twitter.com/cherylabla/status/1103099638884782081"/>
    <hyperlink ref="X149" r:id="rId1403" display="https://twitter.com/kmichellehowell/status/1103086010798403586"/>
    <hyperlink ref="X152" r:id="rId1404" display="https://twitter.com/kmichellehowell/status/1103086883226206208"/>
    <hyperlink ref="X154" r:id="rId1405" display="https://twitter.com/kmichellehowell/status/1103087955550310405"/>
    <hyperlink ref="X77" r:id="rId1406" display="https://twitter.com/biologygoddess/status/1103089354027749377"/>
    <hyperlink ref="X43" r:id="rId1407" display="https://twitter.com/biologygoddess/status/1103090201260449792"/>
    <hyperlink ref="X79" r:id="rId1408" display="https://twitter.com/kathyiwanicki/status/1103089240685056000"/>
    <hyperlink ref="X26" r:id="rId1409" display="https://twitter.com/kathyiwanicki/status/1103089665664536577"/>
    <hyperlink ref="X46" r:id="rId1410" display="https://twitter.com/mr_abee_tweets/status/1103088938401652737"/>
    <hyperlink ref="X23" r:id="rId1411" display="https://twitter.com/kmichellehowell/status/1103089629715222528"/>
    <hyperlink ref="X60" r:id="rId1412" display="https://twitter.com/biologygoddess/status/1103086905032429569"/>
    <hyperlink ref="X214" r:id="rId1413" display="https://twitter.com/biologygoddess/status/1103087897366986752"/>
    <hyperlink ref="X215" r:id="rId1414" display="https://twitter.com/biologygoddess/status/1103088622507565056"/>
    <hyperlink ref="X78" r:id="rId1415" display="https://twitter.com/biologygoddess/status/1103089354027749377"/>
    <hyperlink ref="X209" r:id="rId1416" display="https://twitter.com/biologygoddess/status/1103090201260449792"/>
    <hyperlink ref="X221" r:id="rId1417" display="https://twitter.com/biologygoddess/status/1103091662451023872"/>
    <hyperlink ref="X57" r:id="rId1418" display="https://twitter.com/biologygoddess/status/1103092638385950722"/>
    <hyperlink ref="X29" r:id="rId1419" display="https://twitter.com/biologygoddess/status/1103092871023001605"/>
    <hyperlink ref="X59" r:id="rId1420" display="https://twitter.com/biologygoddess/status/1103093595983302656"/>
    <hyperlink ref="X682" r:id="rId1421" display="https://twitter.com/kathyiwanicki/status/1100546911017357313"/>
    <hyperlink ref="X752" r:id="rId1422" display="https://twitter.com/kathyiwanicki/status/1100550308088950785"/>
    <hyperlink ref="X680" r:id="rId1423" display="https://twitter.com/kathyiwanicki/status/1103083175503372288"/>
    <hyperlink ref="X315" r:id="rId1424" display="https://twitter.com/kathyiwanicki/status/1103083590882074625"/>
    <hyperlink ref="X535" r:id="rId1425" display="https://twitter.com/kathyiwanicki/status/1103085097887191045"/>
    <hyperlink ref="X526" r:id="rId1426" display="https://twitter.com/kathyiwanicki/status/1103085292922327040"/>
    <hyperlink ref="X652" r:id="rId1427" display="https://twitter.com/kathyiwanicki/status/1103085592710205442"/>
    <hyperlink ref="X553" r:id="rId1428" display="https://twitter.com/kathyiwanicki/status/1103087696958947328"/>
    <hyperlink ref="X747" r:id="rId1429" display="https://twitter.com/kathyiwanicki/status/1103087934406828033"/>
    <hyperlink ref="X726" r:id="rId1430" display="https://twitter.com/kathyiwanicki/status/1103088882780958721"/>
    <hyperlink ref="X360" r:id="rId1431" display="https://twitter.com/kathyiwanicki/status/1103089240685056000"/>
    <hyperlink ref="X27" r:id="rId1432" display="https://twitter.com/kathyiwanicki/status/1103089665664536577"/>
    <hyperlink ref="X140" r:id="rId1433" display="https://twitter.com/kathyiwanicki/status/1103089665664536577"/>
    <hyperlink ref="X710" r:id="rId1434" display="https://twitter.com/kathyiwanicki/status/1103090078690275328"/>
    <hyperlink ref="X142" r:id="rId1435" display="https://twitter.com/kathyiwanicki/status/1103091233151508480"/>
    <hyperlink ref="X610" r:id="rId1436" display="https://twitter.com/kathyiwanicki/status/1103092702114140160"/>
    <hyperlink ref="X737" r:id="rId1437" display="https://twitter.com/kathyiwanicki/status/1103094216534700032"/>
    <hyperlink ref="X213" r:id="rId1438" display="https://twitter.com/magicpantsjones/status/1100547168258191361"/>
    <hyperlink ref="X220" r:id="rId1439" display="https://twitter.com/magicpantsjones/status/1103083377698263047"/>
    <hyperlink ref="X210" r:id="rId1440" display="https://twitter.com/magicpantsjones/status/1103083429271429120"/>
    <hyperlink ref="X40" r:id="rId1441" display="https://twitter.com/magicpantsjones/status/1103084121826512897"/>
    <hyperlink ref="X219" r:id="rId1442" display="https://twitter.com/magicpantsjones/status/1103086672521162752"/>
    <hyperlink ref="X22" r:id="rId1443" display="https://twitter.com/magicpantsjones/status/1103088046692552704"/>
    <hyperlink ref="X212" r:id="rId1444" display="https://twitter.com/magicpantsjones/status/1103089546516930560"/>
    <hyperlink ref="X19" r:id="rId1445" display="https://twitter.com/magicpantsjones/status/1103092242850426880"/>
    <hyperlink ref="X21" r:id="rId1446" display="https://twitter.com/magicpantsjones/status/1103093028661719046"/>
    <hyperlink ref="X211" r:id="rId1447" display="https://twitter.com/magicpantsjones/status/1103094301461016578"/>
    <hyperlink ref="X222" r:id="rId1448" display="https://twitter.com/mr_abee_tweets/status/1103088938401652737"/>
    <hyperlink ref="X24" r:id="rId1449" display="https://twitter.com/kmichellehowell/status/1103089629715222528"/>
    <hyperlink ref="X499" r:id="rId1450" display="https://twitter.com/biologygoddess/status/1100001394659127297"/>
    <hyperlink ref="X466" r:id="rId1451" display="https://twitter.com/biologygoddess/status/1102905854070870018"/>
    <hyperlink ref="X678" r:id="rId1452" display="https://twitter.com/biologygoddess/status/1103085590134902785"/>
    <hyperlink ref="X530" r:id="rId1453" display="https://twitter.com/biologygoddess/status/1103086439238197248"/>
    <hyperlink ref="X278" r:id="rId1454" display="https://twitter.com/biologygoddess/status/1103086905032429569"/>
    <hyperlink ref="X269" r:id="rId1455" display="https://twitter.com/biologygoddess/status/1103088069073424384"/>
    <hyperlink ref="X359" r:id="rId1456" display="https://twitter.com/biologygoddess/status/1103089354027749377"/>
    <hyperlink ref="X44" r:id="rId1457" display="https://twitter.com/biologygoddess/status/1103090201260449792"/>
    <hyperlink ref="X584" r:id="rId1458" display="https://twitter.com/biologygoddess/status/1103090977122725889"/>
    <hyperlink ref="X578" r:id="rId1459" display="https://twitter.com/biologygoddess/status/1103092147056771072"/>
    <hyperlink ref="X276" r:id="rId1460" display="https://twitter.com/biologygoddess/status/1103092638385950722"/>
    <hyperlink ref="X277" r:id="rId1461" display="https://twitter.com/biologygoddess/status/1103093595983302656"/>
    <hyperlink ref="X41" r:id="rId1462" display="https://twitter.com/magicpantsjones/status/1103087933492523008"/>
    <hyperlink ref="X138" r:id="rId1463" display="https://twitter.com/magicpantsjones/status/1103088046692552704"/>
    <hyperlink ref="X136" r:id="rId1464" display="https://twitter.com/magicpantsjones/status/1103092242850426880"/>
    <hyperlink ref="X137" r:id="rId1465" display="https://twitter.com/magicpantsjones/status/1103093028661719046"/>
    <hyperlink ref="X139" r:id="rId1466" display="https://twitter.com/kmichellehowell/status/1103089629715222528"/>
    <hyperlink ref="X367" r:id="rId1467" display="https://twitter.com/magicpantsjones/status/1100546795111964673"/>
    <hyperlink ref="X374" r:id="rId1468" display="https://twitter.com/magicpantsjones/status/1100547024435458048"/>
    <hyperlink ref="X73" r:id="rId1469" display="https://twitter.com/magicpantsjones/status/1100547655640498176"/>
    <hyperlink ref="X74" r:id="rId1470" display="https://twitter.com/magicpantsjones/status/1100548927303102464"/>
    <hyperlink ref="X377" r:id="rId1471" display="https://twitter.com/magicpantsjones/status/1100558830696648704"/>
    <hyperlink ref="X376" r:id="rId1472" display="https://twitter.com/magicpantsjones/status/1100561729040338944"/>
    <hyperlink ref="X370" r:id="rId1473" display="https://twitter.com/magicpantsjones/status/1103087703564914688"/>
    <hyperlink ref="X366" r:id="rId1474" display="https://twitter.com/magicpantsjones/status/1103088170017660934"/>
    <hyperlink ref="X357" r:id="rId1475" display="https://twitter.com/magicpantsjones/status/1103088610377633793"/>
    <hyperlink ref="X697" r:id="rId1476" display="https://twitter.com/mr_abee_tweets/status/1100172462254362629"/>
    <hyperlink ref="X104" r:id="rId1477" display="https://twitter.com/mr_abee_tweets/status/1100386607415394307"/>
    <hyperlink ref="X689" r:id="rId1478" display="https://twitter.com/mr_abee_tweets/status/1100546389329743873"/>
    <hyperlink ref="X316" r:id="rId1479" display="https://twitter.com/mr_abee_tweets/status/1100546819401109505"/>
    <hyperlink ref="X542" r:id="rId1480" display="https://twitter.com/mr_abee_tweets/status/1100549122187239425"/>
    <hyperlink ref="X246" r:id="rId1481" display="https://twitter.com/mr_abee_tweets/status/1100550492831256576"/>
    <hyperlink ref="X605" r:id="rId1482" display="https://twitter.com/mr_abee_tweets/status/1100553998103396352"/>
    <hyperlink ref="X93" r:id="rId1483" display="https://twitter.com/mr_abee_tweets/status/1100554529546788870"/>
    <hyperlink ref="X389" r:id="rId1484" display="https://twitter.com/mr_abee_tweets/status/1100554529546788870"/>
    <hyperlink ref="X309" r:id="rId1485" display="https://twitter.com/mr_abee_tweets/status/1100555110961299456"/>
    <hyperlink ref="X37" r:id="rId1486" display="https://twitter.com/mr_abee_tweets/status/1100557591493705729"/>
    <hyperlink ref="X648" r:id="rId1487" display="https://twitter.com/mr_abee_tweets/status/1100558554816282624"/>
    <hyperlink ref="X36" r:id="rId1488" display="https://twitter.com/mr_abee_tweets/status/1100558636957552640"/>
    <hyperlink ref="X656" r:id="rId1489" display="https://twitter.com/mr_abee_tweets/status/1100561583472852998"/>
    <hyperlink ref="X750" r:id="rId1490" display="https://twitter.com/mr_abee_tweets/status/1101841523476447232"/>
    <hyperlink ref="X467" r:id="rId1491" display="https://twitter.com/mr_abee_tweets/status/1102901528325701632"/>
    <hyperlink ref="X291" r:id="rId1492" display="https://twitter.com/mr_abee_tweets/status/1103086581592788992"/>
    <hyperlink ref="X658" r:id="rId1493" display="https://twitter.com/mr_abee_tweets/status/1103086936162480129"/>
    <hyperlink ref="X292" r:id="rId1494" display="https://twitter.com/mr_abee_tweets/status/1103087956460519424"/>
    <hyperlink ref="X275" r:id="rId1495" display="https://twitter.com/mr_abee_tweets/status/1103088408270913542"/>
    <hyperlink ref="X245" r:id="rId1496" display="https://twitter.com/mr_abee_tweets/status/1103089623734149121"/>
    <hyperlink ref="X247" r:id="rId1497" display="https://twitter.com/mr_abee_tweets/status/1103093524457771010"/>
    <hyperlink ref="X651" r:id="rId1498" display="https://twitter.com/mr_abee_tweets/status/1103096520453353472"/>
    <hyperlink ref="X655" r:id="rId1499" display="https://twitter.com/mr_abee_tweets/status/1103096718701350913"/>
    <hyperlink ref="X306" r:id="rId1500" display="https://twitter.com/mr_abee_tweets/status/1103097871514116096"/>
    <hyperlink ref="X369" r:id="rId1501" display="https://twitter.com/kmichellehowell/status/1100552457564893184"/>
    <hyperlink ref="X368" r:id="rId1502" display="https://twitter.com/kmichellehowell/status/1103087490221723649"/>
    <hyperlink ref="X25" r:id="rId1503" display="https://twitter.com/kmichellehowell/status/1103089629715222528"/>
    <hyperlink ref="X371" r:id="rId1504" display="https://twitter.com/kmichellehowell/status/1103094078965727233"/>
    <hyperlink ref="X730" r:id="rId1505" display="https://twitter.com/nathan_stevens/status/1100553351887024129"/>
    <hyperlink ref="X298" r:id="rId1506" display="https://twitter.com/nathan_stevens/status/1100553590962298880"/>
    <hyperlink ref="X287" r:id="rId1507" display="https://twitter.com/nathan_stevens/status/1100553818276876288"/>
    <hyperlink ref="X299" r:id="rId1508" display="https://twitter.com/nathan_stevens/status/1100554301376815104"/>
    <hyperlink ref="X336" r:id="rId1509" display="https://twitter.com/nathan_stevens/status/1100560924006645760"/>
    <hyperlink ref="X98" r:id="rId1510" display="https://twitter.com/nathan_stevens/status/1100575171931459584"/>
    <hyperlink ref="X461" r:id="rId1511" display="https://twitter.com/nathan_stevens/status/1102884967397376001"/>
    <hyperlink ref="X674" r:id="rId1512" display="https://twitter.com/nathan_stevens/status/1103094287112261633"/>
    <hyperlink ref="X302" r:id="rId1513" display="https://twitter.com/nathan_stevens/status/1103094647637925888"/>
    <hyperlink ref="X242" r:id="rId1514" display="https://twitter.com/nathan_stevens/status/1103096875018866690"/>
    <hyperlink ref="X393" r:id="rId1515" display="https://twitter.com/magicpantsjones/status/1100553494749200384"/>
    <hyperlink ref="X396" r:id="rId1516" display="https://twitter.com/magicpantsjones/status/1100553802413998081"/>
    <hyperlink ref="X394" r:id="rId1517" display="https://twitter.com/magicpantsjones/status/1100553988368404480"/>
    <hyperlink ref="X38" r:id="rId1518" display="https://twitter.com/magicpantsjones/status/1100556448508137472"/>
    <hyperlink ref="X39" r:id="rId1519" display="https://twitter.com/magicpantsjones/status/1100558047666192385"/>
    <hyperlink ref="X392" r:id="rId1520" display="https://twitter.com/magicpantsjones/status/1103094538154004480"/>
    <hyperlink ref="X395" r:id="rId1521" display="https://twitter.com/kmichellehowell/status/1103095019345448965"/>
    <hyperlink ref="X451" r:id="rId1522" display="https://twitter.com/rdene915/status/1102889214423769088"/>
    <hyperlink ref="X753" r:id="rId1523" display="https://twitter.com/magicpantsjones/status/1099989781038145537"/>
    <hyperlink ref="X757" r:id="rId1524" display="https://twitter.com/magicpantsjones/status/1099989916895928321"/>
    <hyperlink ref="X754" r:id="rId1525" display="https://twitter.com/magicpantsjones/status/1099990039042449408"/>
    <hyperlink ref="X755" r:id="rId1526" display="https://twitter.com/magicpantsjones/status/1099990266914791424"/>
    <hyperlink ref="X756" r:id="rId1527" display="https://twitter.com/magicpantsjones/status/1099990557869387776"/>
    <hyperlink ref="X748" r:id="rId1528" display="https://twitter.com/magicpantsjones/status/1100546051034021888"/>
    <hyperlink ref="X683" r:id="rId1529" display="https://twitter.com/magicpantsjones/status/1100546393586978818"/>
    <hyperlink ref="X694" r:id="rId1530" display="https://twitter.com/magicpantsjones/status/1100547417303367681"/>
    <hyperlink ref="X716" r:id="rId1531" display="https://twitter.com/magicpantsjones/status/1100548063943319552"/>
    <hyperlink ref="X528" r:id="rId1532" display="https://twitter.com/magicpantsjones/status/1100548760302747649"/>
    <hyperlink ref="X264" r:id="rId1533" display="https://twitter.com/magicpantsjones/status/1100549343768137728"/>
    <hyperlink ref="X671" r:id="rId1534" display="https://twitter.com/magicpantsjones/status/1100550197166436352"/>
    <hyperlink ref="X718" r:id="rId1535" display="https://twitter.com/magicpantsjones/status/1100550580408176640"/>
    <hyperlink ref="X244" r:id="rId1536" display="https://twitter.com/magicpantsjones/status/1100551581546749952"/>
    <hyperlink ref="X433" r:id="rId1537" display="https://twitter.com/magicpantsjones/status/1100551627667357696"/>
    <hyperlink ref="X550" r:id="rId1538" display="https://twitter.com/magicpantsjones/status/1100552142585253888"/>
    <hyperlink ref="X250" r:id="rId1539" display="https://twitter.com/magicpantsjones/status/1100552454666682369"/>
    <hyperlink ref="X249" r:id="rId1540" display="https://twitter.com/magicpantsjones/status/1100552521049915392"/>
    <hyperlink ref="X720" r:id="rId1541" display="https://twitter.com/magicpantsjones/status/1100553096994775045"/>
    <hyperlink ref="X761" r:id="rId1542" display="https://twitter.com/magicpantsjones/status/1100553878318256128"/>
    <hyperlink ref="X581" r:id="rId1543" display="https://twitter.com/magicpantsjones/status/1100554629946007553"/>
    <hyperlink ref="X728" r:id="rId1544" display="https://twitter.com/magicpantsjones/status/1100555343569010688"/>
    <hyperlink ref="X722" r:id="rId1545" display="https://twitter.com/magicpantsjones/status/1100555613614989313"/>
    <hyperlink ref="X609" r:id="rId1546" display="https://twitter.com/magicpantsjones/status/1100555948911923200"/>
    <hyperlink ref="X241" r:id="rId1547" display="https://twitter.com/magicpantsjones/status/1100556001336541189"/>
    <hyperlink ref="X758" r:id="rId1548" display="https://twitter.com/magicpantsjones/status/1100556533253984258"/>
    <hyperlink ref="X268" r:id="rId1549" display="https://twitter.com/magicpantsjones/status/1100557138924105729"/>
    <hyperlink ref="X441" r:id="rId1550" display="https://twitter.com/magicpantsjones/status/1100557287721181185"/>
    <hyperlink ref="X248" r:id="rId1551" display="https://twitter.com/magicpantsjones/status/1100557603883700224"/>
    <hyperlink ref="X724" r:id="rId1552" display="https://twitter.com/magicpantsjones/status/1100558130260336641"/>
    <hyperlink ref="X267" r:id="rId1553" display="https://twitter.com/magicpantsjones/status/1100558519244345344"/>
    <hyperlink ref="X632" r:id="rId1554" display="https://twitter.com/magicpantsjones/status/1100559281961746437"/>
    <hyperlink ref="X661" r:id="rId1555" display="https://twitter.com/magicpantsjones/status/1100559831851773952"/>
    <hyperlink ref="X698" r:id="rId1556" display="https://twitter.com/magicpantsjones/status/1100560143350038529"/>
    <hyperlink ref="X239" r:id="rId1557" display="https://twitter.com/magicpantsjones/status/1100561643505885186"/>
    <hyperlink ref="X667" r:id="rId1558" display="https://twitter.com/magicpantsjones/status/1102882980085805057"/>
    <hyperlink ref="X664" r:id="rId1559" display="https://twitter.com/magicpantsjones/status/1102883213599481856"/>
    <hyperlink ref="X663" r:id="rId1560" display="https://twitter.com/magicpantsjones/status/1102883537240367105"/>
    <hyperlink ref="X665" r:id="rId1561" display="https://twitter.com/magicpantsjones/status/1102883704786034689"/>
    <hyperlink ref="X666" r:id="rId1562" display="https://twitter.com/magicpantsjones/status/1102884672164499456"/>
    <hyperlink ref="X749" r:id="rId1563" display="https://twitter.com/magicpantsjones/status/1103082767229702144"/>
    <hyperlink ref="X684" r:id="rId1564" display="https://twitter.com/magicpantsjones/status/1103083078128467968"/>
    <hyperlink ref="X263" r:id="rId1565" display="https://twitter.com/magicpantsjones/status/1103083911742148608"/>
    <hyperlink ref="X715" r:id="rId1566" display="https://twitter.com/magicpantsjones/status/1103084779216474113"/>
    <hyperlink ref="X240" r:id="rId1567" display="https://twitter.com/magicpantsjones/status/1103084854810472448"/>
    <hyperlink ref="X266" r:id="rId1568" display="https://twitter.com/magicpantsjones/status/1103085014667968512"/>
    <hyperlink ref="X529" r:id="rId1569" display="https://twitter.com/magicpantsjones/status/1103085894897201154"/>
    <hyperlink ref="X432" r:id="rId1570" display="https://twitter.com/magicpantsjones/status/1103086169238192130"/>
    <hyperlink ref="X719" r:id="rId1571" display="https://twitter.com/magicpantsjones/status/1103087302367010818"/>
    <hyperlink ref="X89" r:id="rId1572" display="https://twitter.com/magicpantsjones/status/1103088361714143232"/>
    <hyperlink ref="X262" r:id="rId1573" display="https://twitter.com/magicpantsjones/status/1103088541624688640"/>
    <hyperlink ref="X243" r:id="rId1574" display="https://twitter.com/magicpantsjones/status/1103088760177213441"/>
    <hyperlink ref="X721" r:id="rId1575" display="https://twitter.com/magicpantsjones/status/1103089812125433856"/>
    <hyperlink ref="X402" r:id="rId1576" display="https://twitter.com/magicpantsjones/status/1103089828718133248"/>
    <hyperlink ref="X579" r:id="rId1577" display="https://twitter.com/magicpantsjones/status/1103090474687057920"/>
    <hyperlink ref="X723" r:id="rId1578" display="https://twitter.com/magicpantsjones/status/1103092328997232640"/>
    <hyperlink ref="X725" r:id="rId1579" display="https://twitter.com/magicpantsjones/status/1103094845122371584"/>
    <hyperlink ref="X629" r:id="rId1580" display="https://twitter.com/magicpantsjones/status/1103096729816186880"/>
    <hyperlink ref="X251" r:id="rId1581" display="https://twitter.com/magicpantsjones/status/1103096936658337792"/>
    <hyperlink ref="X400" r:id="rId1582" display="https://twitter.com/magicpantsjones/status/1103097015326650368"/>
    <hyperlink ref="X699" r:id="rId1583" display="https://twitter.com/magicpantsjones/status/1103097361633406976"/>
    <hyperlink ref="X413" r:id="rId1584" display="https://twitter.com/magicpantsjones/status/1103097551463636992"/>
    <hyperlink ref="X452" r:id="rId1585" display="https://twitter.com/lindaedwardsi/status/1102893846898327552"/>
    <hyperlink ref="X469" r:id="rId1586" display="https://twitter.com/urbie/status/1103085177838874625"/>
    <hyperlink ref="X472" r:id="rId1587" display="https://twitter.com/urbie/status/1103087864580005890"/>
    <hyperlink ref="X473" r:id="rId1588" display="https://twitter.com/urbie/status/1103090393397157888"/>
    <hyperlink ref="X474" r:id="rId1589" display="https://twitter.com/urbie/status/1103093513455992832"/>
    <hyperlink ref="X475" r:id="rId1590" display="https://twitter.com/urbie/status/1103096200847187968"/>
    <hyperlink ref="X501" r:id="rId1591" display="https://twitter.com/kmichellehowell/status/1099990436616331264"/>
    <hyperlink ref="X330" r:id="rId1592" display="https://twitter.com/kmichellehowell/status/1100552353181257728"/>
    <hyperlink ref="X271" r:id="rId1593" display="https://twitter.com/kmichellehowell/status/1100555879701716994"/>
    <hyperlink ref="X325" r:id="rId1594" display="https://twitter.com/kmichellehowell/status/1100556271730786304"/>
    <hyperlink ref="X324" r:id="rId1595" display="https://twitter.com/kmichellehowell/status/1100557196037902337"/>
    <hyperlink ref="X327" r:id="rId1596" display="https://twitter.com/kmichellehowell/status/1100557738386644992"/>
    <hyperlink ref="X123" r:id="rId1597" display="https://twitter.com/kmichellehowell/status/1100561157549682689"/>
    <hyperlink ref="X456" r:id="rId1598" display="https://twitter.com/kmichellehowell/status/1102883836365557761"/>
    <hyperlink ref="X272" r:id="rId1599" display="https://twitter.com/kmichellehowell/status/1103085205466824704"/>
    <hyperlink ref="X329" r:id="rId1600" display="https://twitter.com/kmichellehowell/status/1103089403478659072"/>
    <hyperlink ref="X110" r:id="rId1601" display="https://twitter.com/kmichellehowell/status/1103096634039242753"/>
    <hyperlink ref="X122" r:id="rId1602" display="https://twitter.com/kmichellehowell/status/1103097828505763840"/>
    <hyperlink ref="X714" r:id="rId1603" display="https://twitter.com/peterdboland/status/1103083859393085440"/>
    <hyperlink ref="X546" r:id="rId1604" display="https://twitter.com/peterdboland/status/1103085499449856002"/>
    <hyperlink ref="X522" r:id="rId1605" display="https://twitter.com/peterdboland/status/1103087242829012994"/>
    <hyperlink ref="X574" r:id="rId1606" display="https://twitter.com/peterdboland/status/1103088465233747968"/>
    <hyperlink ref="X600" r:id="rId1607" display="https://twitter.com/peterdboland/status/1103090490596048897"/>
    <hyperlink ref="X622" r:id="rId1608" display="https://twitter.com/peterdboland/status/1103093082281660416"/>
    <hyperlink ref="X645" r:id="rId1609" display="https://twitter.com/peterdboland/status/1103096741459562497"/>
    <hyperlink ref="X670" r:id="rId1610" display="https://twitter.com/peterdboland/status/1103099805331537921"/>
    <hyperlink ref="X398" r:id="rId1611" display="https://twitter.com/kmichellehowell/status/1103084936070942720"/>
    <hyperlink ref="X397" r:id="rId1612" display="https://twitter.com/kmichellehowell/status/1103105623678427136"/>
    <hyperlink ref="X686" r:id="rId1613" display="https://twitter.com/kmichellehowell/status/1100549806513106944"/>
    <hyperlink ref="X539" r:id="rId1614" display="https://twitter.com/kmichellehowell/status/1100550724755304448"/>
    <hyperlink ref="X556" r:id="rId1615" display="https://twitter.com/kmichellehowell/status/1100552199783047168"/>
    <hyperlink ref="X265" r:id="rId1616" display="https://twitter.com/kmichellehowell/status/1100552519795830785"/>
    <hyperlink ref="X588" r:id="rId1617" display="https://twitter.com/kmichellehowell/status/1100554054336425986"/>
    <hyperlink ref="X617" r:id="rId1618" display="https://twitter.com/kmichellehowell/status/1100557010267983873"/>
    <hyperlink ref="X637" r:id="rId1619" display="https://twitter.com/kmichellehowell/status/1100558657316626432"/>
    <hyperlink ref="X687" r:id="rId1620" display="https://twitter.com/kmichellehowell/status/1103083606539452417"/>
    <hyperlink ref="X536" r:id="rId1621" display="https://twitter.com/kmichellehowell/status/1103085526599520256"/>
    <hyperlink ref="X563" r:id="rId1622" display="https://twitter.com/kmichellehowell/status/1103087839712026624"/>
    <hyperlink ref="X591" r:id="rId1623" display="https://twitter.com/kmichellehowell/status/1103090362468499458"/>
    <hyperlink ref="X616" r:id="rId1624" display="https://twitter.com/kmichellehowell/status/1103092939599810561"/>
    <hyperlink ref="X639" r:id="rId1625" display="https://twitter.com/kmichellehowell/status/1103095432157298688"/>
    <hyperlink ref="X430" r:id="rId1626" display="https://twitter.com/daveschmittou/status/1103108887350255616"/>
    <hyperlink ref="X693" r:id="rId1627" display="https://twitter.com/johnccarver/status/1103109260890828800"/>
    <hyperlink ref="X745" r:id="rId1628" display="https://twitter.com/talkreadsing/status/1100520340256485376"/>
    <hyperlink ref="X494" r:id="rId1629" display="https://twitter.com/talkreadsing/status/1100531471662501888"/>
    <hyperlink ref="X527" r:id="rId1630" display="https://twitter.com/talkreadsing/status/1103098954340741120"/>
    <hyperlink ref="X495" r:id="rId1631" display="https://twitter.com/r_cilr/status/1100558923893956613"/>
    <hyperlink ref="X431" r:id="rId1632" display="https://twitter.com/r_cilr/status/1103112015583764481"/>
    <hyperlink ref="X115" r:id="rId1633" display="https://twitter.com/edugladiators/status/1100560898547204096"/>
    <hyperlink ref="X116" r:id="rId1634" display="https://twitter.com/edugladiators/status/1100560898547204096"/>
    <hyperlink ref="X117" r:id="rId1635" display="https://twitter.com/edugladiators/status/1100560898547204096"/>
    <hyperlink ref="X118" r:id="rId1636" display="https://twitter.com/edugladiators/status/1100560898547204096"/>
    <hyperlink ref="X511" r:id="rId1637" display="https://twitter.com/urbie/status/1103086551444025344"/>
    <hyperlink ref="X512" r:id="rId1638" display="https://twitter.com/urbie/status/1103089057821646848"/>
    <hyperlink ref="X513" r:id="rId1639" display="https://twitter.com/urbie/status/1103089664456445952"/>
    <hyperlink ref="X514" r:id="rId1640" display="https://twitter.com/urbie/status/1103090198215188485"/>
    <hyperlink ref="X515" r:id="rId1641" display="https://twitter.com/urbie/status/1103091358015737856"/>
    <hyperlink ref="X516" r:id="rId1642" display="https://twitter.com/urbie/status/1103094241020899328"/>
    <hyperlink ref="X517" r:id="rId1643" display="https://twitter.com/urbie/status/1103095298245648384"/>
    <hyperlink ref="X518" r:id="rId1644" display="https://twitter.com/urbie/status/1103095750571917312"/>
    <hyperlink ref="X519" r:id="rId1645" display="https://twitter.com/urbie/status/1103096843087503360"/>
    <hyperlink ref="X520" r:id="rId1646" display="https://twitter.com/urbie/status/1103097438728929280"/>
    <hyperlink ref="X521" r:id="rId1647" display="https://twitter.com/urbie/status/1103097946101301248"/>
    <hyperlink ref="X733" r:id="rId1648" display="https://twitter.com/urbie/status/1103098035175747585"/>
    <hyperlink ref="X414" r:id="rId1649" display="https://twitter.com/jcorippo/status/1103113811475685378"/>
    <hyperlink ref="X106" r:id="rId1650" display="https://twitter.com/edugladiators/status/1103112461291446272"/>
    <hyperlink ref="X444" r:id="rId1651" display="https://twitter.com/aaron_hogan/status/1103115315330850816"/>
    <hyperlink ref="X107" r:id="rId1652" display="https://twitter.com/aaron_hogan/status/1103115315330850816"/>
    <hyperlink ref="X128" r:id="rId1653" display="https://twitter.com/paulsolarz/status/1100513147528597504"/>
    <hyperlink ref="X129" r:id="rId1654" display="https://twitter.com/paulsolarz/status/1100559860691861505"/>
    <hyperlink ref="X130" r:id="rId1655" display="https://twitter.com/_on11/status/1100544626434424832"/>
    <hyperlink ref="X482" r:id="rId1656" display="https://twitter.com/paulsolarz/status/1100559860691861505"/>
    <hyperlink ref="X510" r:id="rId1657" display="https://twitter.com/paulsolarz/status/1101246906729144320"/>
    <hyperlink ref="X132" r:id="rId1658" display="https://twitter.com/paulsolarz/status/1102241269114421249"/>
    <hyperlink ref="X485" r:id="rId1659" display="https://twitter.com/rewardingedu/status/1102288769674289153"/>
    <hyperlink ref="X483" r:id="rId1660" display="https://twitter.com/_on11/status/1100544626434424832"/>
    <hyperlink ref="X486" r:id="rId1661" display="https://twitter.com/_on11/status/1102292142985277440"/>
    <hyperlink ref="X133" r:id="rId1662" display="https://twitter.com/_on11/status/1102292142985277440"/>
    <hyperlink ref="X12" r:id="rId1663" display="https://twitter.com/hayes_melisa/status/1103246203079274498"/>
    <hyperlink ref="X13" r:id="rId1664" display="https://twitter.com/hayes_melisa/status/1103246203079274498"/>
    <hyperlink ref="X14" r:id="rId1665" display="https://twitter.com/hayes_melisa/status/1103246203079274498"/>
    <hyperlink ref="X419" r:id="rId1666" display="https://twitter.com/_on11/status/1103270746942590978"/>
    <hyperlink ref="X672" r:id="rId1667" display="https://twitter.com/lindaedwardsi/status/1100548631189483521"/>
    <hyperlink ref="X531" r:id="rId1668" display="https://twitter.com/lindaedwardsi/status/1100549543601553410"/>
    <hyperlink ref="X700" r:id="rId1669" display="https://twitter.com/lindaedwardsi/status/1100550855063945216"/>
    <hyperlink ref="X551" r:id="rId1670" display="https://twitter.com/lindaedwardsi/status/1100551334066044929"/>
    <hyperlink ref="X577" r:id="rId1671" display="https://twitter.com/lindaedwardsi/status/1100552251821703168"/>
    <hyperlink ref="X580" r:id="rId1672" display="https://twitter.com/lindaedwardsi/status/1100554481857634304"/>
    <hyperlink ref="X611" r:id="rId1673" display="https://twitter.com/lindaedwardsi/status/1100556636291297280"/>
    <hyperlink ref="X628" r:id="rId1674" display="https://twitter.com/lindaedwardsi/status/1100558386138177537"/>
    <hyperlink ref="X735" r:id="rId1675" display="https://twitter.com/lindaedwardsi/status/1100560511844917248"/>
    <hyperlink ref="X673" r:id="rId1676" display="https://twitter.com/lindaedwardsi/status/1103083805634633729"/>
    <hyperlink ref="X701" r:id="rId1677" display="https://twitter.com/lindaedwardsi/status/1103086794302722051"/>
    <hyperlink ref="X552" r:id="rId1678" display="https://twitter.com/lindaedwardsi/status/1103087829096239104"/>
    <hyperlink ref="X582" r:id="rId1679" display="https://twitter.com/lindaedwardsi/status/1103090653502885889"/>
    <hyperlink ref="X612" r:id="rId1680" display="https://twitter.com/lindaedwardsi/status/1103093757476569094"/>
    <hyperlink ref="X631" r:id="rId1681" display="https://twitter.com/lindaedwardsi/status/1103095372338155521"/>
    <hyperlink ref="X734" r:id="rId1682" display="https://twitter.com/lindaedwardsi/status/1103097718380081154"/>
    <hyperlink ref="X15" r:id="rId1683" display="https://twitter.com/_on11/status/1103270746942590978"/>
    <hyperlink ref="X16" r:id="rId1684" display="https://twitter.com/_on11/status/1103270746942590978"/>
    <hyperlink ref="X17" r:id="rId1685" display="https://twitter.com/_on11/status/1103270746942590978"/>
    <hyperlink ref="X759" r:id="rId1686" display="https://twitter.com/iconohash/status/1100799079129313280"/>
    <hyperlink ref="X760" r:id="rId1687" display="https://twitter.com/iconohash/status/1103332055964897282"/>
    <hyperlink ref="AZ662" r:id="rId1688" display="https://api.twitter.com/1.1/geo/id/5c6ea81dd00b9d14.json"/>
    <hyperlink ref="AZ549" r:id="rId1689" display="https://api.twitter.com/1.1/geo/id/01685eee514bfb4a.json"/>
    <hyperlink ref="AZ565" r:id="rId1690" display="https://api.twitter.com/1.1/geo/id/01685eee514bfb4a.json"/>
    <hyperlink ref="AZ604" r:id="rId1691" display="https://api.twitter.com/1.1/geo/id/01685eee514bfb4a.json"/>
    <hyperlink ref="AZ626" r:id="rId1692" display="https://api.twitter.com/1.1/geo/id/01685eee514bfb4a.json"/>
    <hyperlink ref="AZ47" r:id="rId1693" display="https://api.twitter.com/1.1/geo/id/bced47a0c99c71d0.json"/>
    <hyperlink ref="AZ100" r:id="rId1694" display="https://api.twitter.com/1.1/geo/id/0044c2f4709633a2.json"/>
    <hyperlink ref="AZ101" r:id="rId1695" display="https://api.twitter.com/1.1/geo/id/0044c2f4709633a2.json"/>
    <hyperlink ref="AZ223" r:id="rId1696" display="https://api.twitter.com/1.1/geo/id/bced47a0c99c71d0.json"/>
    <hyperlink ref="AZ236" r:id="rId1697" display="https://api.twitter.com/1.1/geo/id/0044c2f4709633a2.json"/>
    <hyperlink ref="AZ227" r:id="rId1698" display="https://api.twitter.com/1.1/geo/id/0044c2f4709633a2.json"/>
    <hyperlink ref="AZ55" r:id="rId1699" display="https://api.twitter.com/1.1/geo/id/0044c2f4709633a2.json"/>
    <hyperlink ref="AZ318" r:id="rId1700" display="https://api.twitter.com/1.1/geo/id/080b8d8543aab399.json"/>
    <hyperlink ref="AZ43" r:id="rId1701" display="https://api.twitter.com/1.1/geo/id/cd450c94084cbf9b.json"/>
    <hyperlink ref="AZ46" r:id="rId1702" display="https://api.twitter.com/1.1/geo/id/0044c2f4709633a2.json"/>
    <hyperlink ref="AZ209" r:id="rId1703" display="https://api.twitter.com/1.1/geo/id/cd450c94084cbf9b.json"/>
    <hyperlink ref="AZ222" r:id="rId1704" display="https://api.twitter.com/1.1/geo/id/0044c2f4709633a2.json"/>
    <hyperlink ref="AZ44" r:id="rId1705" display="https://api.twitter.com/1.1/geo/id/cd450c94084cbf9b.json"/>
    <hyperlink ref="AZ697" r:id="rId1706" display="https://api.twitter.com/1.1/geo/id/0044c2f4709633a2.json"/>
    <hyperlink ref="AZ104" r:id="rId1707" display="https://api.twitter.com/1.1/geo/id/3b98b02fba3f9753.json"/>
    <hyperlink ref="AZ689" r:id="rId1708" display="https://api.twitter.com/1.1/geo/id/3b98b02fba3f9753.json"/>
    <hyperlink ref="AZ750" r:id="rId1709" display="https://api.twitter.com/1.1/geo/id/bced47a0c99c71d0.json"/>
    <hyperlink ref="AZ658" r:id="rId1710" display="https://api.twitter.com/1.1/geo/id/0044c2f4709633a2.json"/>
    <hyperlink ref="AZ292" r:id="rId1711" display="https://api.twitter.com/1.1/geo/id/0044c2f4709633a2.json"/>
    <hyperlink ref="AZ275" r:id="rId1712" display="https://api.twitter.com/1.1/geo/id/0044c2f4709633a2.json"/>
    <hyperlink ref="AZ245" r:id="rId1713" display="https://api.twitter.com/1.1/geo/id/0044c2f4709633a2.json"/>
    <hyperlink ref="AZ247" r:id="rId1714" display="https://api.twitter.com/1.1/geo/id/0044c2f4709633a2.json"/>
    <hyperlink ref="AZ651" r:id="rId1715" display="https://api.twitter.com/1.1/geo/id/3b98b02fba3f9753.json"/>
    <hyperlink ref="AZ655" r:id="rId1716" display="https://api.twitter.com/1.1/geo/id/3b98b02fba3f9753.json"/>
    <hyperlink ref="AZ306" r:id="rId1717" display="https://api.twitter.com/1.1/geo/id/3b98b02fba3f9753.json"/>
    <hyperlink ref="AZ327" r:id="rId1718" display="https://api.twitter.com/1.1/geo/id/7f7d58e5229c6b6c.json"/>
    <hyperlink ref="AZ687" r:id="rId1719" display="https://api.twitter.com/1.1/geo/id/7f7d58e5229c6b6c.json"/>
  </hyperlinks>
  <printOptions/>
  <pageMargins left="0.7" right="0.7" top="0.75" bottom="0.75" header="0.3" footer="0.3"/>
  <pageSetup horizontalDpi="600" verticalDpi="600" orientation="portrait" r:id="rId1723"/>
  <legacyDrawing r:id="rId1721"/>
  <tableParts>
    <tablePart r:id="rId17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1"/>
  <sheetViews>
    <sheetView tabSelected="1" workbookViewId="0" topLeftCell="A1">
      <pane xSplit="1" ySplit="2" topLeftCell="K3" activePane="bottomRight" state="frozen"/>
      <selection pane="topRight" activeCell="B1" sqref="B1"/>
      <selection pane="bottomLeft" activeCell="A3" sqref="A3"/>
      <selection pane="bottomRight" activeCell="A2" sqref="A2:BJ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2556</v>
      </c>
      <c r="AE2" s="13" t="s">
        <v>2557</v>
      </c>
      <c r="AF2" s="13" t="s">
        <v>2558</v>
      </c>
      <c r="AG2" s="13" t="s">
        <v>2559</v>
      </c>
      <c r="AH2" s="13" t="s">
        <v>2560</v>
      </c>
      <c r="AI2" s="13" t="s">
        <v>2561</v>
      </c>
      <c r="AJ2" s="13" t="s">
        <v>2562</v>
      </c>
      <c r="AK2" s="13" t="s">
        <v>2563</v>
      </c>
      <c r="AL2" s="13" t="s">
        <v>2564</v>
      </c>
      <c r="AM2" s="13" t="s">
        <v>2565</v>
      </c>
      <c r="AN2" s="13" t="s">
        <v>2566</v>
      </c>
      <c r="AO2" s="13" t="s">
        <v>2567</v>
      </c>
      <c r="AP2" s="13" t="s">
        <v>2568</v>
      </c>
      <c r="AQ2" s="13" t="s">
        <v>2569</v>
      </c>
      <c r="AR2" s="13" t="s">
        <v>2570</v>
      </c>
      <c r="AS2" s="13" t="s">
        <v>194</v>
      </c>
      <c r="AT2" s="13" t="s">
        <v>2571</v>
      </c>
      <c r="AU2" s="13" t="s">
        <v>2572</v>
      </c>
      <c r="AV2" s="13" t="s">
        <v>2573</v>
      </c>
      <c r="AW2" s="13" t="s">
        <v>2574</v>
      </c>
      <c r="AX2" s="13" t="s">
        <v>2575</v>
      </c>
      <c r="AY2" s="13" t="s">
        <v>2576</v>
      </c>
      <c r="AZ2" s="13" t="s">
        <v>3285</v>
      </c>
      <c r="BA2" s="112" t="s">
        <v>3643</v>
      </c>
      <c r="BB2" s="112" t="s">
        <v>3652</v>
      </c>
      <c r="BC2" s="112" t="s">
        <v>3653</v>
      </c>
      <c r="BD2" s="112" t="s">
        <v>3656</v>
      </c>
      <c r="BE2" s="112" t="s">
        <v>3657</v>
      </c>
      <c r="BF2" s="112" t="s">
        <v>3674</v>
      </c>
      <c r="BG2" s="112" t="s">
        <v>3689</v>
      </c>
      <c r="BH2" s="112" t="s">
        <v>3753</v>
      </c>
      <c r="BI2" s="112" t="s">
        <v>3794</v>
      </c>
      <c r="BJ2" s="112" t="s">
        <v>3855</v>
      </c>
      <c r="BK2" s="3"/>
      <c r="BL2" s="3"/>
    </row>
    <row r="3" spans="1:64" ht="15" customHeight="1">
      <c r="A3" s="65" t="s">
        <v>270</v>
      </c>
      <c r="B3" s="66"/>
      <c r="C3" s="66"/>
      <c r="D3" s="67">
        <v>20</v>
      </c>
      <c r="E3" s="116">
        <v>90</v>
      </c>
      <c r="F3" s="95" t="s">
        <v>1111</v>
      </c>
      <c r="G3" s="114"/>
      <c r="H3" s="70" t="s">
        <v>3909</v>
      </c>
      <c r="I3" s="71"/>
      <c r="J3" s="118"/>
      <c r="K3" s="70" t="s">
        <v>3872</v>
      </c>
      <c r="L3" s="119"/>
      <c r="M3" s="75">
        <v>1902.9981689453125</v>
      </c>
      <c r="N3" s="75">
        <v>6986.923828125</v>
      </c>
      <c r="O3" s="76"/>
      <c r="P3" s="77"/>
      <c r="Q3" s="77"/>
      <c r="R3" s="120">
        <f>S3+T3</f>
        <v>79</v>
      </c>
      <c r="S3" s="48">
        <v>44</v>
      </c>
      <c r="T3" s="48">
        <v>35</v>
      </c>
      <c r="U3" s="49">
        <v>8148.669048</v>
      </c>
      <c r="V3" s="49">
        <v>0.00578</v>
      </c>
      <c r="W3" s="49">
        <v>0.083584</v>
      </c>
      <c r="X3" s="49">
        <v>13.044819</v>
      </c>
      <c r="Y3" s="49">
        <v>0.026298701298701297</v>
      </c>
      <c r="Z3" s="49">
        <v>0.375</v>
      </c>
      <c r="AA3" s="72">
        <v>3</v>
      </c>
      <c r="AB3" s="72"/>
      <c r="AC3" s="73"/>
      <c r="AD3" s="80" t="s">
        <v>2582</v>
      </c>
      <c r="AE3" s="80">
        <v>9540</v>
      </c>
      <c r="AF3" s="80">
        <v>11470</v>
      </c>
      <c r="AG3" s="80">
        <v>30744</v>
      </c>
      <c r="AH3" s="80">
        <v>73822</v>
      </c>
      <c r="AI3" s="80"/>
      <c r="AJ3" s="80" t="s">
        <v>2695</v>
      </c>
      <c r="AK3" s="80" t="s">
        <v>2809</v>
      </c>
      <c r="AL3" s="83" t="s">
        <v>2893</v>
      </c>
      <c r="AM3" s="80"/>
      <c r="AN3" s="82">
        <v>39889.3002662037</v>
      </c>
      <c r="AO3" s="83" t="s">
        <v>2979</v>
      </c>
      <c r="AP3" s="80" t="b">
        <v>0</v>
      </c>
      <c r="AQ3" s="80" t="b">
        <v>0</v>
      </c>
      <c r="AR3" s="80" t="b">
        <v>1</v>
      </c>
      <c r="AS3" s="80" t="s">
        <v>2484</v>
      </c>
      <c r="AT3" s="80">
        <v>316</v>
      </c>
      <c r="AU3" s="83" t="s">
        <v>3087</v>
      </c>
      <c r="AV3" s="80" t="b">
        <v>0</v>
      </c>
      <c r="AW3" s="80" t="s">
        <v>3136</v>
      </c>
      <c r="AX3" s="83" t="s">
        <v>3142</v>
      </c>
      <c r="AY3" s="80" t="s">
        <v>66</v>
      </c>
      <c r="AZ3" s="79" t="str">
        <f>REPLACE(INDEX(GroupVertices[Group],MATCH(Vertices[[#This Row],[Vertex]],GroupVertices[Vertex],0)),1,1,"")</f>
        <v>1</v>
      </c>
      <c r="BA3" s="48" t="s">
        <v>3645</v>
      </c>
      <c r="BB3" s="48" t="s">
        <v>3645</v>
      </c>
      <c r="BC3" s="48" t="s">
        <v>3654</v>
      </c>
      <c r="BD3" s="48" t="s">
        <v>3654</v>
      </c>
      <c r="BE3" s="48" t="s">
        <v>3659</v>
      </c>
      <c r="BF3" s="48" t="s">
        <v>3676</v>
      </c>
      <c r="BG3" s="113" t="s">
        <v>3693</v>
      </c>
      <c r="BH3" s="113" t="s">
        <v>3755</v>
      </c>
      <c r="BI3" s="113" t="s">
        <v>3797</v>
      </c>
      <c r="BJ3" s="113" t="s">
        <v>3857</v>
      </c>
      <c r="BK3" s="3"/>
      <c r="BL3" s="3"/>
    </row>
    <row r="4" spans="1:67" ht="15">
      <c r="A4" s="65" t="s">
        <v>290</v>
      </c>
      <c r="B4" s="66"/>
      <c r="C4" s="66"/>
      <c r="D4" s="67">
        <v>4.108974358974359</v>
      </c>
      <c r="E4" s="116">
        <v>90</v>
      </c>
      <c r="F4" s="95" t="s">
        <v>1132</v>
      </c>
      <c r="G4" s="114"/>
      <c r="H4" s="70"/>
      <c r="I4" s="71"/>
      <c r="J4" s="118"/>
      <c r="K4" s="70" t="s">
        <v>3873</v>
      </c>
      <c r="L4" s="119"/>
      <c r="M4" s="75">
        <v>4245.31689453125</v>
      </c>
      <c r="N4" s="75">
        <v>9146.330078125</v>
      </c>
      <c r="O4" s="76"/>
      <c r="P4" s="77"/>
      <c r="Q4" s="77"/>
      <c r="R4" s="120">
        <f>S4+T4</f>
        <v>12</v>
      </c>
      <c r="S4" s="48">
        <v>6</v>
      </c>
      <c r="T4" s="48">
        <v>6</v>
      </c>
      <c r="U4" s="49">
        <v>2056.633333</v>
      </c>
      <c r="V4" s="49">
        <v>0.004255</v>
      </c>
      <c r="W4" s="49">
        <v>0.025133</v>
      </c>
      <c r="X4" s="49">
        <v>2.211465</v>
      </c>
      <c r="Y4" s="49">
        <v>0.20833333333333334</v>
      </c>
      <c r="Z4" s="49">
        <v>0.1111111111111111</v>
      </c>
      <c r="AA4" s="72">
        <v>4</v>
      </c>
      <c r="AB4" s="72"/>
      <c r="AC4" s="73"/>
      <c r="AD4" s="80" t="s">
        <v>2667</v>
      </c>
      <c r="AE4" s="80">
        <v>4322</v>
      </c>
      <c r="AF4" s="80">
        <v>4503</v>
      </c>
      <c r="AG4" s="80">
        <v>10814</v>
      </c>
      <c r="AH4" s="80">
        <v>16297</v>
      </c>
      <c r="AI4" s="80"/>
      <c r="AJ4" s="80" t="s">
        <v>2780</v>
      </c>
      <c r="AK4" s="80" t="s">
        <v>2874</v>
      </c>
      <c r="AL4" s="80"/>
      <c r="AM4" s="80"/>
      <c r="AN4" s="82">
        <v>39920.934594907405</v>
      </c>
      <c r="AO4" s="83" t="s">
        <v>3058</v>
      </c>
      <c r="AP4" s="80" t="b">
        <v>0</v>
      </c>
      <c r="AQ4" s="80" t="b">
        <v>0</v>
      </c>
      <c r="AR4" s="80" t="b">
        <v>1</v>
      </c>
      <c r="AS4" s="80" t="s">
        <v>2484</v>
      </c>
      <c r="AT4" s="80">
        <v>201</v>
      </c>
      <c r="AU4" s="83" t="s">
        <v>3098</v>
      </c>
      <c r="AV4" s="80" t="b">
        <v>0</v>
      </c>
      <c r="AW4" s="80" t="s">
        <v>3136</v>
      </c>
      <c r="AX4" s="83" t="s">
        <v>3229</v>
      </c>
      <c r="AY4" s="80" t="s">
        <v>66</v>
      </c>
      <c r="AZ4" s="79" t="str">
        <f>REPLACE(INDEX(GroupVertices[Group],MATCH(Vertices[[#This Row],[Vertex]],GroupVertices[Vertex],0)),1,1,"")</f>
        <v>3</v>
      </c>
      <c r="BA4" s="48" t="s">
        <v>3649</v>
      </c>
      <c r="BB4" s="48" t="s">
        <v>3649</v>
      </c>
      <c r="BC4" s="48" t="s">
        <v>3655</v>
      </c>
      <c r="BD4" s="48" t="s">
        <v>3655</v>
      </c>
      <c r="BE4" s="48" t="s">
        <v>3667</v>
      </c>
      <c r="BF4" s="48" t="s">
        <v>3683</v>
      </c>
      <c r="BG4" s="113" t="s">
        <v>3738</v>
      </c>
      <c r="BH4" s="113" t="s">
        <v>3783</v>
      </c>
      <c r="BI4" s="113" t="s">
        <v>3838</v>
      </c>
      <c r="BJ4" s="113" t="s">
        <v>3838</v>
      </c>
      <c r="BK4" s="2"/>
      <c r="BL4" s="3"/>
      <c r="BM4" s="3"/>
      <c r="BN4" s="3"/>
      <c r="BO4" s="3"/>
    </row>
    <row r="5" spans="1:67" ht="15">
      <c r="A5" s="65" t="s">
        <v>300</v>
      </c>
      <c r="B5" s="66"/>
      <c r="C5" s="66"/>
      <c r="D5" s="67">
        <v>4.108974358974359</v>
      </c>
      <c r="E5" s="116">
        <v>90</v>
      </c>
      <c r="F5" s="95" t="s">
        <v>1140</v>
      </c>
      <c r="G5" s="114"/>
      <c r="H5" s="70"/>
      <c r="I5" s="71"/>
      <c r="J5" s="118"/>
      <c r="K5" s="70" t="s">
        <v>3874</v>
      </c>
      <c r="L5" s="119"/>
      <c r="M5" s="75">
        <v>5562.50390625</v>
      </c>
      <c r="N5" s="75">
        <v>7288.4296875</v>
      </c>
      <c r="O5" s="76"/>
      <c r="P5" s="77"/>
      <c r="Q5" s="77"/>
      <c r="R5" s="120">
        <f>S5+T5</f>
        <v>12</v>
      </c>
      <c r="S5" s="48">
        <v>11</v>
      </c>
      <c r="T5" s="48">
        <v>1</v>
      </c>
      <c r="U5" s="49">
        <v>1800</v>
      </c>
      <c r="V5" s="49">
        <v>0.003115</v>
      </c>
      <c r="W5" s="49">
        <v>0.002758</v>
      </c>
      <c r="X5" s="49">
        <v>4.479832</v>
      </c>
      <c r="Y5" s="49">
        <v>0</v>
      </c>
      <c r="Z5" s="49">
        <v>0</v>
      </c>
      <c r="AA5" s="72">
        <v>5</v>
      </c>
      <c r="AB5" s="72"/>
      <c r="AC5" s="73"/>
      <c r="AD5" s="80" t="s">
        <v>2592</v>
      </c>
      <c r="AE5" s="80">
        <v>805</v>
      </c>
      <c r="AF5" s="80">
        <v>528</v>
      </c>
      <c r="AG5" s="80">
        <v>613</v>
      </c>
      <c r="AH5" s="80">
        <v>847</v>
      </c>
      <c r="AI5" s="80"/>
      <c r="AJ5" s="80" t="s">
        <v>2705</v>
      </c>
      <c r="AK5" s="80" t="s">
        <v>2818</v>
      </c>
      <c r="AL5" s="80"/>
      <c r="AM5" s="80"/>
      <c r="AN5" s="82">
        <v>42662.24287037037</v>
      </c>
      <c r="AO5" s="83" t="s">
        <v>2989</v>
      </c>
      <c r="AP5" s="80" t="b">
        <v>0</v>
      </c>
      <c r="AQ5" s="80" t="b">
        <v>0</v>
      </c>
      <c r="AR5" s="80" t="b">
        <v>0</v>
      </c>
      <c r="AS5" s="80" t="s">
        <v>2484</v>
      </c>
      <c r="AT5" s="80">
        <v>4</v>
      </c>
      <c r="AU5" s="83" t="s">
        <v>3085</v>
      </c>
      <c r="AV5" s="80" t="b">
        <v>0</v>
      </c>
      <c r="AW5" s="80" t="s">
        <v>3136</v>
      </c>
      <c r="AX5" s="83" t="s">
        <v>3152</v>
      </c>
      <c r="AY5" s="80" t="s">
        <v>66</v>
      </c>
      <c r="AZ5" s="79" t="str">
        <f>REPLACE(INDEX(GroupVertices[Group],MATCH(Vertices[[#This Row],[Vertex]],GroupVertices[Vertex],0)),1,1,"")</f>
        <v>3</v>
      </c>
      <c r="BA5" s="48"/>
      <c r="BB5" s="48"/>
      <c r="BC5" s="48"/>
      <c r="BD5" s="48"/>
      <c r="BE5" s="48" t="s">
        <v>3660</v>
      </c>
      <c r="BF5" s="48" t="s">
        <v>3677</v>
      </c>
      <c r="BG5" s="113" t="s">
        <v>3697</v>
      </c>
      <c r="BH5" s="113" t="s">
        <v>3756</v>
      </c>
      <c r="BI5" s="113" t="s">
        <v>3576</v>
      </c>
      <c r="BJ5" s="113" t="s">
        <v>3858</v>
      </c>
      <c r="BK5" s="2"/>
      <c r="BL5" s="3"/>
      <c r="BM5" s="3"/>
      <c r="BN5" s="3"/>
      <c r="BO5" s="3"/>
    </row>
    <row r="6" spans="1:67" ht="15">
      <c r="A6" s="65" t="s">
        <v>295</v>
      </c>
      <c r="B6" s="66"/>
      <c r="C6" s="66"/>
      <c r="D6" s="67">
        <v>1.9743589743589745</v>
      </c>
      <c r="E6" s="116">
        <v>90</v>
      </c>
      <c r="F6" s="95" t="s">
        <v>3129</v>
      </c>
      <c r="G6" s="114"/>
      <c r="H6" s="70"/>
      <c r="I6" s="71"/>
      <c r="J6" s="118"/>
      <c r="K6" s="70" t="s">
        <v>3875</v>
      </c>
      <c r="L6" s="119"/>
      <c r="M6" s="75">
        <v>9314.265625</v>
      </c>
      <c r="N6" s="75">
        <v>4688.86962890625</v>
      </c>
      <c r="O6" s="76"/>
      <c r="P6" s="77"/>
      <c r="Q6" s="77"/>
      <c r="R6" s="120">
        <f>S6+T6</f>
        <v>3</v>
      </c>
      <c r="S6" s="48">
        <v>2</v>
      </c>
      <c r="T6" s="48">
        <v>1</v>
      </c>
      <c r="U6" s="49">
        <v>1372</v>
      </c>
      <c r="V6" s="49">
        <v>0.003802</v>
      </c>
      <c r="W6" s="49">
        <v>0.00779</v>
      </c>
      <c r="X6" s="49">
        <v>0.864535</v>
      </c>
      <c r="Y6" s="49">
        <v>0.16666666666666666</v>
      </c>
      <c r="Z6" s="49">
        <v>0</v>
      </c>
      <c r="AA6" s="72">
        <v>6</v>
      </c>
      <c r="AB6" s="72"/>
      <c r="AC6" s="73"/>
      <c r="AD6" s="80" t="s">
        <v>2681</v>
      </c>
      <c r="AE6" s="80">
        <v>9305</v>
      </c>
      <c r="AF6" s="80">
        <v>18442</v>
      </c>
      <c r="AG6" s="80">
        <v>100668</v>
      </c>
      <c r="AH6" s="80">
        <v>124573</v>
      </c>
      <c r="AI6" s="80"/>
      <c r="AJ6" s="80" t="s">
        <v>2794</v>
      </c>
      <c r="AK6" s="80" t="s">
        <v>2884</v>
      </c>
      <c r="AL6" s="83" t="s">
        <v>2965</v>
      </c>
      <c r="AM6" s="80"/>
      <c r="AN6" s="82">
        <v>39987.115219907406</v>
      </c>
      <c r="AO6" s="83" t="s">
        <v>3073</v>
      </c>
      <c r="AP6" s="80" t="b">
        <v>0</v>
      </c>
      <c r="AQ6" s="80" t="b">
        <v>0</v>
      </c>
      <c r="AR6" s="80" t="b">
        <v>1</v>
      </c>
      <c r="AS6" s="80" t="s">
        <v>2484</v>
      </c>
      <c r="AT6" s="80">
        <v>1070</v>
      </c>
      <c r="AU6" s="83" t="s">
        <v>3093</v>
      </c>
      <c r="AV6" s="80" t="b">
        <v>0</v>
      </c>
      <c r="AW6" s="80" t="s">
        <v>3136</v>
      </c>
      <c r="AX6" s="83" t="s">
        <v>3244</v>
      </c>
      <c r="AY6" s="80" t="s">
        <v>66</v>
      </c>
      <c r="AZ6" s="79" t="str">
        <f>REPLACE(INDEX(GroupVertices[Group],MATCH(Vertices[[#This Row],[Vertex]],GroupVertices[Vertex],0)),1,1,"")</f>
        <v>7</v>
      </c>
      <c r="BA6" s="48"/>
      <c r="BB6" s="48"/>
      <c r="BC6" s="48"/>
      <c r="BD6" s="48"/>
      <c r="BE6" s="48" t="s">
        <v>925</v>
      </c>
      <c r="BF6" s="48" t="s">
        <v>925</v>
      </c>
      <c r="BG6" s="113" t="s">
        <v>3720</v>
      </c>
      <c r="BH6" s="113" t="s">
        <v>3720</v>
      </c>
      <c r="BI6" s="113" t="s">
        <v>3820</v>
      </c>
      <c r="BJ6" s="113" t="s">
        <v>3820</v>
      </c>
      <c r="BK6" s="2"/>
      <c r="BL6" s="3"/>
      <c r="BM6" s="3"/>
      <c r="BN6" s="3"/>
      <c r="BO6" s="3"/>
    </row>
    <row r="7" spans="1:67" ht="15">
      <c r="A7" s="65" t="s">
        <v>283</v>
      </c>
      <c r="B7" s="66"/>
      <c r="C7" s="66"/>
      <c r="D7" s="67">
        <v>7.666666666666667</v>
      </c>
      <c r="E7" s="116">
        <v>90</v>
      </c>
      <c r="F7" s="95" t="s">
        <v>1125</v>
      </c>
      <c r="G7" s="114"/>
      <c r="H7" s="70"/>
      <c r="I7" s="71"/>
      <c r="J7" s="118"/>
      <c r="K7" s="70" t="s">
        <v>3876</v>
      </c>
      <c r="L7" s="119"/>
      <c r="M7" s="75">
        <v>1920.105224609375</v>
      </c>
      <c r="N7" s="75">
        <v>1967.747802734375</v>
      </c>
      <c r="O7" s="76"/>
      <c r="P7" s="77"/>
      <c r="Q7" s="77"/>
      <c r="R7" s="120">
        <f>S7+T7</f>
        <v>27</v>
      </c>
      <c r="S7" s="48">
        <v>9</v>
      </c>
      <c r="T7" s="48">
        <v>18</v>
      </c>
      <c r="U7" s="49">
        <v>1067.347619</v>
      </c>
      <c r="V7" s="49">
        <v>0.004149</v>
      </c>
      <c r="W7" s="49">
        <v>0.04565</v>
      </c>
      <c r="X7" s="49">
        <v>4.289375</v>
      </c>
      <c r="Y7" s="49">
        <v>0.12631578947368421</v>
      </c>
      <c r="Z7" s="49">
        <v>0.25</v>
      </c>
      <c r="AA7" s="72">
        <v>7</v>
      </c>
      <c r="AB7" s="72"/>
      <c r="AC7" s="73"/>
      <c r="AD7" s="80" t="s">
        <v>2596</v>
      </c>
      <c r="AE7" s="80">
        <v>509</v>
      </c>
      <c r="AF7" s="80">
        <v>448</v>
      </c>
      <c r="AG7" s="80">
        <v>3145</v>
      </c>
      <c r="AH7" s="80">
        <v>6256</v>
      </c>
      <c r="AI7" s="80"/>
      <c r="AJ7" s="80" t="s">
        <v>2709</v>
      </c>
      <c r="AK7" s="80" t="s">
        <v>2821</v>
      </c>
      <c r="AL7" s="83" t="s">
        <v>2902</v>
      </c>
      <c r="AM7" s="80"/>
      <c r="AN7" s="82">
        <v>42358.783229166664</v>
      </c>
      <c r="AO7" s="83" t="s">
        <v>2993</v>
      </c>
      <c r="AP7" s="80" t="b">
        <v>0</v>
      </c>
      <c r="AQ7" s="80" t="b">
        <v>0</v>
      </c>
      <c r="AR7" s="80" t="b">
        <v>1</v>
      </c>
      <c r="AS7" s="80" t="s">
        <v>2484</v>
      </c>
      <c r="AT7" s="80">
        <v>37</v>
      </c>
      <c r="AU7" s="83" t="s">
        <v>3085</v>
      </c>
      <c r="AV7" s="80" t="b">
        <v>0</v>
      </c>
      <c r="AW7" s="80" t="s">
        <v>3136</v>
      </c>
      <c r="AX7" s="83" t="s">
        <v>3156</v>
      </c>
      <c r="AY7" s="80" t="s">
        <v>66</v>
      </c>
      <c r="AZ7" s="79" t="str">
        <f>REPLACE(INDEX(GroupVertices[Group],MATCH(Vertices[[#This Row],[Vertex]],GroupVertices[Vertex],0)),1,1,"")</f>
        <v>2</v>
      </c>
      <c r="BA7" s="48" t="s">
        <v>910</v>
      </c>
      <c r="BB7" s="48" t="s">
        <v>910</v>
      </c>
      <c r="BC7" s="48" t="s">
        <v>917</v>
      </c>
      <c r="BD7" s="48" t="s">
        <v>917</v>
      </c>
      <c r="BE7" s="48" t="s">
        <v>3661</v>
      </c>
      <c r="BF7" s="48" t="s">
        <v>3678</v>
      </c>
      <c r="BG7" s="113" t="s">
        <v>3700</v>
      </c>
      <c r="BH7" s="113" t="s">
        <v>3758</v>
      </c>
      <c r="BI7" s="113" t="s">
        <v>3803</v>
      </c>
      <c r="BJ7" s="113" t="s">
        <v>3803</v>
      </c>
      <c r="BK7" s="2"/>
      <c r="BL7" s="3"/>
      <c r="BM7" s="3"/>
      <c r="BN7" s="3"/>
      <c r="BO7" s="3"/>
    </row>
    <row r="8" spans="1:67" ht="15">
      <c r="A8" s="65" t="s">
        <v>302</v>
      </c>
      <c r="B8" s="66"/>
      <c r="C8" s="66"/>
      <c r="D8" s="67">
        <v>2.923076923076923</v>
      </c>
      <c r="E8" s="116">
        <v>90</v>
      </c>
      <c r="F8" s="95" t="s">
        <v>3104</v>
      </c>
      <c r="G8" s="114"/>
      <c r="H8" s="70"/>
      <c r="I8" s="71"/>
      <c r="J8" s="118"/>
      <c r="K8" s="70" t="s">
        <v>3877</v>
      </c>
      <c r="L8" s="119"/>
      <c r="M8" s="75">
        <v>9535.00390625</v>
      </c>
      <c r="N8" s="75">
        <v>5070.11376953125</v>
      </c>
      <c r="O8" s="76"/>
      <c r="P8" s="77"/>
      <c r="Q8" s="77"/>
      <c r="R8" s="120">
        <f>S8+T8</f>
        <v>7</v>
      </c>
      <c r="S8" s="48">
        <v>2</v>
      </c>
      <c r="T8" s="48">
        <v>5</v>
      </c>
      <c r="U8" s="49">
        <v>1006</v>
      </c>
      <c r="V8" s="49">
        <v>0.002809</v>
      </c>
      <c r="W8" s="49">
        <v>0.000825</v>
      </c>
      <c r="X8" s="49">
        <v>2.035149</v>
      </c>
      <c r="Y8" s="49">
        <v>0.11904761904761904</v>
      </c>
      <c r="Z8" s="49">
        <v>0</v>
      </c>
      <c r="AA8" s="72">
        <v>8</v>
      </c>
      <c r="AB8" s="72"/>
      <c r="AC8" s="73"/>
      <c r="AD8" s="80" t="s">
        <v>2604</v>
      </c>
      <c r="AE8" s="80">
        <v>2836</v>
      </c>
      <c r="AF8" s="80">
        <v>6666</v>
      </c>
      <c r="AG8" s="80">
        <v>7064</v>
      </c>
      <c r="AH8" s="80">
        <v>9150</v>
      </c>
      <c r="AI8" s="80"/>
      <c r="AJ8" s="80" t="s">
        <v>2717</v>
      </c>
      <c r="AK8" s="80" t="s">
        <v>2828</v>
      </c>
      <c r="AL8" s="83" t="s">
        <v>2908</v>
      </c>
      <c r="AM8" s="80"/>
      <c r="AN8" s="82">
        <v>42549.22927083333</v>
      </c>
      <c r="AO8" s="83" t="s">
        <v>3000</v>
      </c>
      <c r="AP8" s="80" t="b">
        <v>0</v>
      </c>
      <c r="AQ8" s="80" t="b">
        <v>0</v>
      </c>
      <c r="AR8" s="80" t="b">
        <v>0</v>
      </c>
      <c r="AS8" s="80" t="s">
        <v>2484</v>
      </c>
      <c r="AT8" s="80">
        <v>155</v>
      </c>
      <c r="AU8" s="83" t="s">
        <v>3085</v>
      </c>
      <c r="AV8" s="80" t="b">
        <v>0</v>
      </c>
      <c r="AW8" s="80" t="s">
        <v>3136</v>
      </c>
      <c r="AX8" s="83" t="s">
        <v>3164</v>
      </c>
      <c r="AY8" s="80" t="s">
        <v>66</v>
      </c>
      <c r="AZ8" s="79" t="str">
        <f>REPLACE(INDEX(GroupVertices[Group],MATCH(Vertices[[#This Row],[Vertex]],GroupVertices[Vertex],0)),1,1,"")</f>
        <v>7</v>
      </c>
      <c r="BA8" s="48"/>
      <c r="BB8" s="48"/>
      <c r="BC8" s="48"/>
      <c r="BD8" s="48"/>
      <c r="BE8" s="48" t="s">
        <v>3662</v>
      </c>
      <c r="BF8" s="48" t="s">
        <v>3679</v>
      </c>
      <c r="BG8" s="113" t="s">
        <v>3706</v>
      </c>
      <c r="BH8" s="113" t="s">
        <v>3761</v>
      </c>
      <c r="BI8" s="113" t="s">
        <v>3580</v>
      </c>
      <c r="BJ8" s="113" t="s">
        <v>3861</v>
      </c>
      <c r="BK8" s="2"/>
      <c r="BL8" s="3"/>
      <c r="BM8" s="3"/>
      <c r="BN8" s="3"/>
      <c r="BO8" s="3"/>
    </row>
    <row r="9" spans="1:67" ht="15">
      <c r="A9" s="65" t="s">
        <v>248</v>
      </c>
      <c r="B9" s="66"/>
      <c r="C9" s="66"/>
      <c r="D9" s="67">
        <v>5.532051282051282</v>
      </c>
      <c r="E9" s="116">
        <v>90</v>
      </c>
      <c r="F9" s="95" t="s">
        <v>1114</v>
      </c>
      <c r="G9" s="114"/>
      <c r="H9" s="70"/>
      <c r="I9" s="71"/>
      <c r="J9" s="118"/>
      <c r="K9" s="70" t="s">
        <v>3878</v>
      </c>
      <c r="L9" s="119"/>
      <c r="M9" s="75">
        <v>8692.0537109375</v>
      </c>
      <c r="N9" s="75">
        <v>7142.185546875</v>
      </c>
      <c r="O9" s="76"/>
      <c r="P9" s="77"/>
      <c r="Q9" s="77"/>
      <c r="R9" s="120">
        <f>S9+T9</f>
        <v>18</v>
      </c>
      <c r="S9" s="48">
        <v>6</v>
      </c>
      <c r="T9" s="48">
        <v>12</v>
      </c>
      <c r="U9" s="49">
        <v>915.9</v>
      </c>
      <c r="V9" s="49">
        <v>0.004082</v>
      </c>
      <c r="W9" s="49">
        <v>0.027858</v>
      </c>
      <c r="X9" s="49">
        <v>2.759541</v>
      </c>
      <c r="Y9" s="49">
        <v>0.1346153846153846</v>
      </c>
      <c r="Z9" s="49">
        <v>0.23076923076923078</v>
      </c>
      <c r="AA9" s="72">
        <v>9</v>
      </c>
      <c r="AB9" s="72"/>
      <c r="AC9" s="73"/>
      <c r="AD9" s="80" t="s">
        <v>2626</v>
      </c>
      <c r="AE9" s="80">
        <v>13266</v>
      </c>
      <c r="AF9" s="80">
        <v>16200</v>
      </c>
      <c r="AG9" s="80">
        <v>89891</v>
      </c>
      <c r="AH9" s="80">
        <v>68245</v>
      </c>
      <c r="AI9" s="80"/>
      <c r="AJ9" s="80" t="s">
        <v>2737</v>
      </c>
      <c r="AK9" s="80" t="s">
        <v>2845</v>
      </c>
      <c r="AL9" s="83" t="s">
        <v>2921</v>
      </c>
      <c r="AM9" s="80"/>
      <c r="AN9" s="82">
        <v>39903.01162037037</v>
      </c>
      <c r="AO9" s="83" t="s">
        <v>3020</v>
      </c>
      <c r="AP9" s="80" t="b">
        <v>0</v>
      </c>
      <c r="AQ9" s="80" t="b">
        <v>0</v>
      </c>
      <c r="AR9" s="80" t="b">
        <v>1</v>
      </c>
      <c r="AS9" s="80" t="s">
        <v>2484</v>
      </c>
      <c r="AT9" s="80">
        <v>793</v>
      </c>
      <c r="AU9" s="83" t="s">
        <v>3087</v>
      </c>
      <c r="AV9" s="80" t="b">
        <v>0</v>
      </c>
      <c r="AW9" s="80" t="s">
        <v>3136</v>
      </c>
      <c r="AX9" s="83" t="s">
        <v>3186</v>
      </c>
      <c r="AY9" s="80" t="s">
        <v>66</v>
      </c>
      <c r="AZ9" s="79" t="str">
        <f>REPLACE(INDEX(GroupVertices[Group],MATCH(Vertices[[#This Row],[Vertex]],GroupVertices[Vertex],0)),1,1,"")</f>
        <v>4</v>
      </c>
      <c r="BA9" s="48" t="s">
        <v>3646</v>
      </c>
      <c r="BB9" s="48" t="s">
        <v>3646</v>
      </c>
      <c r="BC9" s="48" t="s">
        <v>919</v>
      </c>
      <c r="BD9" s="48" t="s">
        <v>919</v>
      </c>
      <c r="BE9" s="48" t="s">
        <v>3665</v>
      </c>
      <c r="BF9" s="48" t="s">
        <v>3681</v>
      </c>
      <c r="BG9" s="113" t="s">
        <v>3718</v>
      </c>
      <c r="BH9" s="113" t="s">
        <v>3768</v>
      </c>
      <c r="BI9" s="113" t="s">
        <v>3818</v>
      </c>
      <c r="BJ9" s="113" t="s">
        <v>3818</v>
      </c>
      <c r="BK9" s="2"/>
      <c r="BL9" s="3"/>
      <c r="BM9" s="3"/>
      <c r="BN9" s="3"/>
      <c r="BO9" s="3"/>
    </row>
    <row r="10" spans="1:67" ht="15">
      <c r="A10" s="65" t="s">
        <v>289</v>
      </c>
      <c r="B10" s="66"/>
      <c r="C10" s="66"/>
      <c r="D10" s="67">
        <v>2.923076923076923</v>
      </c>
      <c r="E10" s="116">
        <v>87.54703936019216</v>
      </c>
      <c r="F10" s="95" t="s">
        <v>1131</v>
      </c>
      <c r="G10" s="114"/>
      <c r="H10" s="70"/>
      <c r="I10" s="71"/>
      <c r="J10" s="118"/>
      <c r="K10" s="70" t="s">
        <v>3879</v>
      </c>
      <c r="L10" s="119"/>
      <c r="M10" s="75">
        <v>4192.00537109375</v>
      </c>
      <c r="N10" s="75">
        <v>4565.0439453125</v>
      </c>
      <c r="O10" s="76"/>
      <c r="P10" s="77"/>
      <c r="Q10" s="77"/>
      <c r="R10" s="120">
        <f>S10+T10</f>
        <v>7</v>
      </c>
      <c r="S10" s="48">
        <v>3</v>
      </c>
      <c r="T10" s="48">
        <v>4</v>
      </c>
      <c r="U10" s="49">
        <v>870.966667</v>
      </c>
      <c r="V10" s="49">
        <v>0.003953</v>
      </c>
      <c r="W10" s="49">
        <v>0.01123</v>
      </c>
      <c r="X10" s="49">
        <v>1.164937</v>
      </c>
      <c r="Y10" s="49">
        <v>0.3333333333333333</v>
      </c>
      <c r="Z10" s="49">
        <v>0.25</v>
      </c>
      <c r="AA10" s="72">
        <v>10</v>
      </c>
      <c r="AB10" s="72"/>
      <c r="AC10" s="73"/>
      <c r="AD10" s="80" t="s">
        <v>2676</v>
      </c>
      <c r="AE10" s="80">
        <v>6293</v>
      </c>
      <c r="AF10" s="80">
        <v>15899</v>
      </c>
      <c r="AG10" s="80">
        <v>86255</v>
      </c>
      <c r="AH10" s="80">
        <v>30732</v>
      </c>
      <c r="AI10" s="80"/>
      <c r="AJ10" s="80" t="s">
        <v>2788</v>
      </c>
      <c r="AK10" s="80" t="s">
        <v>2879</v>
      </c>
      <c r="AL10" s="83" t="s">
        <v>2961</v>
      </c>
      <c r="AM10" s="80"/>
      <c r="AN10" s="82">
        <v>41877.97954861111</v>
      </c>
      <c r="AO10" s="83" t="s">
        <v>3067</v>
      </c>
      <c r="AP10" s="80" t="b">
        <v>0</v>
      </c>
      <c r="AQ10" s="80" t="b">
        <v>0</v>
      </c>
      <c r="AR10" s="80" t="b">
        <v>1</v>
      </c>
      <c r="AS10" s="80" t="s">
        <v>2484</v>
      </c>
      <c r="AT10" s="80">
        <v>402</v>
      </c>
      <c r="AU10" s="83" t="s">
        <v>3099</v>
      </c>
      <c r="AV10" s="80" t="b">
        <v>0</v>
      </c>
      <c r="AW10" s="80" t="s">
        <v>3136</v>
      </c>
      <c r="AX10" s="83" t="s">
        <v>3238</v>
      </c>
      <c r="AY10" s="80" t="s">
        <v>66</v>
      </c>
      <c r="AZ10" s="79" t="str">
        <f>REPLACE(INDEX(GroupVertices[Group],MATCH(Vertices[[#This Row],[Vertex]],GroupVertices[Vertex],0)),1,1,"")</f>
        <v>5</v>
      </c>
      <c r="BA10" s="48"/>
      <c r="BB10" s="48"/>
      <c r="BC10" s="48"/>
      <c r="BD10" s="48"/>
      <c r="BE10" s="48" t="s">
        <v>3669</v>
      </c>
      <c r="BF10" s="48" t="s">
        <v>3685</v>
      </c>
      <c r="BG10" s="113" t="s">
        <v>3743</v>
      </c>
      <c r="BH10" s="113" t="s">
        <v>3788</v>
      </c>
      <c r="BI10" s="113" t="s">
        <v>3843</v>
      </c>
      <c r="BJ10" s="113" t="s">
        <v>3843</v>
      </c>
      <c r="BK10" s="2"/>
      <c r="BL10" s="3"/>
      <c r="BM10" s="3"/>
      <c r="BN10" s="3"/>
      <c r="BO10" s="3"/>
    </row>
    <row r="11" spans="1:67" ht="15">
      <c r="A11" s="65" t="s">
        <v>279</v>
      </c>
      <c r="B11" s="66"/>
      <c r="C11" s="66"/>
      <c r="D11" s="67">
        <v>5.294871794871795</v>
      </c>
      <c r="E11" s="116">
        <v>87.27499361283984</v>
      </c>
      <c r="F11" s="95" t="s">
        <v>1121</v>
      </c>
      <c r="G11" s="114"/>
      <c r="H11" s="70"/>
      <c r="I11" s="71"/>
      <c r="J11" s="118"/>
      <c r="K11" s="70" t="s">
        <v>3880</v>
      </c>
      <c r="L11" s="119"/>
      <c r="M11" s="75">
        <v>5400.720703125</v>
      </c>
      <c r="N11" s="75">
        <v>1381.852294921875</v>
      </c>
      <c r="O11" s="76"/>
      <c r="P11" s="77"/>
      <c r="Q11" s="77"/>
      <c r="R11" s="120">
        <f>S11+T11</f>
        <v>17</v>
      </c>
      <c r="S11" s="48">
        <v>7</v>
      </c>
      <c r="T11" s="48">
        <v>10</v>
      </c>
      <c r="U11" s="49">
        <v>865.983333</v>
      </c>
      <c r="V11" s="49">
        <v>0.003953</v>
      </c>
      <c r="W11" s="49">
        <v>0.032197</v>
      </c>
      <c r="X11" s="49">
        <v>3.282103</v>
      </c>
      <c r="Y11" s="49">
        <v>0.12637362637362637</v>
      </c>
      <c r="Z11" s="49">
        <v>0.07142857142857142</v>
      </c>
      <c r="AA11" s="72">
        <v>11</v>
      </c>
      <c r="AB11" s="72"/>
      <c r="AC11" s="73"/>
      <c r="AD11" s="80" t="s">
        <v>2578</v>
      </c>
      <c r="AE11" s="80">
        <v>2050</v>
      </c>
      <c r="AF11" s="80">
        <v>1543</v>
      </c>
      <c r="AG11" s="80">
        <v>5570</v>
      </c>
      <c r="AH11" s="80">
        <v>7155</v>
      </c>
      <c r="AI11" s="80"/>
      <c r="AJ11" s="80" t="s">
        <v>2692</v>
      </c>
      <c r="AK11" s="80" t="s">
        <v>2807</v>
      </c>
      <c r="AL11" s="80"/>
      <c r="AM11" s="80"/>
      <c r="AN11" s="82">
        <v>41371.930972222224</v>
      </c>
      <c r="AO11" s="83" t="s">
        <v>2975</v>
      </c>
      <c r="AP11" s="80" t="b">
        <v>1</v>
      </c>
      <c r="AQ11" s="80" t="b">
        <v>0</v>
      </c>
      <c r="AR11" s="80" t="b">
        <v>1</v>
      </c>
      <c r="AS11" s="80" t="s">
        <v>2484</v>
      </c>
      <c r="AT11" s="80">
        <v>124</v>
      </c>
      <c r="AU11" s="83" t="s">
        <v>3085</v>
      </c>
      <c r="AV11" s="80" t="b">
        <v>0</v>
      </c>
      <c r="AW11" s="80" t="s">
        <v>3136</v>
      </c>
      <c r="AX11" s="83" t="s">
        <v>3138</v>
      </c>
      <c r="AY11" s="80" t="s">
        <v>66</v>
      </c>
      <c r="AZ11" s="79" t="str">
        <f>REPLACE(INDEX(GroupVertices[Group],MATCH(Vertices[[#This Row],[Vertex]],GroupVertices[Vertex],0)),1,1,"")</f>
        <v>6</v>
      </c>
      <c r="BA11" s="48" t="s">
        <v>3644</v>
      </c>
      <c r="BB11" s="48" t="s">
        <v>3644</v>
      </c>
      <c r="BC11" s="48" t="s">
        <v>917</v>
      </c>
      <c r="BD11" s="48" t="s">
        <v>917</v>
      </c>
      <c r="BE11" s="48" t="s">
        <v>3658</v>
      </c>
      <c r="BF11" s="48" t="s">
        <v>3675</v>
      </c>
      <c r="BG11" s="113" t="s">
        <v>3691</v>
      </c>
      <c r="BH11" s="113" t="s">
        <v>3754</v>
      </c>
      <c r="BI11" s="113" t="s">
        <v>3795</v>
      </c>
      <c r="BJ11" s="113" t="s">
        <v>3856</v>
      </c>
      <c r="BK11" s="2"/>
      <c r="BL11" s="3"/>
      <c r="BM11" s="3"/>
      <c r="BN11" s="3"/>
      <c r="BO11" s="3"/>
    </row>
    <row r="12" spans="1:67" ht="15">
      <c r="A12" s="65" t="s">
        <v>296</v>
      </c>
      <c r="B12" s="66"/>
      <c r="C12" s="66"/>
      <c r="D12" s="67">
        <v>3.16025641025641</v>
      </c>
      <c r="E12" s="116">
        <v>85.8401572224042</v>
      </c>
      <c r="F12" s="95" t="s">
        <v>1146</v>
      </c>
      <c r="G12" s="114"/>
      <c r="H12" s="70"/>
      <c r="I12" s="71"/>
      <c r="J12" s="118"/>
      <c r="K12" s="70" t="s">
        <v>3881</v>
      </c>
      <c r="L12" s="119"/>
      <c r="M12" s="75">
        <v>4077.441162109375</v>
      </c>
      <c r="N12" s="75">
        <v>4001.933837890625</v>
      </c>
      <c r="O12" s="76"/>
      <c r="P12" s="77"/>
      <c r="Q12" s="77"/>
      <c r="R12" s="120">
        <f>S12+T12</f>
        <v>8</v>
      </c>
      <c r="S12" s="48">
        <v>6</v>
      </c>
      <c r="T12" s="48">
        <v>2</v>
      </c>
      <c r="U12" s="49">
        <v>839.7</v>
      </c>
      <c r="V12" s="49">
        <v>0.003846</v>
      </c>
      <c r="W12" s="49">
        <v>0.016131</v>
      </c>
      <c r="X12" s="49">
        <v>1.270378</v>
      </c>
      <c r="Y12" s="49">
        <v>0.3</v>
      </c>
      <c r="Z12" s="49">
        <v>0.2</v>
      </c>
      <c r="AA12" s="72">
        <v>12</v>
      </c>
      <c r="AB12" s="72"/>
      <c r="AC12" s="73"/>
      <c r="AD12" s="80" t="s">
        <v>2680</v>
      </c>
      <c r="AE12" s="80">
        <v>1969</v>
      </c>
      <c r="AF12" s="80">
        <v>3245</v>
      </c>
      <c r="AG12" s="80">
        <v>18959</v>
      </c>
      <c r="AH12" s="80">
        <v>67736</v>
      </c>
      <c r="AI12" s="80"/>
      <c r="AJ12" s="80" t="s">
        <v>2793</v>
      </c>
      <c r="AK12" s="80" t="s">
        <v>2883</v>
      </c>
      <c r="AL12" s="80"/>
      <c r="AM12" s="80"/>
      <c r="AN12" s="82">
        <v>42550.02166666667</v>
      </c>
      <c r="AO12" s="83" t="s">
        <v>3072</v>
      </c>
      <c r="AP12" s="80" t="b">
        <v>1</v>
      </c>
      <c r="AQ12" s="80" t="b">
        <v>0</v>
      </c>
      <c r="AR12" s="80" t="b">
        <v>1</v>
      </c>
      <c r="AS12" s="80" t="s">
        <v>2484</v>
      </c>
      <c r="AT12" s="80">
        <v>28</v>
      </c>
      <c r="AU12" s="80"/>
      <c r="AV12" s="80" t="b">
        <v>0</v>
      </c>
      <c r="AW12" s="80" t="s">
        <v>3136</v>
      </c>
      <c r="AX12" s="83" t="s">
        <v>3243</v>
      </c>
      <c r="AY12" s="80" t="s">
        <v>66</v>
      </c>
      <c r="AZ12" s="79" t="str">
        <f>REPLACE(INDEX(GroupVertices[Group],MATCH(Vertices[[#This Row],[Vertex]],GroupVertices[Vertex],0)),1,1,"")</f>
        <v>5</v>
      </c>
      <c r="BA12" s="48"/>
      <c r="BB12" s="48"/>
      <c r="BC12" s="48"/>
      <c r="BD12" s="48"/>
      <c r="BE12" s="48" t="s">
        <v>925</v>
      </c>
      <c r="BF12" s="48" t="s">
        <v>925</v>
      </c>
      <c r="BG12" s="113" t="s">
        <v>3747</v>
      </c>
      <c r="BH12" s="113" t="s">
        <v>3791</v>
      </c>
      <c r="BI12" s="113" t="s">
        <v>3847</v>
      </c>
      <c r="BJ12" s="113" t="s">
        <v>3847</v>
      </c>
      <c r="BK12" s="2"/>
      <c r="BL12" s="3"/>
      <c r="BM12" s="3"/>
      <c r="BN12" s="3"/>
      <c r="BO12" s="3"/>
    </row>
    <row r="13" spans="1:67" ht="15">
      <c r="A13" s="65" t="s">
        <v>285</v>
      </c>
      <c r="B13" s="66"/>
      <c r="C13" s="66"/>
      <c r="D13" s="67">
        <v>3.3974358974358974</v>
      </c>
      <c r="E13" s="116">
        <v>84.76471230483678</v>
      </c>
      <c r="F13" s="95" t="s">
        <v>1127</v>
      </c>
      <c r="G13" s="114"/>
      <c r="H13" s="70"/>
      <c r="I13" s="71"/>
      <c r="J13" s="118"/>
      <c r="K13" s="70" t="s">
        <v>3879</v>
      </c>
      <c r="L13" s="119"/>
      <c r="M13" s="75">
        <v>4709.31103515625</v>
      </c>
      <c r="N13" s="75">
        <v>7152.4033203125</v>
      </c>
      <c r="O13" s="76"/>
      <c r="P13" s="77"/>
      <c r="Q13" s="77"/>
      <c r="R13" s="120">
        <f>S13+T13</f>
        <v>9</v>
      </c>
      <c r="S13" s="48">
        <v>4</v>
      </c>
      <c r="T13" s="48">
        <v>5</v>
      </c>
      <c r="U13" s="49">
        <v>820</v>
      </c>
      <c r="V13" s="49">
        <v>0.003876</v>
      </c>
      <c r="W13" s="49">
        <v>0.011359</v>
      </c>
      <c r="X13" s="49">
        <v>2.238499</v>
      </c>
      <c r="Y13" s="49">
        <v>0.06666666666666667</v>
      </c>
      <c r="Z13" s="49">
        <v>0.16666666666666666</v>
      </c>
      <c r="AA13" s="72">
        <v>13</v>
      </c>
      <c r="AB13" s="72"/>
      <c r="AC13" s="73"/>
      <c r="AD13" s="80" t="s">
        <v>2663</v>
      </c>
      <c r="AE13" s="80">
        <v>4226</v>
      </c>
      <c r="AF13" s="80">
        <v>4891</v>
      </c>
      <c r="AG13" s="80">
        <v>86575</v>
      </c>
      <c r="AH13" s="80">
        <v>43572</v>
      </c>
      <c r="AI13" s="80"/>
      <c r="AJ13" s="80" t="s">
        <v>2776</v>
      </c>
      <c r="AK13" s="80" t="s">
        <v>2871</v>
      </c>
      <c r="AL13" s="83" t="s">
        <v>2952</v>
      </c>
      <c r="AM13" s="80"/>
      <c r="AN13" s="82">
        <v>39223.91762731481</v>
      </c>
      <c r="AO13" s="83" t="s">
        <v>3054</v>
      </c>
      <c r="AP13" s="80" t="b">
        <v>0</v>
      </c>
      <c r="AQ13" s="80" t="b">
        <v>0</v>
      </c>
      <c r="AR13" s="80" t="b">
        <v>1</v>
      </c>
      <c r="AS13" s="80" t="s">
        <v>2484</v>
      </c>
      <c r="AT13" s="80">
        <v>912</v>
      </c>
      <c r="AU13" s="83" t="s">
        <v>3085</v>
      </c>
      <c r="AV13" s="80" t="b">
        <v>0</v>
      </c>
      <c r="AW13" s="80" t="s">
        <v>3136</v>
      </c>
      <c r="AX13" s="83" t="s">
        <v>3225</v>
      </c>
      <c r="AY13" s="80" t="s">
        <v>66</v>
      </c>
      <c r="AZ13" s="79" t="str">
        <f>REPLACE(INDEX(GroupVertices[Group],MATCH(Vertices[[#This Row],[Vertex]],GroupVertices[Vertex],0)),1,1,"")</f>
        <v>3</v>
      </c>
      <c r="BA13" s="48" t="s">
        <v>3648</v>
      </c>
      <c r="BB13" s="48" t="s">
        <v>3648</v>
      </c>
      <c r="BC13" s="48" t="s">
        <v>3337</v>
      </c>
      <c r="BD13" s="48" t="s">
        <v>3337</v>
      </c>
      <c r="BE13" s="48" t="s">
        <v>3666</v>
      </c>
      <c r="BF13" s="48" t="s">
        <v>3682</v>
      </c>
      <c r="BG13" s="113" t="s">
        <v>3736</v>
      </c>
      <c r="BH13" s="113" t="s">
        <v>3781</v>
      </c>
      <c r="BI13" s="113" t="s">
        <v>3836</v>
      </c>
      <c r="BJ13" s="113" t="s">
        <v>3866</v>
      </c>
      <c r="BK13" s="2"/>
      <c r="BL13" s="3"/>
      <c r="BM13" s="3"/>
      <c r="BN13" s="3"/>
      <c r="BO13" s="3"/>
    </row>
    <row r="14" spans="1:67" ht="15">
      <c r="A14" s="65" t="s">
        <v>243</v>
      </c>
      <c r="B14" s="66"/>
      <c r="C14" s="66"/>
      <c r="D14" s="67">
        <v>3.871794871794872</v>
      </c>
      <c r="E14" s="116">
        <v>68.77315574844415</v>
      </c>
      <c r="F14" s="95" t="s">
        <v>1143</v>
      </c>
      <c r="G14" s="114"/>
      <c r="H14" s="70"/>
      <c r="I14" s="71"/>
      <c r="J14" s="118"/>
      <c r="K14" s="70" t="s">
        <v>3882</v>
      </c>
      <c r="L14" s="119"/>
      <c r="M14" s="75">
        <v>5139.85693359375</v>
      </c>
      <c r="N14" s="75">
        <v>3963.8564453125</v>
      </c>
      <c r="O14" s="76"/>
      <c r="P14" s="77"/>
      <c r="Q14" s="77"/>
      <c r="R14" s="120">
        <f>S14+T14</f>
        <v>11</v>
      </c>
      <c r="S14" s="48">
        <v>6</v>
      </c>
      <c r="T14" s="48">
        <v>5</v>
      </c>
      <c r="U14" s="49">
        <v>527.066667</v>
      </c>
      <c r="V14" s="49">
        <v>0.002933</v>
      </c>
      <c r="W14" s="49">
        <v>0.001529</v>
      </c>
      <c r="X14" s="49">
        <v>1.775509</v>
      </c>
      <c r="Y14" s="49">
        <v>0.16666666666666666</v>
      </c>
      <c r="Z14" s="49">
        <v>0.5</v>
      </c>
      <c r="AA14" s="72">
        <v>14</v>
      </c>
      <c r="AB14" s="72"/>
      <c r="AC14" s="73"/>
      <c r="AD14" s="80" t="s">
        <v>2621</v>
      </c>
      <c r="AE14" s="80">
        <v>36150</v>
      </c>
      <c r="AF14" s="80">
        <v>37474</v>
      </c>
      <c r="AG14" s="80">
        <v>58047</v>
      </c>
      <c r="AH14" s="80">
        <v>80362</v>
      </c>
      <c r="AI14" s="80"/>
      <c r="AJ14" s="80" t="s">
        <v>2732</v>
      </c>
      <c r="AK14" s="80" t="s">
        <v>2840</v>
      </c>
      <c r="AL14" s="83" t="s">
        <v>2917</v>
      </c>
      <c r="AM14" s="80"/>
      <c r="AN14" s="82">
        <v>40739.072488425925</v>
      </c>
      <c r="AO14" s="83" t="s">
        <v>3015</v>
      </c>
      <c r="AP14" s="80" t="b">
        <v>0</v>
      </c>
      <c r="AQ14" s="80" t="b">
        <v>0</v>
      </c>
      <c r="AR14" s="80" t="b">
        <v>1</v>
      </c>
      <c r="AS14" s="80" t="s">
        <v>2484</v>
      </c>
      <c r="AT14" s="80">
        <v>1006</v>
      </c>
      <c r="AU14" s="83" t="s">
        <v>3090</v>
      </c>
      <c r="AV14" s="80" t="b">
        <v>0</v>
      </c>
      <c r="AW14" s="80" t="s">
        <v>3136</v>
      </c>
      <c r="AX14" s="83" t="s">
        <v>3181</v>
      </c>
      <c r="AY14" s="80" t="s">
        <v>66</v>
      </c>
      <c r="AZ14" s="79" t="str">
        <f>REPLACE(INDEX(GroupVertices[Group],MATCH(Vertices[[#This Row],[Vertex]],GroupVertices[Vertex],0)),1,1,"")</f>
        <v>5</v>
      </c>
      <c r="BA14" s="48" t="s">
        <v>914</v>
      </c>
      <c r="BB14" s="48" t="s">
        <v>914</v>
      </c>
      <c r="BC14" s="48" t="s">
        <v>917</v>
      </c>
      <c r="BD14" s="48" t="s">
        <v>917</v>
      </c>
      <c r="BE14" s="48" t="s">
        <v>3664</v>
      </c>
      <c r="BF14" s="48" t="s">
        <v>3680</v>
      </c>
      <c r="BG14" s="113" t="s">
        <v>3714</v>
      </c>
      <c r="BH14" s="113" t="s">
        <v>3765</v>
      </c>
      <c r="BI14" s="113" t="s">
        <v>3578</v>
      </c>
      <c r="BJ14" s="113" t="s">
        <v>3863</v>
      </c>
      <c r="BK14" s="2"/>
      <c r="BL14" s="3"/>
      <c r="BM14" s="3"/>
      <c r="BN14" s="3"/>
      <c r="BO14" s="3"/>
    </row>
    <row r="15" spans="1:67" ht="15">
      <c r="A15" s="65" t="s">
        <v>265</v>
      </c>
      <c r="B15" s="66"/>
      <c r="C15" s="66"/>
      <c r="D15" s="67">
        <v>5.0576923076923075</v>
      </c>
      <c r="E15" s="116">
        <v>64.02671847363249</v>
      </c>
      <c r="F15" s="95" t="s">
        <v>1106</v>
      </c>
      <c r="G15" s="114"/>
      <c r="H15" s="70"/>
      <c r="I15" s="71"/>
      <c r="J15" s="118"/>
      <c r="K15" s="70" t="s">
        <v>3883</v>
      </c>
      <c r="L15" s="119"/>
      <c r="M15" s="75">
        <v>1600.3271484375</v>
      </c>
      <c r="N15" s="75">
        <v>1179.740234375</v>
      </c>
      <c r="O15" s="76"/>
      <c r="P15" s="77"/>
      <c r="Q15" s="77"/>
      <c r="R15" s="120">
        <f>S15+T15</f>
        <v>16</v>
      </c>
      <c r="S15" s="48">
        <v>7</v>
      </c>
      <c r="T15" s="48">
        <v>9</v>
      </c>
      <c r="U15" s="49">
        <v>440.121429</v>
      </c>
      <c r="V15" s="49">
        <v>0.003817</v>
      </c>
      <c r="W15" s="49">
        <v>0.027159</v>
      </c>
      <c r="X15" s="49">
        <v>2.076494</v>
      </c>
      <c r="Y15" s="49">
        <v>0.2916666666666667</v>
      </c>
      <c r="Z15" s="49">
        <v>0.5555555555555556</v>
      </c>
      <c r="AA15" s="72">
        <v>15</v>
      </c>
      <c r="AB15" s="72"/>
      <c r="AC15" s="73"/>
      <c r="AD15" s="80" t="s">
        <v>2644</v>
      </c>
      <c r="AE15" s="80">
        <v>1702</v>
      </c>
      <c r="AF15" s="80">
        <v>3399</v>
      </c>
      <c r="AG15" s="80">
        <v>23098</v>
      </c>
      <c r="AH15" s="80">
        <v>37385</v>
      </c>
      <c r="AI15" s="80"/>
      <c r="AJ15" s="80" t="s">
        <v>2757</v>
      </c>
      <c r="AK15" s="80"/>
      <c r="AL15" s="83" t="s">
        <v>2937</v>
      </c>
      <c r="AM15" s="80"/>
      <c r="AN15" s="82">
        <v>41210.96716435185</v>
      </c>
      <c r="AO15" s="83" t="s">
        <v>3039</v>
      </c>
      <c r="AP15" s="80" t="b">
        <v>0</v>
      </c>
      <c r="AQ15" s="80" t="b">
        <v>0</v>
      </c>
      <c r="AR15" s="80" t="b">
        <v>1</v>
      </c>
      <c r="AS15" s="80" t="s">
        <v>2484</v>
      </c>
      <c r="AT15" s="80">
        <v>127</v>
      </c>
      <c r="AU15" s="83" t="s">
        <v>3097</v>
      </c>
      <c r="AV15" s="80" t="b">
        <v>0</v>
      </c>
      <c r="AW15" s="80" t="s">
        <v>3136</v>
      </c>
      <c r="AX15" s="83" t="s">
        <v>3206</v>
      </c>
      <c r="AY15" s="80" t="s">
        <v>66</v>
      </c>
      <c r="AZ15" s="79" t="str">
        <f>REPLACE(INDEX(GroupVertices[Group],MATCH(Vertices[[#This Row],[Vertex]],GroupVertices[Vertex],0)),1,1,"")</f>
        <v>2</v>
      </c>
      <c r="BA15" s="48" t="s">
        <v>3647</v>
      </c>
      <c r="BB15" s="48" t="s">
        <v>3647</v>
      </c>
      <c r="BC15" s="48" t="s">
        <v>917</v>
      </c>
      <c r="BD15" s="48" t="s">
        <v>917</v>
      </c>
      <c r="BE15" s="48" t="s">
        <v>925</v>
      </c>
      <c r="BF15" s="48" t="s">
        <v>925</v>
      </c>
      <c r="BG15" s="113" t="s">
        <v>3723</v>
      </c>
      <c r="BH15" s="113" t="s">
        <v>3772</v>
      </c>
      <c r="BI15" s="113" t="s">
        <v>3823</v>
      </c>
      <c r="BJ15" s="113" t="s">
        <v>3823</v>
      </c>
      <c r="BK15" s="2"/>
      <c r="BL15" s="3"/>
      <c r="BM15" s="3"/>
      <c r="BN15" s="3"/>
      <c r="BO15" s="3"/>
    </row>
    <row r="16" spans="1:67" ht="15">
      <c r="A16" s="65" t="s">
        <v>293</v>
      </c>
      <c r="B16" s="66"/>
      <c r="C16" s="66"/>
      <c r="D16" s="67">
        <v>5.532051282051282</v>
      </c>
      <c r="E16" s="116">
        <v>60.834178185391416</v>
      </c>
      <c r="F16" s="95" t="s">
        <v>1135</v>
      </c>
      <c r="G16" s="114"/>
      <c r="H16" s="70"/>
      <c r="I16" s="71"/>
      <c r="J16" s="118"/>
      <c r="K16" s="70" t="s">
        <v>3884</v>
      </c>
      <c r="L16" s="119"/>
      <c r="M16" s="75">
        <v>1110.3592529296875</v>
      </c>
      <c r="N16" s="75">
        <v>1793.0106201171875</v>
      </c>
      <c r="O16" s="76"/>
      <c r="P16" s="77"/>
      <c r="Q16" s="77"/>
      <c r="R16" s="120">
        <f>S16+T16</f>
        <v>18</v>
      </c>
      <c r="S16" s="48">
        <v>4</v>
      </c>
      <c r="T16" s="48">
        <v>14</v>
      </c>
      <c r="U16" s="49">
        <v>381.640476</v>
      </c>
      <c r="V16" s="49">
        <v>0.004202</v>
      </c>
      <c r="W16" s="49">
        <v>0.038853</v>
      </c>
      <c r="X16" s="49">
        <v>2.60768</v>
      </c>
      <c r="Y16" s="49">
        <v>0.24358974358974358</v>
      </c>
      <c r="Z16" s="49">
        <v>0.23076923076923078</v>
      </c>
      <c r="AA16" s="72">
        <v>16</v>
      </c>
      <c r="AB16" s="72"/>
      <c r="AC16" s="73"/>
      <c r="AD16" s="80" t="s">
        <v>293</v>
      </c>
      <c r="AE16" s="80">
        <v>6076</v>
      </c>
      <c r="AF16" s="80">
        <v>5805</v>
      </c>
      <c r="AG16" s="80">
        <v>46604</v>
      </c>
      <c r="AH16" s="80">
        <v>73809</v>
      </c>
      <c r="AI16" s="80"/>
      <c r="AJ16" s="80" t="s">
        <v>2790</v>
      </c>
      <c r="AK16" s="80" t="s">
        <v>2881</v>
      </c>
      <c r="AL16" s="83" t="s">
        <v>2963</v>
      </c>
      <c r="AM16" s="80"/>
      <c r="AN16" s="82">
        <v>39538.41324074074</v>
      </c>
      <c r="AO16" s="83" t="s">
        <v>3069</v>
      </c>
      <c r="AP16" s="80" t="b">
        <v>0</v>
      </c>
      <c r="AQ16" s="80" t="b">
        <v>0</v>
      </c>
      <c r="AR16" s="80" t="b">
        <v>1</v>
      </c>
      <c r="AS16" s="80" t="s">
        <v>2484</v>
      </c>
      <c r="AT16" s="80">
        <v>378</v>
      </c>
      <c r="AU16" s="83" t="s">
        <v>3093</v>
      </c>
      <c r="AV16" s="80" t="b">
        <v>0</v>
      </c>
      <c r="AW16" s="80" t="s">
        <v>3136</v>
      </c>
      <c r="AX16" s="83" t="s">
        <v>3240</v>
      </c>
      <c r="AY16" s="80" t="s">
        <v>66</v>
      </c>
      <c r="AZ16" s="79" t="str">
        <f>REPLACE(INDEX(GroupVertices[Group],MATCH(Vertices[[#This Row],[Vertex]],GroupVertices[Vertex],0)),1,1,"")</f>
        <v>2</v>
      </c>
      <c r="BA16" s="48"/>
      <c r="BB16" s="48"/>
      <c r="BC16" s="48"/>
      <c r="BD16" s="48"/>
      <c r="BE16" s="48" t="s">
        <v>3670</v>
      </c>
      <c r="BF16" s="48" t="s">
        <v>3686</v>
      </c>
      <c r="BG16" s="113" t="s">
        <v>3745</v>
      </c>
      <c r="BH16" s="113" t="s">
        <v>3789</v>
      </c>
      <c r="BI16" s="113" t="s">
        <v>3845</v>
      </c>
      <c r="BJ16" s="113" t="s">
        <v>3845</v>
      </c>
      <c r="BK16" s="2"/>
      <c r="BL16" s="3"/>
      <c r="BM16" s="3"/>
      <c r="BN16" s="3"/>
      <c r="BO16" s="3"/>
    </row>
    <row r="17" spans="1:67" ht="15">
      <c r="A17" s="65" t="s">
        <v>305</v>
      </c>
      <c r="B17" s="66"/>
      <c r="C17" s="66"/>
      <c r="D17" s="67">
        <v>2.923076923076923</v>
      </c>
      <c r="E17" s="116">
        <v>58.76114570367944</v>
      </c>
      <c r="F17" s="95" t="s">
        <v>1144</v>
      </c>
      <c r="G17" s="114"/>
      <c r="H17" s="70"/>
      <c r="I17" s="71"/>
      <c r="J17" s="118"/>
      <c r="K17" s="70" t="s">
        <v>3882</v>
      </c>
      <c r="L17" s="119"/>
      <c r="M17" s="75">
        <v>5259.583984375</v>
      </c>
      <c r="N17" s="75">
        <v>4980.34619140625</v>
      </c>
      <c r="O17" s="76"/>
      <c r="P17" s="77"/>
      <c r="Q17" s="77"/>
      <c r="R17" s="120">
        <f>S17+T17</f>
        <v>7</v>
      </c>
      <c r="S17" s="48">
        <v>0</v>
      </c>
      <c r="T17" s="48">
        <v>7</v>
      </c>
      <c r="U17" s="49">
        <v>343.666667</v>
      </c>
      <c r="V17" s="49">
        <v>0.002874</v>
      </c>
      <c r="W17" s="49">
        <v>0.001986</v>
      </c>
      <c r="X17" s="49">
        <v>1.71784</v>
      </c>
      <c r="Y17" s="49">
        <v>0.14285714285714285</v>
      </c>
      <c r="Z17" s="49">
        <v>0</v>
      </c>
      <c r="AA17" s="72">
        <v>17</v>
      </c>
      <c r="AB17" s="72"/>
      <c r="AC17" s="73"/>
      <c r="AD17" s="80" t="s">
        <v>2687</v>
      </c>
      <c r="AE17" s="80">
        <v>3870</v>
      </c>
      <c r="AF17" s="80">
        <v>5248</v>
      </c>
      <c r="AG17" s="80">
        <v>36270</v>
      </c>
      <c r="AH17" s="80">
        <v>36847</v>
      </c>
      <c r="AI17" s="80"/>
      <c r="AJ17" s="80" t="s">
        <v>2801</v>
      </c>
      <c r="AK17" s="80" t="s">
        <v>2889</v>
      </c>
      <c r="AL17" s="83" t="s">
        <v>2970</v>
      </c>
      <c r="AM17" s="80"/>
      <c r="AN17" s="82">
        <v>40443.0008912037</v>
      </c>
      <c r="AO17" s="83" t="s">
        <v>3080</v>
      </c>
      <c r="AP17" s="80" t="b">
        <v>1</v>
      </c>
      <c r="AQ17" s="80" t="b">
        <v>0</v>
      </c>
      <c r="AR17" s="80" t="b">
        <v>1</v>
      </c>
      <c r="AS17" s="80" t="s">
        <v>2484</v>
      </c>
      <c r="AT17" s="80">
        <v>71</v>
      </c>
      <c r="AU17" s="83" t="s">
        <v>3085</v>
      </c>
      <c r="AV17" s="80" t="b">
        <v>0</v>
      </c>
      <c r="AW17" s="80" t="s">
        <v>3136</v>
      </c>
      <c r="AX17" s="83" t="s">
        <v>3251</v>
      </c>
      <c r="AY17" s="80" t="s">
        <v>66</v>
      </c>
      <c r="AZ17" s="79" t="str">
        <f>REPLACE(INDEX(GroupVertices[Group],MATCH(Vertices[[#This Row],[Vertex]],GroupVertices[Vertex],0)),1,1,"")</f>
        <v>5</v>
      </c>
      <c r="BA17" s="48"/>
      <c r="BB17" s="48"/>
      <c r="BC17" s="48"/>
      <c r="BD17" s="48"/>
      <c r="BE17" s="48" t="s">
        <v>3672</v>
      </c>
      <c r="BF17" s="48" t="s">
        <v>3688</v>
      </c>
      <c r="BG17" s="113" t="s">
        <v>3750</v>
      </c>
      <c r="BH17" s="113" t="s">
        <v>3792</v>
      </c>
      <c r="BI17" s="113" t="s">
        <v>3852</v>
      </c>
      <c r="BJ17" s="113" t="s">
        <v>3853</v>
      </c>
      <c r="BK17" s="2"/>
      <c r="BL17" s="3"/>
      <c r="BM17" s="3"/>
      <c r="BN17" s="3"/>
      <c r="BO17" s="3"/>
    </row>
    <row r="18" spans="1:67" ht="15">
      <c r="A18" s="65" t="s">
        <v>273</v>
      </c>
      <c r="B18" s="66"/>
      <c r="C18" s="66"/>
      <c r="D18" s="67">
        <v>5.0576923076923075</v>
      </c>
      <c r="E18" s="116">
        <v>56.810553226334754</v>
      </c>
      <c r="F18" s="95" t="s">
        <v>1115</v>
      </c>
      <c r="G18" s="114"/>
      <c r="H18" s="70"/>
      <c r="I18" s="71"/>
      <c r="J18" s="118"/>
      <c r="K18" s="70" t="s">
        <v>3883</v>
      </c>
      <c r="L18" s="119"/>
      <c r="M18" s="75">
        <v>8136.35302734375</v>
      </c>
      <c r="N18" s="75">
        <v>8219.7314453125</v>
      </c>
      <c r="O18" s="76"/>
      <c r="P18" s="77"/>
      <c r="Q18" s="77"/>
      <c r="R18" s="120">
        <f>S18+T18</f>
        <v>16</v>
      </c>
      <c r="S18" s="48">
        <v>9</v>
      </c>
      <c r="T18" s="48">
        <v>7</v>
      </c>
      <c r="U18" s="49">
        <v>307.935714</v>
      </c>
      <c r="V18" s="49">
        <v>0.003968</v>
      </c>
      <c r="W18" s="49">
        <v>0.027241</v>
      </c>
      <c r="X18" s="49">
        <v>2.227809</v>
      </c>
      <c r="Y18" s="49">
        <v>0.2</v>
      </c>
      <c r="Z18" s="49">
        <v>0.4</v>
      </c>
      <c r="AA18" s="72">
        <v>18</v>
      </c>
      <c r="AB18" s="72"/>
      <c r="AC18" s="73"/>
      <c r="AD18" s="80" t="s">
        <v>2598</v>
      </c>
      <c r="AE18" s="80">
        <v>906</v>
      </c>
      <c r="AF18" s="80">
        <v>816</v>
      </c>
      <c r="AG18" s="80">
        <v>2620</v>
      </c>
      <c r="AH18" s="80">
        <v>4976</v>
      </c>
      <c r="AI18" s="80"/>
      <c r="AJ18" s="80" t="s">
        <v>2711</v>
      </c>
      <c r="AK18" s="80" t="s">
        <v>2823</v>
      </c>
      <c r="AL18" s="83" t="s">
        <v>2903</v>
      </c>
      <c r="AM18" s="80"/>
      <c r="AN18" s="82">
        <v>41208.57653935185</v>
      </c>
      <c r="AO18" s="83" t="s">
        <v>2995</v>
      </c>
      <c r="AP18" s="80" t="b">
        <v>0</v>
      </c>
      <c r="AQ18" s="80" t="b">
        <v>0</v>
      </c>
      <c r="AR18" s="80" t="b">
        <v>1</v>
      </c>
      <c r="AS18" s="80" t="s">
        <v>2484</v>
      </c>
      <c r="AT18" s="80">
        <v>13</v>
      </c>
      <c r="AU18" s="83" t="s">
        <v>3085</v>
      </c>
      <c r="AV18" s="80" t="b">
        <v>0</v>
      </c>
      <c r="AW18" s="80" t="s">
        <v>3136</v>
      </c>
      <c r="AX18" s="83" t="s">
        <v>3158</v>
      </c>
      <c r="AY18" s="80" t="s">
        <v>66</v>
      </c>
      <c r="AZ18" s="79" t="str">
        <f>REPLACE(INDEX(GroupVertices[Group],MATCH(Vertices[[#This Row],[Vertex]],GroupVertices[Vertex],0)),1,1,"")</f>
        <v>4</v>
      </c>
      <c r="BA18" s="48" t="s">
        <v>895</v>
      </c>
      <c r="BB18" s="48" t="s">
        <v>895</v>
      </c>
      <c r="BC18" s="48" t="s">
        <v>922</v>
      </c>
      <c r="BD18" s="48" t="s">
        <v>922</v>
      </c>
      <c r="BE18" s="48" t="s">
        <v>925</v>
      </c>
      <c r="BF18" s="48" t="s">
        <v>925</v>
      </c>
      <c r="BG18" s="113" t="s">
        <v>3702</v>
      </c>
      <c r="BH18" s="113" t="s">
        <v>3759</v>
      </c>
      <c r="BI18" s="113" t="s">
        <v>3805</v>
      </c>
      <c r="BJ18" s="113" t="s">
        <v>3859</v>
      </c>
      <c r="BK18" s="2"/>
      <c r="BL18" s="3"/>
      <c r="BM18" s="3"/>
      <c r="BN18" s="3"/>
      <c r="BO18" s="3"/>
    </row>
    <row r="19" spans="1:67" ht="15">
      <c r="A19" s="65" t="s">
        <v>294</v>
      </c>
      <c r="B19" s="66"/>
      <c r="C19" s="66"/>
      <c r="D19" s="67">
        <v>3.16025641025641</v>
      </c>
      <c r="E19" s="116">
        <v>52.56505442733923</v>
      </c>
      <c r="F19" s="95" t="s">
        <v>1136</v>
      </c>
      <c r="G19" s="114"/>
      <c r="H19" s="70"/>
      <c r="I19" s="71"/>
      <c r="J19" s="118"/>
      <c r="K19" s="70" t="s">
        <v>3885</v>
      </c>
      <c r="L19" s="119"/>
      <c r="M19" s="75">
        <v>7859.92724609375</v>
      </c>
      <c r="N19" s="75">
        <v>9238.7509765625</v>
      </c>
      <c r="O19" s="76"/>
      <c r="P19" s="77"/>
      <c r="Q19" s="77"/>
      <c r="R19" s="120">
        <f>S19+T19</f>
        <v>8</v>
      </c>
      <c r="S19" s="48">
        <v>7</v>
      </c>
      <c r="T19" s="48">
        <v>1</v>
      </c>
      <c r="U19" s="49">
        <v>230.166667</v>
      </c>
      <c r="V19" s="49">
        <v>0.003817</v>
      </c>
      <c r="W19" s="49">
        <v>0.021125</v>
      </c>
      <c r="X19" s="49">
        <v>1.480774</v>
      </c>
      <c r="Y19" s="49">
        <v>0.3333333333333333</v>
      </c>
      <c r="Z19" s="49">
        <v>0</v>
      </c>
      <c r="AA19" s="72">
        <v>19</v>
      </c>
      <c r="AB19" s="72"/>
      <c r="AC19" s="73"/>
      <c r="AD19" s="80" t="s">
        <v>2615</v>
      </c>
      <c r="AE19" s="80">
        <v>715</v>
      </c>
      <c r="AF19" s="80">
        <v>330</v>
      </c>
      <c r="AG19" s="80">
        <v>1590</v>
      </c>
      <c r="AH19" s="80">
        <v>2502</v>
      </c>
      <c r="AI19" s="80"/>
      <c r="AJ19" s="80" t="s">
        <v>2726</v>
      </c>
      <c r="AK19" s="80" t="s">
        <v>2836</v>
      </c>
      <c r="AL19" s="80"/>
      <c r="AM19" s="80"/>
      <c r="AN19" s="82">
        <v>39911.44824074074</v>
      </c>
      <c r="AO19" s="83" t="s">
        <v>3010</v>
      </c>
      <c r="AP19" s="80" t="b">
        <v>0</v>
      </c>
      <c r="AQ19" s="80" t="b">
        <v>0</v>
      </c>
      <c r="AR19" s="80" t="b">
        <v>0</v>
      </c>
      <c r="AS19" s="80" t="s">
        <v>2484</v>
      </c>
      <c r="AT19" s="80">
        <v>39</v>
      </c>
      <c r="AU19" s="83" t="s">
        <v>3094</v>
      </c>
      <c r="AV19" s="80" t="b">
        <v>0</v>
      </c>
      <c r="AW19" s="80" t="s">
        <v>3136</v>
      </c>
      <c r="AX19" s="83" t="s">
        <v>3175</v>
      </c>
      <c r="AY19" s="80" t="s">
        <v>66</v>
      </c>
      <c r="AZ19" s="79" t="str">
        <f>REPLACE(INDEX(GroupVertices[Group],MATCH(Vertices[[#This Row],[Vertex]],GroupVertices[Vertex],0)),1,1,"")</f>
        <v>4</v>
      </c>
      <c r="BA19" s="48"/>
      <c r="BB19" s="48"/>
      <c r="BC19" s="48"/>
      <c r="BD19" s="48"/>
      <c r="BE19" s="48" t="s">
        <v>3663</v>
      </c>
      <c r="BF19" s="48" t="s">
        <v>946</v>
      </c>
      <c r="BG19" s="113" t="s">
        <v>3709</v>
      </c>
      <c r="BH19" s="113" t="s">
        <v>3762</v>
      </c>
      <c r="BI19" s="113" t="s">
        <v>3811</v>
      </c>
      <c r="BJ19" s="113" t="s">
        <v>3811</v>
      </c>
      <c r="BK19" s="2"/>
      <c r="BL19" s="3"/>
      <c r="BM19" s="3"/>
      <c r="BN19" s="3"/>
      <c r="BO19" s="3"/>
    </row>
    <row r="20" spans="1:67" ht="15">
      <c r="A20" s="65" t="s">
        <v>275</v>
      </c>
      <c r="B20" s="66"/>
      <c r="C20" s="66"/>
      <c r="D20" s="67">
        <v>4.82051282051282</v>
      </c>
      <c r="E20" s="116">
        <v>52.33980106998581</v>
      </c>
      <c r="F20" s="95" t="s">
        <v>1117</v>
      </c>
      <c r="G20" s="114"/>
      <c r="H20" s="70"/>
      <c r="I20" s="71"/>
      <c r="J20" s="118"/>
      <c r="K20" s="70" t="s">
        <v>3886</v>
      </c>
      <c r="L20" s="119"/>
      <c r="M20" s="75">
        <v>1847.6326904296875</v>
      </c>
      <c r="N20" s="75">
        <v>570.6485595703125</v>
      </c>
      <c r="O20" s="76"/>
      <c r="P20" s="77"/>
      <c r="Q20" s="77"/>
      <c r="R20" s="120">
        <f>S20+T20</f>
        <v>15</v>
      </c>
      <c r="S20" s="48">
        <v>6</v>
      </c>
      <c r="T20" s="48">
        <v>9</v>
      </c>
      <c r="U20" s="49">
        <v>226.040476</v>
      </c>
      <c r="V20" s="49">
        <v>0.004082</v>
      </c>
      <c r="W20" s="49">
        <v>0.034154</v>
      </c>
      <c r="X20" s="49">
        <v>2.26221</v>
      </c>
      <c r="Y20" s="49">
        <v>0.2909090909090909</v>
      </c>
      <c r="Z20" s="49">
        <v>0.18181818181818182</v>
      </c>
      <c r="AA20" s="72">
        <v>20</v>
      </c>
      <c r="AB20" s="72"/>
      <c r="AC20" s="73"/>
      <c r="AD20" s="80" t="s">
        <v>2654</v>
      </c>
      <c r="AE20" s="80">
        <v>4231</v>
      </c>
      <c r="AF20" s="80">
        <v>3907</v>
      </c>
      <c r="AG20" s="80">
        <v>12121</v>
      </c>
      <c r="AH20" s="80">
        <v>21374</v>
      </c>
      <c r="AI20" s="80"/>
      <c r="AJ20" s="80" t="s">
        <v>2767</v>
      </c>
      <c r="AK20" s="80" t="s">
        <v>2864</v>
      </c>
      <c r="AL20" s="83" t="s">
        <v>2943</v>
      </c>
      <c r="AM20" s="80"/>
      <c r="AN20" s="82">
        <v>41842.52460648148</v>
      </c>
      <c r="AO20" s="83" t="s">
        <v>3047</v>
      </c>
      <c r="AP20" s="80" t="b">
        <v>0</v>
      </c>
      <c r="AQ20" s="80" t="b">
        <v>0</v>
      </c>
      <c r="AR20" s="80" t="b">
        <v>1</v>
      </c>
      <c r="AS20" s="80" t="s">
        <v>2484</v>
      </c>
      <c r="AT20" s="80">
        <v>135</v>
      </c>
      <c r="AU20" s="83" t="s">
        <v>3085</v>
      </c>
      <c r="AV20" s="80" t="b">
        <v>0</v>
      </c>
      <c r="AW20" s="80" t="s">
        <v>3136</v>
      </c>
      <c r="AX20" s="83" t="s">
        <v>3216</v>
      </c>
      <c r="AY20" s="80" t="s">
        <v>66</v>
      </c>
      <c r="AZ20" s="79" t="str">
        <f>REPLACE(INDEX(GroupVertices[Group],MATCH(Vertices[[#This Row],[Vertex]],GroupVertices[Vertex],0)),1,1,"")</f>
        <v>2</v>
      </c>
      <c r="BA20" s="48" t="s">
        <v>888</v>
      </c>
      <c r="BB20" s="48" t="s">
        <v>888</v>
      </c>
      <c r="BC20" s="48" t="s">
        <v>920</v>
      </c>
      <c r="BD20" s="48" t="s">
        <v>920</v>
      </c>
      <c r="BE20" s="48" t="s">
        <v>925</v>
      </c>
      <c r="BF20" s="48" t="s">
        <v>925</v>
      </c>
      <c r="BG20" s="113" t="s">
        <v>3729</v>
      </c>
      <c r="BH20" s="113" t="s">
        <v>3776</v>
      </c>
      <c r="BI20" s="113" t="s">
        <v>3829</v>
      </c>
      <c r="BJ20" s="113" t="s">
        <v>3829</v>
      </c>
      <c r="BK20" s="2"/>
      <c r="BL20" s="3"/>
      <c r="BM20" s="3"/>
      <c r="BN20" s="3"/>
      <c r="BO20" s="3"/>
    </row>
    <row r="21" spans="1:67" ht="15">
      <c r="A21" s="65" t="s">
        <v>230</v>
      </c>
      <c r="B21" s="66"/>
      <c r="C21" s="66"/>
      <c r="D21" s="67">
        <v>2.923076923076923</v>
      </c>
      <c r="E21" s="116">
        <v>51.354951413909816</v>
      </c>
      <c r="F21" s="95" t="s">
        <v>1080</v>
      </c>
      <c r="G21" s="114"/>
      <c r="H21" s="70"/>
      <c r="I21" s="71"/>
      <c r="J21" s="118"/>
      <c r="K21" s="70" t="s">
        <v>3881</v>
      </c>
      <c r="L21" s="119"/>
      <c r="M21" s="75">
        <v>5541.31396484375</v>
      </c>
      <c r="N21" s="75">
        <v>196.85247802734375</v>
      </c>
      <c r="O21" s="76"/>
      <c r="P21" s="77"/>
      <c r="Q21" s="77"/>
      <c r="R21" s="120">
        <f>S21+T21</f>
        <v>7</v>
      </c>
      <c r="S21" s="48">
        <v>4</v>
      </c>
      <c r="T21" s="48">
        <v>3</v>
      </c>
      <c r="U21" s="49">
        <v>208</v>
      </c>
      <c r="V21" s="49">
        <v>0.003788</v>
      </c>
      <c r="W21" s="49">
        <v>0.016396</v>
      </c>
      <c r="X21" s="49">
        <v>1.213174</v>
      </c>
      <c r="Y21" s="49">
        <v>0.4166666666666667</v>
      </c>
      <c r="Z21" s="49">
        <v>0.25</v>
      </c>
      <c r="AA21" s="72">
        <v>21</v>
      </c>
      <c r="AB21" s="72"/>
      <c r="AC21" s="73"/>
      <c r="AD21" s="80" t="s">
        <v>2601</v>
      </c>
      <c r="AE21" s="80">
        <v>6680</v>
      </c>
      <c r="AF21" s="80">
        <v>13760</v>
      </c>
      <c r="AG21" s="80">
        <v>55203</v>
      </c>
      <c r="AH21" s="80">
        <v>41927</v>
      </c>
      <c r="AI21" s="80"/>
      <c r="AJ21" s="80" t="s">
        <v>2714</v>
      </c>
      <c r="AK21" s="80" t="s">
        <v>2826</v>
      </c>
      <c r="AL21" s="83" t="s">
        <v>2906</v>
      </c>
      <c r="AM21" s="80"/>
      <c r="AN21" s="82">
        <v>39894.66626157407</v>
      </c>
      <c r="AO21" s="83" t="s">
        <v>2998</v>
      </c>
      <c r="AP21" s="80" t="b">
        <v>0</v>
      </c>
      <c r="AQ21" s="80" t="b">
        <v>0</v>
      </c>
      <c r="AR21" s="80" t="b">
        <v>1</v>
      </c>
      <c r="AS21" s="80" t="s">
        <v>2484</v>
      </c>
      <c r="AT21" s="80">
        <v>436</v>
      </c>
      <c r="AU21" s="83" t="s">
        <v>3090</v>
      </c>
      <c r="AV21" s="80" t="b">
        <v>0</v>
      </c>
      <c r="AW21" s="80" t="s">
        <v>3136</v>
      </c>
      <c r="AX21" s="83" t="s">
        <v>3161</v>
      </c>
      <c r="AY21" s="80" t="s">
        <v>66</v>
      </c>
      <c r="AZ21" s="79" t="str">
        <f>REPLACE(INDEX(GroupVertices[Group],MATCH(Vertices[[#This Row],[Vertex]],GroupVertices[Vertex],0)),1,1,"")</f>
        <v>6</v>
      </c>
      <c r="BA21" s="48"/>
      <c r="BB21" s="48"/>
      <c r="BC21" s="48"/>
      <c r="BD21" s="48"/>
      <c r="BE21" s="48" t="s">
        <v>925</v>
      </c>
      <c r="BF21" s="48" t="s">
        <v>925</v>
      </c>
      <c r="BG21" s="113" t="s">
        <v>3704</v>
      </c>
      <c r="BH21" s="113" t="s">
        <v>3760</v>
      </c>
      <c r="BI21" s="113" t="s">
        <v>3807</v>
      </c>
      <c r="BJ21" s="113" t="s">
        <v>3860</v>
      </c>
      <c r="BK21" s="2"/>
      <c r="BL21" s="3"/>
      <c r="BM21" s="3"/>
      <c r="BN21" s="3"/>
      <c r="BO21" s="3"/>
    </row>
    <row r="22" spans="1:67" ht="15">
      <c r="A22" s="65" t="s">
        <v>225</v>
      </c>
      <c r="B22" s="66"/>
      <c r="C22" s="66"/>
      <c r="D22" s="67">
        <v>2.448717948717949</v>
      </c>
      <c r="E22" s="116">
        <v>51.354951413909816</v>
      </c>
      <c r="F22" s="95" t="s">
        <v>1075</v>
      </c>
      <c r="G22" s="114"/>
      <c r="H22" s="70"/>
      <c r="I22" s="71"/>
      <c r="J22" s="118"/>
      <c r="K22" s="70" t="s">
        <v>3875</v>
      </c>
      <c r="L22" s="119"/>
      <c r="M22" s="75">
        <v>1181.939208984375</v>
      </c>
      <c r="N22" s="75">
        <v>6072.78125</v>
      </c>
      <c r="O22" s="76"/>
      <c r="P22" s="77"/>
      <c r="Q22" s="77"/>
      <c r="R22" s="120">
        <f>S22+T22</f>
        <v>5</v>
      </c>
      <c r="S22" s="48">
        <v>2</v>
      </c>
      <c r="T22" s="48">
        <v>3</v>
      </c>
      <c r="U22" s="49">
        <v>208</v>
      </c>
      <c r="V22" s="49">
        <v>0.003636</v>
      </c>
      <c r="W22" s="49">
        <v>0.008489</v>
      </c>
      <c r="X22" s="49">
        <v>0.992002</v>
      </c>
      <c r="Y22" s="49">
        <v>0</v>
      </c>
      <c r="Z22" s="49">
        <v>0.5</v>
      </c>
      <c r="AA22" s="72">
        <v>22</v>
      </c>
      <c r="AB22" s="72"/>
      <c r="AC22" s="73"/>
      <c r="AD22" s="80" t="s">
        <v>2593</v>
      </c>
      <c r="AE22" s="80">
        <v>2137</v>
      </c>
      <c r="AF22" s="80">
        <v>1319</v>
      </c>
      <c r="AG22" s="80">
        <v>3043</v>
      </c>
      <c r="AH22" s="80">
        <v>7285</v>
      </c>
      <c r="AI22" s="80"/>
      <c r="AJ22" s="80" t="s">
        <v>2706</v>
      </c>
      <c r="AK22" s="80"/>
      <c r="AL22" s="83" t="s">
        <v>2900</v>
      </c>
      <c r="AM22" s="80"/>
      <c r="AN22" s="82">
        <v>41507.62357638889</v>
      </c>
      <c r="AO22" s="83" t="s">
        <v>2990</v>
      </c>
      <c r="AP22" s="80" t="b">
        <v>0</v>
      </c>
      <c r="AQ22" s="80" t="b">
        <v>0</v>
      </c>
      <c r="AR22" s="80" t="b">
        <v>1</v>
      </c>
      <c r="AS22" s="80" t="s">
        <v>2484</v>
      </c>
      <c r="AT22" s="80">
        <v>31</v>
      </c>
      <c r="AU22" s="83" t="s">
        <v>3085</v>
      </c>
      <c r="AV22" s="80" t="b">
        <v>0</v>
      </c>
      <c r="AW22" s="80" t="s">
        <v>3136</v>
      </c>
      <c r="AX22" s="83" t="s">
        <v>3153</v>
      </c>
      <c r="AY22" s="80" t="s">
        <v>66</v>
      </c>
      <c r="AZ22" s="79" t="str">
        <f>REPLACE(INDEX(GroupVertices[Group],MATCH(Vertices[[#This Row],[Vertex]],GroupVertices[Vertex],0)),1,1,"")</f>
        <v>1</v>
      </c>
      <c r="BA22" s="48"/>
      <c r="BB22" s="48"/>
      <c r="BC22" s="48"/>
      <c r="BD22" s="48"/>
      <c r="BE22" s="48" t="s">
        <v>925</v>
      </c>
      <c r="BF22" s="48" t="s">
        <v>925</v>
      </c>
      <c r="BG22" s="113" t="s">
        <v>3698</v>
      </c>
      <c r="BH22" s="113" t="s">
        <v>3757</v>
      </c>
      <c r="BI22" s="113" t="s">
        <v>3801</v>
      </c>
      <c r="BJ22" s="113" t="s">
        <v>3801</v>
      </c>
      <c r="BK22" s="2"/>
      <c r="BL22" s="3"/>
      <c r="BM22" s="3"/>
      <c r="BN22" s="3"/>
      <c r="BO22" s="3"/>
    </row>
    <row r="23" spans="1:67" ht="15">
      <c r="A23" s="65" t="s">
        <v>307</v>
      </c>
      <c r="B23" s="66"/>
      <c r="C23" s="66"/>
      <c r="D23" s="67">
        <v>2.2115384615384617</v>
      </c>
      <c r="E23" s="116">
        <v>50.2358336062889</v>
      </c>
      <c r="F23" s="95" t="s">
        <v>3132</v>
      </c>
      <c r="G23" s="114"/>
      <c r="H23" s="70"/>
      <c r="I23" s="71"/>
      <c r="J23" s="118"/>
      <c r="K23" s="70" t="s">
        <v>3882</v>
      </c>
      <c r="L23" s="119"/>
      <c r="M23" s="75">
        <v>5852.271484375</v>
      </c>
      <c r="N23" s="75">
        <v>5289.44287109375</v>
      </c>
      <c r="O23" s="76"/>
      <c r="P23" s="77"/>
      <c r="Q23" s="77"/>
      <c r="R23" s="120">
        <f>S23+T23</f>
        <v>4</v>
      </c>
      <c r="S23" s="48">
        <v>1</v>
      </c>
      <c r="T23" s="48">
        <v>3</v>
      </c>
      <c r="U23" s="49">
        <v>187.5</v>
      </c>
      <c r="V23" s="49">
        <v>0.002825</v>
      </c>
      <c r="W23" s="49">
        <v>0.001718</v>
      </c>
      <c r="X23" s="49">
        <v>1.029284</v>
      </c>
      <c r="Y23" s="49">
        <v>0.25</v>
      </c>
      <c r="Z23" s="49">
        <v>0</v>
      </c>
      <c r="AA23" s="72">
        <v>23</v>
      </c>
      <c r="AB23" s="72"/>
      <c r="AC23" s="73"/>
      <c r="AD23" s="80" t="s">
        <v>2688</v>
      </c>
      <c r="AE23" s="80">
        <v>5229</v>
      </c>
      <c r="AF23" s="80">
        <v>5022</v>
      </c>
      <c r="AG23" s="80">
        <v>17846</v>
      </c>
      <c r="AH23" s="80">
        <v>40713</v>
      </c>
      <c r="AI23" s="80"/>
      <c r="AJ23" s="80" t="s">
        <v>2802</v>
      </c>
      <c r="AK23" s="80" t="s">
        <v>2890</v>
      </c>
      <c r="AL23" s="83" t="s">
        <v>2971</v>
      </c>
      <c r="AM23" s="80"/>
      <c r="AN23" s="82">
        <v>41501.96145833333</v>
      </c>
      <c r="AO23" s="83" t="s">
        <v>3081</v>
      </c>
      <c r="AP23" s="80" t="b">
        <v>1</v>
      </c>
      <c r="AQ23" s="80" t="b">
        <v>0</v>
      </c>
      <c r="AR23" s="80" t="b">
        <v>0</v>
      </c>
      <c r="AS23" s="80" t="s">
        <v>2484</v>
      </c>
      <c r="AT23" s="80">
        <v>49</v>
      </c>
      <c r="AU23" s="83" t="s">
        <v>3085</v>
      </c>
      <c r="AV23" s="80" t="b">
        <v>0</v>
      </c>
      <c r="AW23" s="80" t="s">
        <v>3136</v>
      </c>
      <c r="AX23" s="83" t="s">
        <v>3252</v>
      </c>
      <c r="AY23" s="80" t="s">
        <v>66</v>
      </c>
      <c r="AZ23" s="79" t="str">
        <f>REPLACE(INDEX(GroupVertices[Group],MATCH(Vertices[[#This Row],[Vertex]],GroupVertices[Vertex],0)),1,1,"")</f>
        <v>5</v>
      </c>
      <c r="BA23" s="48"/>
      <c r="BB23" s="48"/>
      <c r="BC23" s="48"/>
      <c r="BD23" s="48"/>
      <c r="BE23" s="48" t="s">
        <v>3673</v>
      </c>
      <c r="BF23" s="48" t="s">
        <v>3673</v>
      </c>
      <c r="BG23" s="113" t="s">
        <v>3751</v>
      </c>
      <c r="BH23" s="113" t="s">
        <v>3751</v>
      </c>
      <c r="BI23" s="113" t="s">
        <v>3853</v>
      </c>
      <c r="BJ23" s="113" t="s">
        <v>3853</v>
      </c>
      <c r="BK23" s="2"/>
      <c r="BL23" s="3"/>
      <c r="BM23" s="3"/>
      <c r="BN23" s="3"/>
      <c r="BO23" s="3"/>
    </row>
    <row r="24" spans="1:67" ht="15">
      <c r="A24" s="65" t="s">
        <v>287</v>
      </c>
      <c r="B24" s="66"/>
      <c r="C24" s="66"/>
      <c r="D24" s="67">
        <v>4.346153846153846</v>
      </c>
      <c r="E24" s="116">
        <v>41.97619827492084</v>
      </c>
      <c r="F24" s="95" t="s">
        <v>1129</v>
      </c>
      <c r="G24" s="114"/>
      <c r="H24" s="70"/>
      <c r="I24" s="71"/>
      <c r="J24" s="118"/>
      <c r="K24" s="70" t="s">
        <v>3887</v>
      </c>
      <c r="L24" s="119"/>
      <c r="M24" s="75">
        <v>758.1036376953125</v>
      </c>
      <c r="N24" s="75">
        <v>588.3601684570312</v>
      </c>
      <c r="O24" s="76"/>
      <c r="P24" s="77"/>
      <c r="Q24" s="77"/>
      <c r="R24" s="120">
        <f>S24+T24</f>
        <v>13</v>
      </c>
      <c r="S24" s="48">
        <v>5</v>
      </c>
      <c r="T24" s="48">
        <v>8</v>
      </c>
      <c r="U24" s="49">
        <v>36.2</v>
      </c>
      <c r="V24" s="49">
        <v>0.003831</v>
      </c>
      <c r="W24" s="49">
        <v>0.030531</v>
      </c>
      <c r="X24" s="49">
        <v>1.874676</v>
      </c>
      <c r="Y24" s="49">
        <v>0.3472222222222222</v>
      </c>
      <c r="Z24" s="49">
        <v>0.2222222222222222</v>
      </c>
      <c r="AA24" s="72">
        <v>24</v>
      </c>
      <c r="AB24" s="72"/>
      <c r="AC24" s="73"/>
      <c r="AD24" s="80" t="s">
        <v>2674</v>
      </c>
      <c r="AE24" s="80">
        <v>2688</v>
      </c>
      <c r="AF24" s="80">
        <v>9417</v>
      </c>
      <c r="AG24" s="80">
        <v>28651</v>
      </c>
      <c r="AH24" s="80">
        <v>87484</v>
      </c>
      <c r="AI24" s="80"/>
      <c r="AJ24" s="80" t="s">
        <v>2786</v>
      </c>
      <c r="AK24" s="80"/>
      <c r="AL24" s="83" t="s">
        <v>2959</v>
      </c>
      <c r="AM24" s="80"/>
      <c r="AN24" s="82">
        <v>39536.05267361111</v>
      </c>
      <c r="AO24" s="83" t="s">
        <v>3065</v>
      </c>
      <c r="AP24" s="80" t="b">
        <v>0</v>
      </c>
      <c r="AQ24" s="80" t="b">
        <v>0</v>
      </c>
      <c r="AR24" s="80" t="b">
        <v>1</v>
      </c>
      <c r="AS24" s="80" t="s">
        <v>2484</v>
      </c>
      <c r="AT24" s="80">
        <v>350</v>
      </c>
      <c r="AU24" s="83" t="s">
        <v>3098</v>
      </c>
      <c r="AV24" s="80" t="b">
        <v>0</v>
      </c>
      <c r="AW24" s="80" t="s">
        <v>3136</v>
      </c>
      <c r="AX24" s="83" t="s">
        <v>3236</v>
      </c>
      <c r="AY24" s="80" t="s">
        <v>66</v>
      </c>
      <c r="AZ24" s="79" t="str">
        <f>REPLACE(INDEX(GroupVertices[Group],MATCH(Vertices[[#This Row],[Vertex]],GroupVertices[Vertex],0)),1,1,"")</f>
        <v>2</v>
      </c>
      <c r="BA24" s="48" t="s">
        <v>3650</v>
      </c>
      <c r="BB24" s="48" t="s">
        <v>3650</v>
      </c>
      <c r="BC24" s="48" t="s">
        <v>917</v>
      </c>
      <c r="BD24" s="48" t="s">
        <v>917</v>
      </c>
      <c r="BE24" s="48" t="s">
        <v>3668</v>
      </c>
      <c r="BF24" s="48" t="s">
        <v>3684</v>
      </c>
      <c r="BG24" s="113" t="s">
        <v>3741</v>
      </c>
      <c r="BH24" s="113" t="s">
        <v>3786</v>
      </c>
      <c r="BI24" s="113" t="s">
        <v>3841</v>
      </c>
      <c r="BJ24" s="113" t="s">
        <v>3868</v>
      </c>
      <c r="BK24" s="2"/>
      <c r="BL24" s="3"/>
      <c r="BM24" s="3"/>
      <c r="BN24" s="3"/>
      <c r="BO24" s="3"/>
    </row>
    <row r="25" spans="1:67" ht="15">
      <c r="A25" s="65" t="s">
        <v>268</v>
      </c>
      <c r="B25" s="66"/>
      <c r="C25" s="66"/>
      <c r="D25" s="67">
        <v>4.346153846153846</v>
      </c>
      <c r="E25" s="116">
        <v>41.59614013538596</v>
      </c>
      <c r="F25" s="95" t="s">
        <v>1109</v>
      </c>
      <c r="G25" s="114"/>
      <c r="H25" s="70"/>
      <c r="I25" s="71"/>
      <c r="J25" s="118"/>
      <c r="K25" s="70" t="s">
        <v>3888</v>
      </c>
      <c r="L25" s="119"/>
      <c r="M25" s="75">
        <v>2395.47021484375</v>
      </c>
      <c r="N25" s="75">
        <v>2689.567626953125</v>
      </c>
      <c r="O25" s="76"/>
      <c r="P25" s="77"/>
      <c r="Q25" s="77"/>
      <c r="R25" s="120">
        <f>S25+T25</f>
        <v>13</v>
      </c>
      <c r="S25" s="48">
        <v>8</v>
      </c>
      <c r="T25" s="48">
        <v>5</v>
      </c>
      <c r="U25" s="49">
        <v>29.238095</v>
      </c>
      <c r="V25" s="49">
        <v>0.003817</v>
      </c>
      <c r="W25" s="49">
        <v>0.02333</v>
      </c>
      <c r="X25" s="49">
        <v>1.626263</v>
      </c>
      <c r="Y25" s="49">
        <v>0.38095238095238093</v>
      </c>
      <c r="Z25" s="49">
        <v>0.5714285714285714</v>
      </c>
      <c r="AA25" s="72">
        <v>25</v>
      </c>
      <c r="AB25" s="72"/>
      <c r="AC25" s="73"/>
      <c r="AD25" s="80" t="s">
        <v>2624</v>
      </c>
      <c r="AE25" s="80">
        <v>2342</v>
      </c>
      <c r="AF25" s="80">
        <v>8158</v>
      </c>
      <c r="AG25" s="80">
        <v>102022</v>
      </c>
      <c r="AH25" s="80">
        <v>73669</v>
      </c>
      <c r="AI25" s="80"/>
      <c r="AJ25" s="80" t="s">
        <v>2735</v>
      </c>
      <c r="AK25" s="80" t="s">
        <v>2843</v>
      </c>
      <c r="AL25" s="83" t="s">
        <v>2919</v>
      </c>
      <c r="AM25" s="80"/>
      <c r="AN25" s="82">
        <v>39905.569699074076</v>
      </c>
      <c r="AO25" s="83" t="s">
        <v>3018</v>
      </c>
      <c r="AP25" s="80" t="b">
        <v>0</v>
      </c>
      <c r="AQ25" s="80" t="b">
        <v>0</v>
      </c>
      <c r="AR25" s="80" t="b">
        <v>1</v>
      </c>
      <c r="AS25" s="80" t="s">
        <v>2484</v>
      </c>
      <c r="AT25" s="80">
        <v>611</v>
      </c>
      <c r="AU25" s="83" t="s">
        <v>3085</v>
      </c>
      <c r="AV25" s="80" t="b">
        <v>0</v>
      </c>
      <c r="AW25" s="80" t="s">
        <v>3136</v>
      </c>
      <c r="AX25" s="83" t="s">
        <v>3184</v>
      </c>
      <c r="AY25" s="80" t="s">
        <v>66</v>
      </c>
      <c r="AZ25" s="79" t="str">
        <f>REPLACE(INDEX(GroupVertices[Group],MATCH(Vertices[[#This Row],[Vertex]],GroupVertices[Vertex],0)),1,1,"")</f>
        <v>2</v>
      </c>
      <c r="BA25" s="48"/>
      <c r="BB25" s="48"/>
      <c r="BC25" s="48"/>
      <c r="BD25" s="48"/>
      <c r="BE25" s="48" t="s">
        <v>925</v>
      </c>
      <c r="BF25" s="48" t="s">
        <v>925</v>
      </c>
      <c r="BG25" s="113" t="s">
        <v>3716</v>
      </c>
      <c r="BH25" s="113" t="s">
        <v>3767</v>
      </c>
      <c r="BI25" s="113" t="s">
        <v>3816</v>
      </c>
      <c r="BJ25" s="113" t="s">
        <v>3816</v>
      </c>
      <c r="BK25" s="2"/>
      <c r="BL25" s="3"/>
      <c r="BM25" s="3"/>
      <c r="BN25" s="3"/>
      <c r="BO25" s="3"/>
    </row>
    <row r="26" spans="1:67" ht="15">
      <c r="A26" s="65" t="s">
        <v>277</v>
      </c>
      <c r="B26" s="66"/>
      <c r="C26" s="66"/>
      <c r="D26" s="67">
        <v>3.871794871794872</v>
      </c>
      <c r="E26" s="116">
        <v>41.55792635658915</v>
      </c>
      <c r="F26" s="95" t="s">
        <v>1119</v>
      </c>
      <c r="G26" s="114"/>
      <c r="H26" s="70"/>
      <c r="I26" s="71"/>
      <c r="J26" s="118"/>
      <c r="K26" s="70" t="s">
        <v>3873</v>
      </c>
      <c r="L26" s="119"/>
      <c r="M26" s="75">
        <v>7116.07421875</v>
      </c>
      <c r="N26" s="75">
        <v>7506.2744140625</v>
      </c>
      <c r="O26" s="76"/>
      <c r="P26" s="77"/>
      <c r="Q26" s="77"/>
      <c r="R26" s="120">
        <f>S26+T26</f>
        <v>11</v>
      </c>
      <c r="S26" s="48">
        <v>6</v>
      </c>
      <c r="T26" s="48">
        <v>5</v>
      </c>
      <c r="U26" s="49">
        <v>28.538095</v>
      </c>
      <c r="V26" s="49">
        <v>0.003846</v>
      </c>
      <c r="W26" s="49">
        <v>0.025493</v>
      </c>
      <c r="X26" s="49">
        <v>1.545876</v>
      </c>
      <c r="Y26" s="49">
        <v>0.4523809523809524</v>
      </c>
      <c r="Z26" s="49">
        <v>0.2857142857142857</v>
      </c>
      <c r="AA26" s="72">
        <v>26</v>
      </c>
      <c r="AB26" s="72"/>
      <c r="AC26" s="73"/>
      <c r="AD26" s="80" t="s">
        <v>2657</v>
      </c>
      <c r="AE26" s="80">
        <v>793</v>
      </c>
      <c r="AF26" s="80">
        <v>532</v>
      </c>
      <c r="AG26" s="80">
        <v>4188</v>
      </c>
      <c r="AH26" s="80">
        <v>3895</v>
      </c>
      <c r="AI26" s="80"/>
      <c r="AJ26" s="80" t="s">
        <v>2770</v>
      </c>
      <c r="AK26" s="80" t="s">
        <v>2528</v>
      </c>
      <c r="AL26" s="83" t="s">
        <v>2946</v>
      </c>
      <c r="AM26" s="80"/>
      <c r="AN26" s="82">
        <v>41451.46071759259</v>
      </c>
      <c r="AO26" s="80"/>
      <c r="AP26" s="80" t="b">
        <v>0</v>
      </c>
      <c r="AQ26" s="80" t="b">
        <v>0</v>
      </c>
      <c r="AR26" s="80" t="b">
        <v>1</v>
      </c>
      <c r="AS26" s="80" t="s">
        <v>2484</v>
      </c>
      <c r="AT26" s="80">
        <v>9</v>
      </c>
      <c r="AU26" s="83" t="s">
        <v>3085</v>
      </c>
      <c r="AV26" s="80" t="b">
        <v>0</v>
      </c>
      <c r="AW26" s="80" t="s">
        <v>3136</v>
      </c>
      <c r="AX26" s="83" t="s">
        <v>3219</v>
      </c>
      <c r="AY26" s="80" t="s">
        <v>66</v>
      </c>
      <c r="AZ26" s="79" t="str">
        <f>REPLACE(INDEX(GroupVertices[Group],MATCH(Vertices[[#This Row],[Vertex]],GroupVertices[Vertex],0)),1,1,"")</f>
        <v>4</v>
      </c>
      <c r="BA26" s="48"/>
      <c r="BB26" s="48"/>
      <c r="BC26" s="48"/>
      <c r="BD26" s="48"/>
      <c r="BE26" s="48" t="s">
        <v>925</v>
      </c>
      <c r="BF26" s="48" t="s">
        <v>925</v>
      </c>
      <c r="BG26" s="113" t="s">
        <v>3731</v>
      </c>
      <c r="BH26" s="113" t="s">
        <v>3778</v>
      </c>
      <c r="BI26" s="113" t="s">
        <v>3831</v>
      </c>
      <c r="BJ26" s="113" t="s">
        <v>3865</v>
      </c>
      <c r="BK26" s="2"/>
      <c r="BL26" s="3"/>
      <c r="BM26" s="3"/>
      <c r="BN26" s="3"/>
      <c r="BO26" s="3"/>
    </row>
    <row r="27" spans="1:67" ht="15">
      <c r="A27" s="65" t="s">
        <v>291</v>
      </c>
      <c r="B27" s="66"/>
      <c r="C27" s="66"/>
      <c r="D27" s="67">
        <v>2.923076923076923</v>
      </c>
      <c r="E27" s="116">
        <v>41.2555955890381</v>
      </c>
      <c r="F27" s="95" t="s">
        <v>1133</v>
      </c>
      <c r="G27" s="114"/>
      <c r="H27" s="70"/>
      <c r="I27" s="71"/>
      <c r="J27" s="118"/>
      <c r="K27" s="70" t="s">
        <v>3889</v>
      </c>
      <c r="L27" s="119"/>
      <c r="M27" s="75">
        <v>1733.297119140625</v>
      </c>
      <c r="N27" s="75">
        <v>5877.5849609375</v>
      </c>
      <c r="O27" s="76"/>
      <c r="P27" s="77"/>
      <c r="Q27" s="77"/>
      <c r="R27" s="120">
        <f>S27+T27</f>
        <v>7</v>
      </c>
      <c r="S27" s="48">
        <v>5</v>
      </c>
      <c r="T27" s="48">
        <v>2</v>
      </c>
      <c r="U27" s="49">
        <v>23</v>
      </c>
      <c r="V27" s="49">
        <v>0.003788</v>
      </c>
      <c r="W27" s="49">
        <v>0.012713</v>
      </c>
      <c r="X27" s="49">
        <v>1.204012</v>
      </c>
      <c r="Y27" s="49">
        <v>0.3333333333333333</v>
      </c>
      <c r="Z27" s="49">
        <v>0.25</v>
      </c>
      <c r="AA27" s="72">
        <v>27</v>
      </c>
      <c r="AB27" s="72"/>
      <c r="AC27" s="73"/>
      <c r="AD27" s="80" t="s">
        <v>2618</v>
      </c>
      <c r="AE27" s="80">
        <v>12</v>
      </c>
      <c r="AF27" s="80">
        <v>10</v>
      </c>
      <c r="AG27" s="80">
        <v>6</v>
      </c>
      <c r="AH27" s="80">
        <v>19</v>
      </c>
      <c r="AI27" s="80"/>
      <c r="AJ27" s="80" t="s">
        <v>2729</v>
      </c>
      <c r="AK27" s="80"/>
      <c r="AL27" s="80"/>
      <c r="AM27" s="80"/>
      <c r="AN27" s="82">
        <v>43491.90626157408</v>
      </c>
      <c r="AO27" s="80"/>
      <c r="AP27" s="80" t="b">
        <v>1</v>
      </c>
      <c r="AQ27" s="80" t="b">
        <v>1</v>
      </c>
      <c r="AR27" s="80" t="b">
        <v>0</v>
      </c>
      <c r="AS27" s="80" t="s">
        <v>2484</v>
      </c>
      <c r="AT27" s="80">
        <v>0</v>
      </c>
      <c r="AU27" s="80"/>
      <c r="AV27" s="80" t="b">
        <v>0</v>
      </c>
      <c r="AW27" s="80" t="s">
        <v>3136</v>
      </c>
      <c r="AX27" s="83" t="s">
        <v>3178</v>
      </c>
      <c r="AY27" s="80" t="s">
        <v>66</v>
      </c>
      <c r="AZ27" s="79" t="str">
        <f>REPLACE(INDEX(GroupVertices[Group],MATCH(Vertices[[#This Row],[Vertex]],GroupVertices[Vertex],0)),1,1,"")</f>
        <v>1</v>
      </c>
      <c r="BA27" s="48"/>
      <c r="BB27" s="48"/>
      <c r="BC27" s="48"/>
      <c r="BD27" s="48"/>
      <c r="BE27" s="48" t="s">
        <v>945</v>
      </c>
      <c r="BF27" s="48" t="s">
        <v>945</v>
      </c>
      <c r="BG27" s="113" t="s">
        <v>3711</v>
      </c>
      <c r="BH27" s="113" t="s">
        <v>3764</v>
      </c>
      <c r="BI27" s="113" t="s">
        <v>3813</v>
      </c>
      <c r="BJ27" s="113" t="s">
        <v>3862</v>
      </c>
      <c r="BK27" s="2"/>
      <c r="BL27" s="3"/>
      <c r="BM27" s="3"/>
      <c r="BN27" s="3"/>
      <c r="BO27" s="3"/>
    </row>
    <row r="28" spans="1:67" ht="15">
      <c r="A28" s="65" t="s">
        <v>306</v>
      </c>
      <c r="B28" s="66"/>
      <c r="C28" s="66"/>
      <c r="D28" s="67">
        <v>2.2115384615384617</v>
      </c>
      <c r="E28" s="116">
        <v>40.7406194453543</v>
      </c>
      <c r="F28" s="95" t="s">
        <v>1145</v>
      </c>
      <c r="G28" s="114"/>
      <c r="H28" s="70"/>
      <c r="I28" s="71"/>
      <c r="J28" s="118"/>
      <c r="K28" s="70" t="s">
        <v>3877</v>
      </c>
      <c r="L28" s="119"/>
      <c r="M28" s="75">
        <v>4561.5859375</v>
      </c>
      <c r="N28" s="75">
        <v>5044.06201171875</v>
      </c>
      <c r="O28" s="76"/>
      <c r="P28" s="77"/>
      <c r="Q28" s="77"/>
      <c r="R28" s="120">
        <f>S28+T28</f>
        <v>4</v>
      </c>
      <c r="S28" s="48">
        <v>3</v>
      </c>
      <c r="T28" s="48">
        <v>1</v>
      </c>
      <c r="U28" s="49">
        <v>13.566667</v>
      </c>
      <c r="V28" s="49">
        <v>0.002907</v>
      </c>
      <c r="W28" s="49">
        <v>0.001348</v>
      </c>
      <c r="X28" s="49">
        <v>0.772231</v>
      </c>
      <c r="Y28" s="49">
        <v>0.3333333333333333</v>
      </c>
      <c r="Z28" s="49">
        <v>0.3333333333333333</v>
      </c>
      <c r="AA28" s="72">
        <v>28</v>
      </c>
      <c r="AB28" s="72"/>
      <c r="AC28" s="73"/>
      <c r="AD28" s="80" t="s">
        <v>2677</v>
      </c>
      <c r="AE28" s="80">
        <v>5887</v>
      </c>
      <c r="AF28" s="80">
        <v>7758</v>
      </c>
      <c r="AG28" s="80">
        <v>16438</v>
      </c>
      <c r="AH28" s="80">
        <v>15559</v>
      </c>
      <c r="AI28" s="80"/>
      <c r="AJ28" s="80" t="s">
        <v>2789</v>
      </c>
      <c r="AK28" s="80" t="s">
        <v>2880</v>
      </c>
      <c r="AL28" s="83" t="s">
        <v>2962</v>
      </c>
      <c r="AM28" s="80"/>
      <c r="AN28" s="82">
        <v>42385.89493055556</v>
      </c>
      <c r="AO28" s="83" t="s">
        <v>3068</v>
      </c>
      <c r="AP28" s="80" t="b">
        <v>1</v>
      </c>
      <c r="AQ28" s="80" t="b">
        <v>0</v>
      </c>
      <c r="AR28" s="80" t="b">
        <v>0</v>
      </c>
      <c r="AS28" s="80" t="s">
        <v>2484</v>
      </c>
      <c r="AT28" s="80">
        <v>202</v>
      </c>
      <c r="AU28" s="80"/>
      <c r="AV28" s="80" t="b">
        <v>0</v>
      </c>
      <c r="AW28" s="80" t="s">
        <v>3136</v>
      </c>
      <c r="AX28" s="83" t="s">
        <v>3239</v>
      </c>
      <c r="AY28" s="80" t="s">
        <v>66</v>
      </c>
      <c r="AZ28" s="79" t="str">
        <f>REPLACE(INDEX(GroupVertices[Group],MATCH(Vertices[[#This Row],[Vertex]],GroupVertices[Vertex],0)),1,1,"")</f>
        <v>5</v>
      </c>
      <c r="BA28" s="48"/>
      <c r="BB28" s="48"/>
      <c r="BC28" s="48"/>
      <c r="BD28" s="48"/>
      <c r="BE28" s="48" t="s">
        <v>944</v>
      </c>
      <c r="BF28" s="48" t="s">
        <v>944</v>
      </c>
      <c r="BG28" s="113" t="s">
        <v>3744</v>
      </c>
      <c r="BH28" s="113" t="s">
        <v>3744</v>
      </c>
      <c r="BI28" s="113" t="s">
        <v>3844</v>
      </c>
      <c r="BJ28" s="113" t="s">
        <v>3844</v>
      </c>
      <c r="BK28" s="2"/>
      <c r="BL28" s="3"/>
      <c r="BM28" s="3"/>
      <c r="BN28" s="3"/>
      <c r="BO28" s="3"/>
    </row>
    <row r="29" spans="1:67" ht="15">
      <c r="A29" s="65" t="s">
        <v>231</v>
      </c>
      <c r="B29" s="66"/>
      <c r="C29" s="66"/>
      <c r="D29" s="67">
        <v>2.448717948717949</v>
      </c>
      <c r="E29" s="116">
        <v>40.327546675401244</v>
      </c>
      <c r="F29" s="95" t="s">
        <v>1081</v>
      </c>
      <c r="G29" s="114"/>
      <c r="H29" s="70"/>
      <c r="I29" s="71"/>
      <c r="J29" s="118"/>
      <c r="K29" s="70" t="s">
        <v>3890</v>
      </c>
      <c r="L29" s="119"/>
      <c r="M29" s="75">
        <v>7655.91064453125</v>
      </c>
      <c r="N29" s="75">
        <v>4323.54736328125</v>
      </c>
      <c r="O29" s="76"/>
      <c r="P29" s="77"/>
      <c r="Q29" s="77"/>
      <c r="R29" s="120">
        <f>S29+T29</f>
        <v>5</v>
      </c>
      <c r="S29" s="48">
        <v>0</v>
      </c>
      <c r="T29" s="48">
        <v>5</v>
      </c>
      <c r="U29" s="49">
        <v>6</v>
      </c>
      <c r="V29" s="49">
        <v>0.002193</v>
      </c>
      <c r="W29" s="49">
        <v>0.000107</v>
      </c>
      <c r="X29" s="49">
        <v>1.508068</v>
      </c>
      <c r="Y29" s="49">
        <v>0.2</v>
      </c>
      <c r="Z29" s="49">
        <v>0</v>
      </c>
      <c r="AA29" s="72">
        <v>29</v>
      </c>
      <c r="AB29" s="72"/>
      <c r="AC29" s="73"/>
      <c r="AD29" s="80" t="s">
        <v>2603</v>
      </c>
      <c r="AE29" s="80">
        <v>851</v>
      </c>
      <c r="AF29" s="80">
        <v>906</v>
      </c>
      <c r="AG29" s="80">
        <v>3127</v>
      </c>
      <c r="AH29" s="80">
        <v>6780</v>
      </c>
      <c r="AI29" s="80"/>
      <c r="AJ29" s="80" t="s">
        <v>2716</v>
      </c>
      <c r="AK29" s="80" t="s">
        <v>2827</v>
      </c>
      <c r="AL29" s="83" t="s">
        <v>2907</v>
      </c>
      <c r="AM29" s="80"/>
      <c r="AN29" s="82">
        <v>40937.211122685185</v>
      </c>
      <c r="AO29" s="83" t="s">
        <v>2999</v>
      </c>
      <c r="AP29" s="80" t="b">
        <v>0</v>
      </c>
      <c r="AQ29" s="80" t="b">
        <v>0</v>
      </c>
      <c r="AR29" s="80" t="b">
        <v>1</v>
      </c>
      <c r="AS29" s="80" t="s">
        <v>2484</v>
      </c>
      <c r="AT29" s="80">
        <v>14</v>
      </c>
      <c r="AU29" s="83" t="s">
        <v>3087</v>
      </c>
      <c r="AV29" s="80" t="b">
        <v>0</v>
      </c>
      <c r="AW29" s="80" t="s">
        <v>3136</v>
      </c>
      <c r="AX29" s="83" t="s">
        <v>3163</v>
      </c>
      <c r="AY29" s="80" t="s">
        <v>66</v>
      </c>
      <c r="AZ29" s="79" t="str">
        <f>REPLACE(INDEX(GroupVertices[Group],MATCH(Vertices[[#This Row],[Vertex]],GroupVertices[Vertex],0)),1,1,"")</f>
        <v>7</v>
      </c>
      <c r="BA29" s="48"/>
      <c r="BB29" s="48"/>
      <c r="BC29" s="48"/>
      <c r="BD29" s="48"/>
      <c r="BE29" s="48" t="s">
        <v>928</v>
      </c>
      <c r="BF29" s="48" t="s">
        <v>928</v>
      </c>
      <c r="BG29" s="113" t="s">
        <v>3705</v>
      </c>
      <c r="BH29" s="113" t="s">
        <v>3705</v>
      </c>
      <c r="BI29" s="113" t="s">
        <v>3808</v>
      </c>
      <c r="BJ29" s="113" t="s">
        <v>3808</v>
      </c>
      <c r="BK29" s="2"/>
      <c r="BL29" s="3"/>
      <c r="BM29" s="3"/>
      <c r="BN29" s="3"/>
      <c r="BO29" s="3"/>
    </row>
    <row r="30" spans="1:67" ht="15">
      <c r="A30" s="65" t="s">
        <v>284</v>
      </c>
      <c r="B30" s="66"/>
      <c r="C30" s="66"/>
      <c r="D30" s="67">
        <v>2.6858974358974357</v>
      </c>
      <c r="E30" s="116">
        <v>40.27295556283437</v>
      </c>
      <c r="F30" s="95" t="s">
        <v>1126</v>
      </c>
      <c r="G30" s="114"/>
      <c r="H30" s="70"/>
      <c r="I30" s="71"/>
      <c r="J30" s="118"/>
      <c r="K30" s="70" t="s">
        <v>3891</v>
      </c>
      <c r="L30" s="119"/>
      <c r="M30" s="75">
        <v>6317.09326171875</v>
      </c>
      <c r="N30" s="75">
        <v>798.029296875</v>
      </c>
      <c r="O30" s="76"/>
      <c r="P30" s="77"/>
      <c r="Q30" s="77"/>
      <c r="R30" s="120">
        <f>S30+T30</f>
        <v>6</v>
      </c>
      <c r="S30" s="48">
        <v>5</v>
      </c>
      <c r="T30" s="48">
        <v>1</v>
      </c>
      <c r="U30" s="49">
        <v>5</v>
      </c>
      <c r="V30" s="49">
        <v>0.003788</v>
      </c>
      <c r="W30" s="49">
        <v>0.018987</v>
      </c>
      <c r="X30" s="49">
        <v>1.055758</v>
      </c>
      <c r="Y30" s="49">
        <v>0.75</v>
      </c>
      <c r="Z30" s="49">
        <v>0</v>
      </c>
      <c r="AA30" s="72">
        <v>30</v>
      </c>
      <c r="AB30" s="72"/>
      <c r="AC30" s="73"/>
      <c r="AD30" s="80" t="s">
        <v>2666</v>
      </c>
      <c r="AE30" s="80">
        <v>58</v>
      </c>
      <c r="AF30" s="80">
        <v>37</v>
      </c>
      <c r="AG30" s="80">
        <v>20</v>
      </c>
      <c r="AH30" s="80">
        <v>25</v>
      </c>
      <c r="AI30" s="80"/>
      <c r="AJ30" s="80" t="s">
        <v>2779</v>
      </c>
      <c r="AK30" s="80"/>
      <c r="AL30" s="83" t="s">
        <v>2953</v>
      </c>
      <c r="AM30" s="80"/>
      <c r="AN30" s="82">
        <v>43474.80355324074</v>
      </c>
      <c r="AO30" s="83" t="s">
        <v>3057</v>
      </c>
      <c r="AP30" s="80" t="b">
        <v>0</v>
      </c>
      <c r="AQ30" s="80" t="b">
        <v>0</v>
      </c>
      <c r="AR30" s="80" t="b">
        <v>0</v>
      </c>
      <c r="AS30" s="80" t="s">
        <v>2484</v>
      </c>
      <c r="AT30" s="80">
        <v>0</v>
      </c>
      <c r="AU30" s="83" t="s">
        <v>3085</v>
      </c>
      <c r="AV30" s="80" t="b">
        <v>0</v>
      </c>
      <c r="AW30" s="80" t="s">
        <v>3136</v>
      </c>
      <c r="AX30" s="83" t="s">
        <v>3228</v>
      </c>
      <c r="AY30" s="80" t="s">
        <v>66</v>
      </c>
      <c r="AZ30" s="79" t="str">
        <f>REPLACE(INDEX(GroupVertices[Group],MATCH(Vertices[[#This Row],[Vertex]],GroupVertices[Vertex],0)),1,1,"")</f>
        <v>6</v>
      </c>
      <c r="BA30" s="48"/>
      <c r="BB30" s="48"/>
      <c r="BC30" s="48"/>
      <c r="BD30" s="48"/>
      <c r="BE30" s="48" t="s">
        <v>925</v>
      </c>
      <c r="BF30" s="48" t="s">
        <v>925</v>
      </c>
      <c r="BG30" s="113" t="s">
        <v>3737</v>
      </c>
      <c r="BH30" s="113" t="s">
        <v>3782</v>
      </c>
      <c r="BI30" s="113" t="s">
        <v>3837</v>
      </c>
      <c r="BJ30" s="113" t="s">
        <v>3837</v>
      </c>
      <c r="BK30" s="2"/>
      <c r="BL30" s="3"/>
      <c r="BM30" s="3"/>
      <c r="BN30" s="3"/>
      <c r="BO30" s="3"/>
    </row>
    <row r="31" spans="1:67" ht="15">
      <c r="A31" s="65" t="s">
        <v>272</v>
      </c>
      <c r="B31" s="66"/>
      <c r="C31" s="66"/>
      <c r="D31" s="67">
        <v>2.6858974358974357</v>
      </c>
      <c r="E31" s="116">
        <v>40.218364450267494</v>
      </c>
      <c r="F31" s="95" t="s">
        <v>1113</v>
      </c>
      <c r="G31" s="114"/>
      <c r="H31" s="70"/>
      <c r="I31" s="71"/>
      <c r="J31" s="118"/>
      <c r="K31" s="70" t="s">
        <v>3892</v>
      </c>
      <c r="L31" s="119"/>
      <c r="M31" s="75">
        <v>9439.9111328125</v>
      </c>
      <c r="N31" s="75">
        <v>7787.1591796875</v>
      </c>
      <c r="O31" s="76"/>
      <c r="P31" s="77"/>
      <c r="Q31" s="77"/>
      <c r="R31" s="120">
        <f>S31+T31</f>
        <v>6</v>
      </c>
      <c r="S31" s="48">
        <v>4</v>
      </c>
      <c r="T31" s="48">
        <v>2</v>
      </c>
      <c r="U31" s="49">
        <v>4</v>
      </c>
      <c r="V31" s="49">
        <v>0.003704</v>
      </c>
      <c r="W31" s="49">
        <v>0.013956</v>
      </c>
      <c r="X31" s="49">
        <v>0.868851</v>
      </c>
      <c r="Y31" s="49">
        <v>0.6666666666666666</v>
      </c>
      <c r="Z31" s="49">
        <v>0.3333333333333333</v>
      </c>
      <c r="AA31" s="72">
        <v>31</v>
      </c>
      <c r="AB31" s="72"/>
      <c r="AC31" s="73"/>
      <c r="AD31" s="80" t="s">
        <v>2651</v>
      </c>
      <c r="AE31" s="80">
        <v>889</v>
      </c>
      <c r="AF31" s="80">
        <v>968</v>
      </c>
      <c r="AG31" s="80">
        <v>2148</v>
      </c>
      <c r="AH31" s="80">
        <v>8996</v>
      </c>
      <c r="AI31" s="80"/>
      <c r="AJ31" s="80" t="s">
        <v>2764</v>
      </c>
      <c r="AK31" s="80" t="s">
        <v>2861</v>
      </c>
      <c r="AL31" s="80"/>
      <c r="AM31" s="80"/>
      <c r="AN31" s="82">
        <v>42502.916238425925</v>
      </c>
      <c r="AO31" s="83" t="s">
        <v>3046</v>
      </c>
      <c r="AP31" s="80" t="b">
        <v>1</v>
      </c>
      <c r="AQ31" s="80" t="b">
        <v>0</v>
      </c>
      <c r="AR31" s="80" t="b">
        <v>0</v>
      </c>
      <c r="AS31" s="80" t="s">
        <v>2484</v>
      </c>
      <c r="AT31" s="80">
        <v>10</v>
      </c>
      <c r="AU31" s="80"/>
      <c r="AV31" s="80" t="b">
        <v>0</v>
      </c>
      <c r="AW31" s="80" t="s">
        <v>3136</v>
      </c>
      <c r="AX31" s="83" t="s">
        <v>3213</v>
      </c>
      <c r="AY31" s="80" t="s">
        <v>66</v>
      </c>
      <c r="AZ31" s="79" t="str">
        <f>REPLACE(INDEX(GroupVertices[Group],MATCH(Vertices[[#This Row],[Vertex]],GroupVertices[Vertex],0)),1,1,"")</f>
        <v>4</v>
      </c>
      <c r="BA31" s="48"/>
      <c r="BB31" s="48"/>
      <c r="BC31" s="48"/>
      <c r="BD31" s="48"/>
      <c r="BE31" s="48" t="s">
        <v>925</v>
      </c>
      <c r="BF31" s="48" t="s">
        <v>925</v>
      </c>
      <c r="BG31" s="113" t="s">
        <v>3727</v>
      </c>
      <c r="BH31" s="113" t="s">
        <v>3774</v>
      </c>
      <c r="BI31" s="113" t="s">
        <v>3827</v>
      </c>
      <c r="BJ31" s="113" t="s">
        <v>3827</v>
      </c>
      <c r="BK31" s="2"/>
      <c r="BL31" s="3"/>
      <c r="BM31" s="3"/>
      <c r="BN31" s="3"/>
      <c r="BO31" s="3"/>
    </row>
    <row r="32" spans="1:67" ht="15">
      <c r="A32" s="65" t="s">
        <v>267</v>
      </c>
      <c r="B32" s="66"/>
      <c r="C32" s="66"/>
      <c r="D32" s="67">
        <v>2.6858974358974357</v>
      </c>
      <c r="E32" s="116">
        <v>40.19756785675292</v>
      </c>
      <c r="F32" s="95" t="s">
        <v>1108</v>
      </c>
      <c r="G32" s="114"/>
      <c r="H32" s="70"/>
      <c r="I32" s="71"/>
      <c r="J32" s="118"/>
      <c r="K32" s="70" t="s">
        <v>3893</v>
      </c>
      <c r="L32" s="119"/>
      <c r="M32" s="75">
        <v>2561.58740234375</v>
      </c>
      <c r="N32" s="75">
        <v>1687.3055419921875</v>
      </c>
      <c r="O32" s="76"/>
      <c r="P32" s="77"/>
      <c r="Q32" s="77"/>
      <c r="R32" s="120">
        <f>S32+T32</f>
        <v>6</v>
      </c>
      <c r="S32" s="48">
        <v>3</v>
      </c>
      <c r="T32" s="48">
        <v>3</v>
      </c>
      <c r="U32" s="49">
        <v>3.619048</v>
      </c>
      <c r="V32" s="49">
        <v>0.003717</v>
      </c>
      <c r="W32" s="49">
        <v>0.014968</v>
      </c>
      <c r="X32" s="49">
        <v>0.891164</v>
      </c>
      <c r="Y32" s="49">
        <v>0.6666666666666666</v>
      </c>
      <c r="Z32" s="49">
        <v>0.5</v>
      </c>
      <c r="AA32" s="72">
        <v>32</v>
      </c>
      <c r="AB32" s="72"/>
      <c r="AC32" s="73"/>
      <c r="AD32" s="80" t="s">
        <v>2648</v>
      </c>
      <c r="AE32" s="80">
        <v>2278</v>
      </c>
      <c r="AF32" s="80">
        <v>81861</v>
      </c>
      <c r="AG32" s="80">
        <v>41404</v>
      </c>
      <c r="AH32" s="80">
        <v>34345</v>
      </c>
      <c r="AI32" s="80"/>
      <c r="AJ32" s="80" t="s">
        <v>2761</v>
      </c>
      <c r="AK32" s="80" t="s">
        <v>2860</v>
      </c>
      <c r="AL32" s="83" t="s">
        <v>2941</v>
      </c>
      <c r="AM32" s="80"/>
      <c r="AN32" s="82">
        <v>40706.213854166665</v>
      </c>
      <c r="AO32" s="83" t="s">
        <v>3043</v>
      </c>
      <c r="AP32" s="80" t="b">
        <v>0</v>
      </c>
      <c r="AQ32" s="80" t="b">
        <v>0</v>
      </c>
      <c r="AR32" s="80" t="b">
        <v>1</v>
      </c>
      <c r="AS32" s="80" t="s">
        <v>2484</v>
      </c>
      <c r="AT32" s="80">
        <v>1051</v>
      </c>
      <c r="AU32" s="83" t="s">
        <v>3095</v>
      </c>
      <c r="AV32" s="80" t="b">
        <v>0</v>
      </c>
      <c r="AW32" s="80" t="s">
        <v>3136</v>
      </c>
      <c r="AX32" s="83" t="s">
        <v>3210</v>
      </c>
      <c r="AY32" s="80" t="s">
        <v>66</v>
      </c>
      <c r="AZ32" s="79" t="str">
        <f>REPLACE(INDEX(GroupVertices[Group],MATCH(Vertices[[#This Row],[Vertex]],GroupVertices[Vertex],0)),1,1,"")</f>
        <v>2</v>
      </c>
      <c r="BA32" s="48"/>
      <c r="BB32" s="48"/>
      <c r="BC32" s="48"/>
      <c r="BD32" s="48"/>
      <c r="BE32" s="48"/>
      <c r="BF32" s="48"/>
      <c r="BG32" s="113" t="s">
        <v>3724</v>
      </c>
      <c r="BH32" s="113" t="s">
        <v>3724</v>
      </c>
      <c r="BI32" s="113" t="s">
        <v>3824</v>
      </c>
      <c r="BJ32" s="113" t="s">
        <v>3824</v>
      </c>
      <c r="BK32" s="2"/>
      <c r="BL32" s="3"/>
      <c r="BM32" s="3"/>
      <c r="BN32" s="3"/>
      <c r="BO32" s="3"/>
    </row>
    <row r="33" spans="1:67" ht="15">
      <c r="A33" s="65" t="s">
        <v>286</v>
      </c>
      <c r="B33" s="66"/>
      <c r="C33" s="66"/>
      <c r="D33" s="67">
        <v>2.923076923076923</v>
      </c>
      <c r="E33" s="116">
        <v>40.17742111584234</v>
      </c>
      <c r="F33" s="95" t="s">
        <v>1128</v>
      </c>
      <c r="G33" s="114"/>
      <c r="H33" s="70"/>
      <c r="I33" s="71"/>
      <c r="J33" s="118"/>
      <c r="K33" s="70" t="s">
        <v>3888</v>
      </c>
      <c r="L33" s="119"/>
      <c r="M33" s="75">
        <v>2882.142333984375</v>
      </c>
      <c r="N33" s="75">
        <v>629.217529296875</v>
      </c>
      <c r="O33" s="76"/>
      <c r="P33" s="77"/>
      <c r="Q33" s="77"/>
      <c r="R33" s="120">
        <f>S33+T33</f>
        <v>7</v>
      </c>
      <c r="S33" s="48">
        <v>5</v>
      </c>
      <c r="T33" s="48">
        <v>2</v>
      </c>
      <c r="U33" s="49">
        <v>3.25</v>
      </c>
      <c r="V33" s="49">
        <v>0.003788</v>
      </c>
      <c r="W33" s="49">
        <v>0.022755</v>
      </c>
      <c r="X33" s="49">
        <v>1.192681</v>
      </c>
      <c r="Y33" s="49">
        <v>0.6</v>
      </c>
      <c r="Z33" s="49">
        <v>0</v>
      </c>
      <c r="AA33" s="72">
        <v>33</v>
      </c>
      <c r="AB33" s="72"/>
      <c r="AC33" s="73"/>
      <c r="AD33" s="80" t="s">
        <v>2673</v>
      </c>
      <c r="AE33" s="80">
        <v>55</v>
      </c>
      <c r="AF33" s="80">
        <v>25</v>
      </c>
      <c r="AG33" s="80">
        <v>36</v>
      </c>
      <c r="AH33" s="80">
        <v>5</v>
      </c>
      <c r="AI33" s="80"/>
      <c r="AJ33" s="80" t="s">
        <v>2785</v>
      </c>
      <c r="AK33" s="80" t="s">
        <v>2877</v>
      </c>
      <c r="AL33" s="83" t="s">
        <v>2958</v>
      </c>
      <c r="AM33" s="80"/>
      <c r="AN33" s="82">
        <v>42035.26100694444</v>
      </c>
      <c r="AO33" s="83" t="s">
        <v>3064</v>
      </c>
      <c r="AP33" s="80" t="b">
        <v>0</v>
      </c>
      <c r="AQ33" s="80" t="b">
        <v>0</v>
      </c>
      <c r="AR33" s="80" t="b">
        <v>0</v>
      </c>
      <c r="AS33" s="80" t="s">
        <v>2484</v>
      </c>
      <c r="AT33" s="80">
        <v>0</v>
      </c>
      <c r="AU33" s="83" t="s">
        <v>3085</v>
      </c>
      <c r="AV33" s="80" t="b">
        <v>0</v>
      </c>
      <c r="AW33" s="80" t="s">
        <v>3136</v>
      </c>
      <c r="AX33" s="83" t="s">
        <v>3235</v>
      </c>
      <c r="AY33" s="80" t="s">
        <v>66</v>
      </c>
      <c r="AZ33" s="79" t="str">
        <f>REPLACE(INDEX(GroupVertices[Group],MATCH(Vertices[[#This Row],[Vertex]],GroupVertices[Vertex],0)),1,1,"")</f>
        <v>2</v>
      </c>
      <c r="BA33" s="48"/>
      <c r="BB33" s="48"/>
      <c r="BC33" s="48"/>
      <c r="BD33" s="48"/>
      <c r="BE33" s="48" t="s">
        <v>925</v>
      </c>
      <c r="BF33" s="48" t="s">
        <v>925</v>
      </c>
      <c r="BG33" s="113" t="s">
        <v>3740</v>
      </c>
      <c r="BH33" s="113" t="s">
        <v>3785</v>
      </c>
      <c r="BI33" s="113" t="s">
        <v>3840</v>
      </c>
      <c r="BJ33" s="113" t="s">
        <v>3840</v>
      </c>
      <c r="BK33" s="2"/>
      <c r="BL33" s="3"/>
      <c r="BM33" s="3"/>
      <c r="BN33" s="3"/>
      <c r="BO33" s="3"/>
    </row>
    <row r="34" spans="1:67" ht="15">
      <c r="A34" s="65" t="s">
        <v>258</v>
      </c>
      <c r="B34" s="66"/>
      <c r="C34" s="66"/>
      <c r="D34" s="67">
        <v>2.2115384615384617</v>
      </c>
      <c r="E34" s="116">
        <v>40.10918222513375</v>
      </c>
      <c r="F34" s="95" t="s">
        <v>3110</v>
      </c>
      <c r="G34" s="114"/>
      <c r="H34" s="70"/>
      <c r="I34" s="71"/>
      <c r="J34" s="118"/>
      <c r="K34" s="70" t="s">
        <v>3890</v>
      </c>
      <c r="L34" s="119"/>
      <c r="M34" s="75">
        <v>7361.29931640625</v>
      </c>
      <c r="N34" s="75">
        <v>182.30511474609375</v>
      </c>
      <c r="O34" s="76"/>
      <c r="P34" s="77"/>
      <c r="Q34" s="77"/>
      <c r="R34" s="120">
        <f>S34+T34</f>
        <v>4</v>
      </c>
      <c r="S34" s="48">
        <v>3</v>
      </c>
      <c r="T34" s="48">
        <v>1</v>
      </c>
      <c r="U34" s="49">
        <v>2</v>
      </c>
      <c r="V34" s="49">
        <v>0.5</v>
      </c>
      <c r="W34" s="49">
        <v>0</v>
      </c>
      <c r="X34" s="49">
        <v>1.723397</v>
      </c>
      <c r="Y34" s="49">
        <v>0</v>
      </c>
      <c r="Z34" s="49">
        <v>0</v>
      </c>
      <c r="AA34" s="72">
        <v>34</v>
      </c>
      <c r="AB34" s="72"/>
      <c r="AC34" s="73"/>
      <c r="AD34" s="80" t="s">
        <v>2629</v>
      </c>
      <c r="AE34" s="80">
        <v>380</v>
      </c>
      <c r="AF34" s="80">
        <v>600</v>
      </c>
      <c r="AG34" s="80">
        <v>4494</v>
      </c>
      <c r="AH34" s="80">
        <v>3707</v>
      </c>
      <c r="AI34" s="80"/>
      <c r="AJ34" s="80" t="s">
        <v>2741</v>
      </c>
      <c r="AK34" s="80" t="s">
        <v>2522</v>
      </c>
      <c r="AL34" s="80"/>
      <c r="AM34" s="80"/>
      <c r="AN34" s="82">
        <v>41803.552939814814</v>
      </c>
      <c r="AO34" s="83" t="s">
        <v>3023</v>
      </c>
      <c r="AP34" s="80" t="b">
        <v>1</v>
      </c>
      <c r="AQ34" s="80" t="b">
        <v>0</v>
      </c>
      <c r="AR34" s="80" t="b">
        <v>1</v>
      </c>
      <c r="AS34" s="80" t="s">
        <v>2484</v>
      </c>
      <c r="AT34" s="80">
        <v>52</v>
      </c>
      <c r="AU34" s="83" t="s">
        <v>3085</v>
      </c>
      <c r="AV34" s="80" t="b">
        <v>0</v>
      </c>
      <c r="AW34" s="80" t="s">
        <v>3136</v>
      </c>
      <c r="AX34" s="83" t="s">
        <v>3190</v>
      </c>
      <c r="AY34" s="80" t="s">
        <v>66</v>
      </c>
      <c r="AZ34" s="79" t="str">
        <f>REPLACE(INDEX(GroupVertices[Group],MATCH(Vertices[[#This Row],[Vertex]],GroupVertices[Vertex],0)),1,1,"")</f>
        <v>8</v>
      </c>
      <c r="BA34" s="48"/>
      <c r="BB34" s="48"/>
      <c r="BC34" s="48"/>
      <c r="BD34" s="48"/>
      <c r="BE34" s="48" t="s">
        <v>935</v>
      </c>
      <c r="BF34" s="48" t="s">
        <v>935</v>
      </c>
      <c r="BG34" s="113" t="s">
        <v>3483</v>
      </c>
      <c r="BH34" s="113" t="s">
        <v>3483</v>
      </c>
      <c r="BI34" s="113" t="s">
        <v>3581</v>
      </c>
      <c r="BJ34" s="113" t="s">
        <v>3581</v>
      </c>
      <c r="BK34" s="2"/>
      <c r="BL34" s="3"/>
      <c r="BM34" s="3"/>
      <c r="BN34" s="3"/>
      <c r="BO34" s="3"/>
    </row>
    <row r="35" spans="1:67" ht="15">
      <c r="A35" s="65" t="s">
        <v>223</v>
      </c>
      <c r="B35" s="66"/>
      <c r="C35" s="66"/>
      <c r="D35" s="67">
        <v>1.7371794871794872</v>
      </c>
      <c r="E35" s="116">
        <v>40.10918222513375</v>
      </c>
      <c r="F35" s="95" t="s">
        <v>1073</v>
      </c>
      <c r="G35" s="114"/>
      <c r="H35" s="70"/>
      <c r="I35" s="71"/>
      <c r="J35" s="118"/>
      <c r="K35" s="70" t="s">
        <v>3890</v>
      </c>
      <c r="L35" s="119"/>
      <c r="M35" s="75">
        <v>6945.77294921875</v>
      </c>
      <c r="N35" s="75">
        <v>3465.735107421875</v>
      </c>
      <c r="O35" s="76"/>
      <c r="P35" s="77"/>
      <c r="Q35" s="77"/>
      <c r="R35" s="120">
        <f>S35+T35</f>
        <v>2</v>
      </c>
      <c r="S35" s="48">
        <v>0</v>
      </c>
      <c r="T35" s="48">
        <v>2</v>
      </c>
      <c r="U35" s="49">
        <v>2</v>
      </c>
      <c r="V35" s="49">
        <v>0.5</v>
      </c>
      <c r="W35" s="49">
        <v>0</v>
      </c>
      <c r="X35" s="49">
        <v>1.459453</v>
      </c>
      <c r="Y35" s="49">
        <v>0</v>
      </c>
      <c r="Z35" s="49">
        <v>0</v>
      </c>
      <c r="AA35" s="72">
        <v>35</v>
      </c>
      <c r="AB35" s="72"/>
      <c r="AC35" s="73"/>
      <c r="AD35" s="80" t="s">
        <v>2588</v>
      </c>
      <c r="AE35" s="80">
        <v>481</v>
      </c>
      <c r="AF35" s="80">
        <v>742</v>
      </c>
      <c r="AG35" s="80">
        <v>2823</v>
      </c>
      <c r="AH35" s="80">
        <v>8356</v>
      </c>
      <c r="AI35" s="80"/>
      <c r="AJ35" s="80" t="s">
        <v>2701</v>
      </c>
      <c r="AK35" s="80" t="s">
        <v>2815</v>
      </c>
      <c r="AL35" s="83" t="s">
        <v>2897</v>
      </c>
      <c r="AM35" s="80"/>
      <c r="AN35" s="82">
        <v>43099.15181712963</v>
      </c>
      <c r="AO35" s="83" t="s">
        <v>2985</v>
      </c>
      <c r="AP35" s="80" t="b">
        <v>0</v>
      </c>
      <c r="AQ35" s="80" t="b">
        <v>0</v>
      </c>
      <c r="AR35" s="80" t="b">
        <v>1</v>
      </c>
      <c r="AS35" s="80" t="s">
        <v>2484</v>
      </c>
      <c r="AT35" s="80">
        <v>5</v>
      </c>
      <c r="AU35" s="83" t="s">
        <v>3085</v>
      </c>
      <c r="AV35" s="80" t="b">
        <v>0</v>
      </c>
      <c r="AW35" s="80" t="s">
        <v>3136</v>
      </c>
      <c r="AX35" s="83" t="s">
        <v>3148</v>
      </c>
      <c r="AY35" s="80" t="s">
        <v>66</v>
      </c>
      <c r="AZ35" s="79" t="str">
        <f>REPLACE(INDEX(GroupVertices[Group],MATCH(Vertices[[#This Row],[Vertex]],GroupVertices[Vertex],0)),1,1,"")</f>
        <v>9</v>
      </c>
      <c r="BA35" s="48" t="s">
        <v>884</v>
      </c>
      <c r="BB35" s="48" t="s">
        <v>884</v>
      </c>
      <c r="BC35" s="48" t="s">
        <v>917</v>
      </c>
      <c r="BD35" s="48" t="s">
        <v>917</v>
      </c>
      <c r="BE35" s="48" t="s">
        <v>926</v>
      </c>
      <c r="BF35" s="48" t="s">
        <v>926</v>
      </c>
      <c r="BG35" s="113" t="s">
        <v>3695</v>
      </c>
      <c r="BH35" s="113" t="s">
        <v>3695</v>
      </c>
      <c r="BI35" s="113" t="s">
        <v>3799</v>
      </c>
      <c r="BJ35" s="113" t="s">
        <v>3799</v>
      </c>
      <c r="BK35" s="2"/>
      <c r="BL35" s="3"/>
      <c r="BM35" s="3"/>
      <c r="BN35" s="3"/>
      <c r="BO35" s="3"/>
    </row>
    <row r="36" spans="1:67" ht="15">
      <c r="A36" s="65" t="s">
        <v>292</v>
      </c>
      <c r="B36" s="66"/>
      <c r="C36" s="66"/>
      <c r="D36" s="67">
        <v>2.448717948717949</v>
      </c>
      <c r="E36" s="116">
        <v>40.090985205808494</v>
      </c>
      <c r="F36" s="95" t="s">
        <v>1134</v>
      </c>
      <c r="G36" s="114"/>
      <c r="H36" s="70"/>
      <c r="I36" s="71"/>
      <c r="J36" s="118"/>
      <c r="K36" s="70" t="s">
        <v>3893</v>
      </c>
      <c r="L36" s="119"/>
      <c r="M36" s="75">
        <v>8133.3544921875</v>
      </c>
      <c r="N36" s="75">
        <v>6760.73681640625</v>
      </c>
      <c r="O36" s="76"/>
      <c r="P36" s="77"/>
      <c r="Q36" s="77"/>
      <c r="R36" s="120">
        <f>S36+T36</f>
        <v>5</v>
      </c>
      <c r="S36" s="48">
        <v>4</v>
      </c>
      <c r="T36" s="48">
        <v>1</v>
      </c>
      <c r="U36" s="49">
        <v>1.666667</v>
      </c>
      <c r="V36" s="49">
        <v>0.003704</v>
      </c>
      <c r="W36" s="49">
        <v>0.015125</v>
      </c>
      <c r="X36" s="49">
        <v>0.851294</v>
      </c>
      <c r="Y36" s="49">
        <v>0.6666666666666666</v>
      </c>
      <c r="Z36" s="49">
        <v>0</v>
      </c>
      <c r="AA36" s="72">
        <v>36</v>
      </c>
      <c r="AB36" s="72"/>
      <c r="AC36" s="73"/>
      <c r="AD36" s="80" t="s">
        <v>2668</v>
      </c>
      <c r="AE36" s="80">
        <v>45</v>
      </c>
      <c r="AF36" s="80">
        <v>63</v>
      </c>
      <c r="AG36" s="80">
        <v>671</v>
      </c>
      <c r="AH36" s="80">
        <v>603</v>
      </c>
      <c r="AI36" s="80"/>
      <c r="AJ36" s="80"/>
      <c r="AK36" s="80"/>
      <c r="AL36" s="80"/>
      <c r="AM36" s="80"/>
      <c r="AN36" s="82">
        <v>42934.55143518518</v>
      </c>
      <c r="AO36" s="83" t="s">
        <v>3059</v>
      </c>
      <c r="AP36" s="80" t="b">
        <v>1</v>
      </c>
      <c r="AQ36" s="80" t="b">
        <v>0</v>
      </c>
      <c r="AR36" s="80" t="b">
        <v>0</v>
      </c>
      <c r="AS36" s="80" t="s">
        <v>2484</v>
      </c>
      <c r="AT36" s="80">
        <v>0</v>
      </c>
      <c r="AU36" s="80"/>
      <c r="AV36" s="80" t="b">
        <v>0</v>
      </c>
      <c r="AW36" s="80" t="s">
        <v>3136</v>
      </c>
      <c r="AX36" s="83" t="s">
        <v>3230</v>
      </c>
      <c r="AY36" s="80" t="s">
        <v>66</v>
      </c>
      <c r="AZ36" s="79" t="str">
        <f>REPLACE(INDEX(GroupVertices[Group],MATCH(Vertices[[#This Row],[Vertex]],GroupVertices[Vertex],0)),1,1,"")</f>
        <v>4</v>
      </c>
      <c r="BA36" s="48"/>
      <c r="BB36" s="48"/>
      <c r="BC36" s="48"/>
      <c r="BD36" s="48"/>
      <c r="BE36" s="48" t="s">
        <v>925</v>
      </c>
      <c r="BF36" s="48" t="s">
        <v>925</v>
      </c>
      <c r="BG36" s="113" t="s">
        <v>3739</v>
      </c>
      <c r="BH36" s="113" t="s">
        <v>3784</v>
      </c>
      <c r="BI36" s="113" t="s">
        <v>3839</v>
      </c>
      <c r="BJ36" s="113" t="s">
        <v>3867</v>
      </c>
      <c r="BK36" s="2"/>
      <c r="BL36" s="3"/>
      <c r="BM36" s="3"/>
      <c r="BN36" s="3"/>
      <c r="BO36" s="3"/>
    </row>
    <row r="37" spans="1:67" ht="15">
      <c r="A37" s="65" t="s">
        <v>288</v>
      </c>
      <c r="B37" s="66"/>
      <c r="C37" s="66"/>
      <c r="D37" s="67">
        <v>3.16025641025641</v>
      </c>
      <c r="E37" s="116">
        <v>40.06823889070859</v>
      </c>
      <c r="F37" s="95" t="s">
        <v>1130</v>
      </c>
      <c r="G37" s="114"/>
      <c r="H37" s="70"/>
      <c r="I37" s="71"/>
      <c r="J37" s="118"/>
      <c r="K37" s="70" t="s">
        <v>3891</v>
      </c>
      <c r="L37" s="119"/>
      <c r="M37" s="75">
        <v>587.6534423828125</v>
      </c>
      <c r="N37" s="75">
        <v>1493.2716064453125</v>
      </c>
      <c r="O37" s="76"/>
      <c r="P37" s="77"/>
      <c r="Q37" s="77"/>
      <c r="R37" s="120">
        <f>S37+T37</f>
        <v>8</v>
      </c>
      <c r="S37" s="48">
        <v>5</v>
      </c>
      <c r="T37" s="48">
        <v>3</v>
      </c>
      <c r="U37" s="49">
        <v>1.25</v>
      </c>
      <c r="V37" s="49">
        <v>0.003745</v>
      </c>
      <c r="W37" s="49">
        <v>0.018811</v>
      </c>
      <c r="X37" s="49">
        <v>1.028909</v>
      </c>
      <c r="Y37" s="49">
        <v>0.8333333333333334</v>
      </c>
      <c r="Z37" s="49">
        <v>0.5</v>
      </c>
      <c r="AA37" s="72">
        <v>37</v>
      </c>
      <c r="AB37" s="72"/>
      <c r="AC37" s="73"/>
      <c r="AD37" s="80" t="s">
        <v>2675</v>
      </c>
      <c r="AE37" s="80">
        <v>3176</v>
      </c>
      <c r="AF37" s="80">
        <v>4970</v>
      </c>
      <c r="AG37" s="80">
        <v>67569</v>
      </c>
      <c r="AH37" s="80">
        <v>3911</v>
      </c>
      <c r="AI37" s="80"/>
      <c r="AJ37" s="80" t="s">
        <v>2787</v>
      </c>
      <c r="AK37" s="80" t="s">
        <v>2878</v>
      </c>
      <c r="AL37" s="83" t="s">
        <v>2960</v>
      </c>
      <c r="AM37" s="80"/>
      <c r="AN37" s="82">
        <v>41917.486666666664</v>
      </c>
      <c r="AO37" s="83" t="s">
        <v>3066</v>
      </c>
      <c r="AP37" s="80" t="b">
        <v>0</v>
      </c>
      <c r="AQ37" s="80" t="b">
        <v>0</v>
      </c>
      <c r="AR37" s="80" t="b">
        <v>1</v>
      </c>
      <c r="AS37" s="80" t="s">
        <v>2484</v>
      </c>
      <c r="AT37" s="80">
        <v>177</v>
      </c>
      <c r="AU37" s="83" t="s">
        <v>3098</v>
      </c>
      <c r="AV37" s="80" t="b">
        <v>0</v>
      </c>
      <c r="AW37" s="80" t="s">
        <v>3136</v>
      </c>
      <c r="AX37" s="83" t="s">
        <v>3237</v>
      </c>
      <c r="AY37" s="80" t="s">
        <v>66</v>
      </c>
      <c r="AZ37" s="79" t="str">
        <f>REPLACE(INDEX(GroupVertices[Group],MATCH(Vertices[[#This Row],[Vertex]],GroupVertices[Vertex],0)),1,1,"")</f>
        <v>2</v>
      </c>
      <c r="BA37" s="48" t="s">
        <v>3651</v>
      </c>
      <c r="BB37" s="48" t="s">
        <v>3651</v>
      </c>
      <c r="BC37" s="48" t="s">
        <v>917</v>
      </c>
      <c r="BD37" s="48" t="s">
        <v>917</v>
      </c>
      <c r="BE37" s="48" t="s">
        <v>925</v>
      </c>
      <c r="BF37" s="48" t="s">
        <v>925</v>
      </c>
      <c r="BG37" s="113" t="s">
        <v>3742</v>
      </c>
      <c r="BH37" s="113" t="s">
        <v>3787</v>
      </c>
      <c r="BI37" s="113" t="s">
        <v>3842</v>
      </c>
      <c r="BJ37" s="113" t="s">
        <v>3842</v>
      </c>
      <c r="BK37" s="2"/>
      <c r="BL37" s="3"/>
      <c r="BM37" s="3"/>
      <c r="BN37" s="3"/>
      <c r="BO37" s="3"/>
    </row>
    <row r="38" spans="1:67" ht="15">
      <c r="A38" s="65" t="s">
        <v>249</v>
      </c>
      <c r="B38" s="66"/>
      <c r="C38" s="66"/>
      <c r="D38" s="67">
        <v>2.448717948717949</v>
      </c>
      <c r="E38" s="116">
        <v>40.03639409324162</v>
      </c>
      <c r="F38" s="95" t="s">
        <v>1097</v>
      </c>
      <c r="G38" s="114"/>
      <c r="H38" s="70"/>
      <c r="I38" s="71"/>
      <c r="J38" s="118"/>
      <c r="K38" s="70" t="s">
        <v>3874</v>
      </c>
      <c r="L38" s="119"/>
      <c r="M38" s="75">
        <v>9853.0263671875</v>
      </c>
      <c r="N38" s="75">
        <v>9194.9970703125</v>
      </c>
      <c r="O38" s="76"/>
      <c r="P38" s="77"/>
      <c r="Q38" s="77"/>
      <c r="R38" s="120">
        <f>S38+T38</f>
        <v>5</v>
      </c>
      <c r="S38" s="48">
        <v>3</v>
      </c>
      <c r="T38" s="48">
        <v>2</v>
      </c>
      <c r="U38" s="49">
        <v>0.666667</v>
      </c>
      <c r="V38" s="49">
        <v>0.00289</v>
      </c>
      <c r="W38" s="49">
        <v>0.003443</v>
      </c>
      <c r="X38" s="49">
        <v>0.910032</v>
      </c>
      <c r="Y38" s="49">
        <v>0.4166666666666667</v>
      </c>
      <c r="Z38" s="49">
        <v>0.25</v>
      </c>
      <c r="AA38" s="72">
        <v>38</v>
      </c>
      <c r="AB38" s="72"/>
      <c r="AC38" s="73"/>
      <c r="AD38" s="80" t="s">
        <v>249</v>
      </c>
      <c r="AE38" s="80">
        <v>3159</v>
      </c>
      <c r="AF38" s="80">
        <v>20605</v>
      </c>
      <c r="AG38" s="80">
        <v>130850</v>
      </c>
      <c r="AH38" s="80">
        <v>2761</v>
      </c>
      <c r="AI38" s="80"/>
      <c r="AJ38" s="80" t="s">
        <v>2739</v>
      </c>
      <c r="AK38" s="80"/>
      <c r="AL38" s="83" t="s">
        <v>2922</v>
      </c>
      <c r="AM38" s="80"/>
      <c r="AN38" s="82">
        <v>39817.016805555555</v>
      </c>
      <c r="AO38" s="83" t="s">
        <v>3021</v>
      </c>
      <c r="AP38" s="80" t="b">
        <v>0</v>
      </c>
      <c r="AQ38" s="80" t="b">
        <v>0</v>
      </c>
      <c r="AR38" s="80" t="b">
        <v>1</v>
      </c>
      <c r="AS38" s="80" t="s">
        <v>2484</v>
      </c>
      <c r="AT38" s="80">
        <v>1304</v>
      </c>
      <c r="AU38" s="83" t="s">
        <v>3096</v>
      </c>
      <c r="AV38" s="80" t="b">
        <v>0</v>
      </c>
      <c r="AW38" s="80" t="s">
        <v>3136</v>
      </c>
      <c r="AX38" s="83" t="s">
        <v>3188</v>
      </c>
      <c r="AY38" s="80" t="s">
        <v>66</v>
      </c>
      <c r="AZ38" s="79" t="str">
        <f>REPLACE(INDEX(GroupVertices[Group],MATCH(Vertices[[#This Row],[Vertex]],GroupVertices[Vertex],0)),1,1,"")</f>
        <v>4</v>
      </c>
      <c r="BA38" s="48"/>
      <c r="BB38" s="48"/>
      <c r="BC38" s="48"/>
      <c r="BD38" s="48"/>
      <c r="BE38" s="48" t="s">
        <v>932</v>
      </c>
      <c r="BF38" s="48" t="s">
        <v>932</v>
      </c>
      <c r="BG38" s="113" t="s">
        <v>3717</v>
      </c>
      <c r="BH38" s="113" t="s">
        <v>3717</v>
      </c>
      <c r="BI38" s="113" t="s">
        <v>3817</v>
      </c>
      <c r="BJ38" s="113" t="s">
        <v>3817</v>
      </c>
      <c r="BK38" s="2"/>
      <c r="BL38" s="3"/>
      <c r="BM38" s="3"/>
      <c r="BN38" s="3"/>
      <c r="BO38" s="3"/>
    </row>
    <row r="39" spans="1:67" ht="15">
      <c r="A39" s="65" t="s">
        <v>317</v>
      </c>
      <c r="B39" s="66"/>
      <c r="C39" s="66"/>
      <c r="D39" s="67">
        <v>2.2115384615384617</v>
      </c>
      <c r="E39" s="116">
        <v>40.03639409324162</v>
      </c>
      <c r="F39" s="95" t="s">
        <v>3109</v>
      </c>
      <c r="G39" s="114"/>
      <c r="H39" s="70"/>
      <c r="I39" s="71"/>
      <c r="J39" s="118"/>
      <c r="K39" s="70" t="s">
        <v>3874</v>
      </c>
      <c r="L39" s="119"/>
      <c r="M39" s="75">
        <v>7959.75048828125</v>
      </c>
      <c r="N39" s="75">
        <v>8834.5478515625</v>
      </c>
      <c r="O39" s="76"/>
      <c r="P39" s="77"/>
      <c r="Q39" s="77"/>
      <c r="R39" s="120">
        <f>S39+T39</f>
        <v>4</v>
      </c>
      <c r="S39" s="48">
        <v>4</v>
      </c>
      <c r="T39" s="48">
        <v>0</v>
      </c>
      <c r="U39" s="49">
        <v>0.666667</v>
      </c>
      <c r="V39" s="49">
        <v>0.00289</v>
      </c>
      <c r="W39" s="49">
        <v>0.003443</v>
      </c>
      <c r="X39" s="49">
        <v>0.910032</v>
      </c>
      <c r="Y39" s="49">
        <v>0.5</v>
      </c>
      <c r="Z39" s="49">
        <v>0</v>
      </c>
      <c r="AA39" s="72">
        <v>39</v>
      </c>
      <c r="AB39" s="72"/>
      <c r="AC39" s="73"/>
      <c r="AD39" s="80" t="s">
        <v>2627</v>
      </c>
      <c r="AE39" s="80">
        <v>3301</v>
      </c>
      <c r="AF39" s="80">
        <v>11624</v>
      </c>
      <c r="AG39" s="80">
        <v>142049</v>
      </c>
      <c r="AH39" s="80">
        <v>5167</v>
      </c>
      <c r="AI39" s="80"/>
      <c r="AJ39" s="80" t="s">
        <v>2738</v>
      </c>
      <c r="AK39" s="80"/>
      <c r="AL39" s="80"/>
      <c r="AM39" s="80"/>
      <c r="AN39" s="82">
        <v>39156.906006944446</v>
      </c>
      <c r="AO39" s="80"/>
      <c r="AP39" s="80" t="b">
        <v>0</v>
      </c>
      <c r="AQ39" s="80" t="b">
        <v>0</v>
      </c>
      <c r="AR39" s="80" t="b">
        <v>1</v>
      </c>
      <c r="AS39" s="80" t="s">
        <v>2484</v>
      </c>
      <c r="AT39" s="80">
        <v>973</v>
      </c>
      <c r="AU39" s="83" t="s">
        <v>3085</v>
      </c>
      <c r="AV39" s="80" t="b">
        <v>0</v>
      </c>
      <c r="AW39" s="80" t="s">
        <v>3136</v>
      </c>
      <c r="AX39" s="83" t="s">
        <v>3187</v>
      </c>
      <c r="AY39" s="80" t="s">
        <v>65</v>
      </c>
      <c r="AZ39" s="79" t="str">
        <f>REPLACE(INDEX(GroupVertices[Group],MATCH(Vertices[[#This Row],[Vertex]],GroupVertices[Vertex],0)),1,1,"")</f>
        <v>4</v>
      </c>
      <c r="BA39" s="48"/>
      <c r="BB39" s="48"/>
      <c r="BC39" s="48"/>
      <c r="BD39" s="48"/>
      <c r="BE39" s="48"/>
      <c r="BF39" s="48"/>
      <c r="BG39" s="48"/>
      <c r="BH39" s="48"/>
      <c r="BI39" s="48"/>
      <c r="BJ39" s="48"/>
      <c r="BK39" s="2"/>
      <c r="BL39" s="3"/>
      <c r="BM39" s="3"/>
      <c r="BN39" s="3"/>
      <c r="BO39" s="3"/>
    </row>
    <row r="40" spans="1:67" ht="15">
      <c r="A40" s="65" t="s">
        <v>297</v>
      </c>
      <c r="B40" s="66"/>
      <c r="C40" s="66"/>
      <c r="D40" s="67">
        <v>2.6858974358974357</v>
      </c>
      <c r="E40" s="116">
        <v>40</v>
      </c>
      <c r="F40" s="95" t="s">
        <v>1137</v>
      </c>
      <c r="G40" s="114"/>
      <c r="H40" s="70"/>
      <c r="I40" s="71"/>
      <c r="J40" s="118"/>
      <c r="K40" s="70" t="s">
        <v>3891</v>
      </c>
      <c r="L40" s="119"/>
      <c r="M40" s="75">
        <v>145.970703125</v>
      </c>
      <c r="N40" s="75">
        <v>2965.62841796875</v>
      </c>
      <c r="O40" s="76"/>
      <c r="P40" s="77"/>
      <c r="Q40" s="77"/>
      <c r="R40" s="120">
        <f>S40+T40</f>
        <v>6</v>
      </c>
      <c r="S40" s="48">
        <v>5</v>
      </c>
      <c r="T40" s="48">
        <v>1</v>
      </c>
      <c r="U40" s="49">
        <v>0</v>
      </c>
      <c r="V40" s="49">
        <v>0.003717</v>
      </c>
      <c r="W40" s="49">
        <v>0.018634</v>
      </c>
      <c r="X40" s="49">
        <v>1.021908</v>
      </c>
      <c r="Y40" s="49">
        <v>0.75</v>
      </c>
      <c r="Z40" s="49">
        <v>0</v>
      </c>
      <c r="AA40" s="72">
        <v>40</v>
      </c>
      <c r="AB40" s="72"/>
      <c r="AC40" s="73"/>
      <c r="AD40" s="80" t="s">
        <v>2678</v>
      </c>
      <c r="AE40" s="80">
        <v>4645</v>
      </c>
      <c r="AF40" s="80">
        <v>1645</v>
      </c>
      <c r="AG40" s="80">
        <v>2945</v>
      </c>
      <c r="AH40" s="80">
        <v>19936</v>
      </c>
      <c r="AI40" s="80"/>
      <c r="AJ40" s="80" t="s">
        <v>2791</v>
      </c>
      <c r="AK40" s="80"/>
      <c r="AL40" s="80"/>
      <c r="AM40" s="80"/>
      <c r="AN40" s="82">
        <v>41034.57670138889</v>
      </c>
      <c r="AO40" s="83" t="s">
        <v>3070</v>
      </c>
      <c r="AP40" s="80" t="b">
        <v>1</v>
      </c>
      <c r="AQ40" s="80" t="b">
        <v>0</v>
      </c>
      <c r="AR40" s="80" t="b">
        <v>0</v>
      </c>
      <c r="AS40" s="80" t="s">
        <v>2484</v>
      </c>
      <c r="AT40" s="80">
        <v>10</v>
      </c>
      <c r="AU40" s="83" t="s">
        <v>3085</v>
      </c>
      <c r="AV40" s="80" t="b">
        <v>0</v>
      </c>
      <c r="AW40" s="80" t="s">
        <v>3136</v>
      </c>
      <c r="AX40" s="83" t="s">
        <v>3241</v>
      </c>
      <c r="AY40" s="80" t="s">
        <v>66</v>
      </c>
      <c r="AZ40" s="79" t="str">
        <f>REPLACE(INDEX(GroupVertices[Group],MATCH(Vertices[[#This Row],[Vertex]],GroupVertices[Vertex],0)),1,1,"")</f>
        <v>2</v>
      </c>
      <c r="BA40" s="48"/>
      <c r="BB40" s="48"/>
      <c r="BC40" s="48"/>
      <c r="BD40" s="48"/>
      <c r="BE40" s="48" t="s">
        <v>925</v>
      </c>
      <c r="BF40" s="48" t="s">
        <v>925</v>
      </c>
      <c r="BG40" s="113" t="s">
        <v>3746</v>
      </c>
      <c r="BH40" s="113" t="s">
        <v>3790</v>
      </c>
      <c r="BI40" s="113" t="s">
        <v>3846</v>
      </c>
      <c r="BJ40" s="113" t="s">
        <v>3846</v>
      </c>
      <c r="BK40" s="2"/>
      <c r="BL40" s="3"/>
      <c r="BM40" s="3"/>
      <c r="BN40" s="3"/>
      <c r="BO40" s="3"/>
    </row>
    <row r="41" spans="1:67" ht="15">
      <c r="A41" s="65" t="s">
        <v>276</v>
      </c>
      <c r="B41" s="66"/>
      <c r="C41" s="66"/>
      <c r="D41" s="67">
        <v>2.923076923076923</v>
      </c>
      <c r="E41" s="116">
        <v>40</v>
      </c>
      <c r="F41" s="95" t="s">
        <v>1118</v>
      </c>
      <c r="G41" s="114"/>
      <c r="H41" s="70"/>
      <c r="I41" s="71"/>
      <c r="J41" s="118"/>
      <c r="K41" s="70" t="s">
        <v>3892</v>
      </c>
      <c r="L41" s="119"/>
      <c r="M41" s="75">
        <v>7118.14208984375</v>
      </c>
      <c r="N41" s="75">
        <v>9032.513671875</v>
      </c>
      <c r="O41" s="76"/>
      <c r="P41" s="77"/>
      <c r="Q41" s="77"/>
      <c r="R41" s="120">
        <f>S41+T41</f>
        <v>7</v>
      </c>
      <c r="S41" s="48">
        <v>4</v>
      </c>
      <c r="T41" s="48">
        <v>3</v>
      </c>
      <c r="U41" s="49">
        <v>0</v>
      </c>
      <c r="V41" s="49">
        <v>0.00365</v>
      </c>
      <c r="W41" s="49">
        <v>0.013718</v>
      </c>
      <c r="X41" s="49">
        <v>0.864667</v>
      </c>
      <c r="Y41" s="49">
        <v>1</v>
      </c>
      <c r="Z41" s="49">
        <v>0.6666666666666666</v>
      </c>
      <c r="AA41" s="72">
        <v>41</v>
      </c>
      <c r="AB41" s="72"/>
      <c r="AC41" s="73"/>
      <c r="AD41" s="80" t="s">
        <v>2656</v>
      </c>
      <c r="AE41" s="80">
        <v>1286</v>
      </c>
      <c r="AF41" s="80">
        <v>1971</v>
      </c>
      <c r="AG41" s="80">
        <v>1509</v>
      </c>
      <c r="AH41" s="80">
        <v>2684</v>
      </c>
      <c r="AI41" s="80"/>
      <c r="AJ41" s="80" t="s">
        <v>2769</v>
      </c>
      <c r="AK41" s="80" t="s">
        <v>2866</v>
      </c>
      <c r="AL41" s="83" t="s">
        <v>2945</v>
      </c>
      <c r="AM41" s="80"/>
      <c r="AN41" s="82">
        <v>41959.852268518516</v>
      </c>
      <c r="AO41" s="83" t="s">
        <v>3049</v>
      </c>
      <c r="AP41" s="80" t="b">
        <v>0</v>
      </c>
      <c r="AQ41" s="80" t="b">
        <v>0</v>
      </c>
      <c r="AR41" s="80" t="b">
        <v>1</v>
      </c>
      <c r="AS41" s="80" t="s">
        <v>2484</v>
      </c>
      <c r="AT41" s="80">
        <v>58</v>
      </c>
      <c r="AU41" s="83" t="s">
        <v>3087</v>
      </c>
      <c r="AV41" s="80" t="b">
        <v>0</v>
      </c>
      <c r="AW41" s="80" t="s">
        <v>3136</v>
      </c>
      <c r="AX41" s="83" t="s">
        <v>3218</v>
      </c>
      <c r="AY41" s="80" t="s">
        <v>66</v>
      </c>
      <c r="AZ41" s="79" t="str">
        <f>REPLACE(INDEX(GroupVertices[Group],MATCH(Vertices[[#This Row],[Vertex]],GroupVertices[Vertex],0)),1,1,"")</f>
        <v>4</v>
      </c>
      <c r="BA41" s="48" t="s">
        <v>890</v>
      </c>
      <c r="BB41" s="48" t="s">
        <v>890</v>
      </c>
      <c r="BC41" s="48" t="s">
        <v>919</v>
      </c>
      <c r="BD41" s="48" t="s">
        <v>919</v>
      </c>
      <c r="BE41" s="48" t="s">
        <v>925</v>
      </c>
      <c r="BF41" s="48" t="s">
        <v>925</v>
      </c>
      <c r="BG41" s="113" t="s">
        <v>3730</v>
      </c>
      <c r="BH41" s="113" t="s">
        <v>3777</v>
      </c>
      <c r="BI41" s="113" t="s">
        <v>3830</v>
      </c>
      <c r="BJ41" s="113" t="s">
        <v>3830</v>
      </c>
      <c r="BK41" s="2"/>
      <c r="BL41" s="3"/>
      <c r="BM41" s="3"/>
      <c r="BN41" s="3"/>
      <c r="BO41" s="3"/>
    </row>
    <row r="42" spans="1:67" ht="15">
      <c r="A42" s="65" t="s">
        <v>329</v>
      </c>
      <c r="B42" s="66"/>
      <c r="C42" s="66"/>
      <c r="D42" s="67">
        <v>2.2115384615384617</v>
      </c>
      <c r="E42" s="116">
        <v>40</v>
      </c>
      <c r="F42" s="95" t="s">
        <v>3128</v>
      </c>
      <c r="G42" s="114"/>
      <c r="H42" s="70"/>
      <c r="I42" s="71"/>
      <c r="J42" s="118"/>
      <c r="K42" s="70" t="s">
        <v>3889</v>
      </c>
      <c r="L42" s="119"/>
      <c r="M42" s="75">
        <v>1429.9461669921875</v>
      </c>
      <c r="N42" s="75">
        <v>2493.6162109375</v>
      </c>
      <c r="O42" s="76"/>
      <c r="P42" s="77"/>
      <c r="Q42" s="77"/>
      <c r="R42" s="120">
        <f>S42+T42</f>
        <v>4</v>
      </c>
      <c r="S42" s="48">
        <v>4</v>
      </c>
      <c r="T42" s="48">
        <v>0</v>
      </c>
      <c r="U42" s="49">
        <v>0</v>
      </c>
      <c r="V42" s="49">
        <v>0.003155</v>
      </c>
      <c r="W42" s="49">
        <v>0.013332</v>
      </c>
      <c r="X42" s="49">
        <v>0.818682</v>
      </c>
      <c r="Y42" s="49">
        <v>0.75</v>
      </c>
      <c r="Z42" s="49">
        <v>0</v>
      </c>
      <c r="AA42" s="72">
        <v>42</v>
      </c>
      <c r="AB42" s="72"/>
      <c r="AC42" s="73"/>
      <c r="AD42" s="80" t="s">
        <v>2679</v>
      </c>
      <c r="AE42" s="80">
        <v>3350</v>
      </c>
      <c r="AF42" s="80">
        <v>124206</v>
      </c>
      <c r="AG42" s="80">
        <v>73054</v>
      </c>
      <c r="AH42" s="80">
        <v>10686</v>
      </c>
      <c r="AI42" s="80"/>
      <c r="AJ42" s="80" t="s">
        <v>2792</v>
      </c>
      <c r="AK42" s="80" t="s">
        <v>2882</v>
      </c>
      <c r="AL42" s="83" t="s">
        <v>2964</v>
      </c>
      <c r="AM42" s="80"/>
      <c r="AN42" s="82">
        <v>39922.9437962963</v>
      </c>
      <c r="AO42" s="83" t="s">
        <v>3071</v>
      </c>
      <c r="AP42" s="80" t="b">
        <v>0</v>
      </c>
      <c r="AQ42" s="80" t="b">
        <v>0</v>
      </c>
      <c r="AR42" s="80" t="b">
        <v>1</v>
      </c>
      <c r="AS42" s="80" t="s">
        <v>2484</v>
      </c>
      <c r="AT42" s="80">
        <v>829</v>
      </c>
      <c r="AU42" s="83" t="s">
        <v>3085</v>
      </c>
      <c r="AV42" s="80" t="b">
        <v>1</v>
      </c>
      <c r="AW42" s="80" t="s">
        <v>3136</v>
      </c>
      <c r="AX42" s="83" t="s">
        <v>3242</v>
      </c>
      <c r="AY42" s="80" t="s">
        <v>65</v>
      </c>
      <c r="AZ42" s="79" t="str">
        <f>REPLACE(INDEX(GroupVertices[Group],MATCH(Vertices[[#This Row],[Vertex]],GroupVertices[Vertex],0)),1,1,"")</f>
        <v>2</v>
      </c>
      <c r="BA42" s="48"/>
      <c r="BB42" s="48"/>
      <c r="BC42" s="48"/>
      <c r="BD42" s="48"/>
      <c r="BE42" s="48"/>
      <c r="BF42" s="48"/>
      <c r="BG42" s="48"/>
      <c r="BH42" s="48"/>
      <c r="BI42" s="48"/>
      <c r="BJ42" s="48"/>
      <c r="BK42" s="2"/>
      <c r="BL42" s="3"/>
      <c r="BM42" s="3"/>
      <c r="BN42" s="3"/>
      <c r="BO42" s="3"/>
    </row>
    <row r="43" spans="1:67" ht="15">
      <c r="A43" s="65" t="s">
        <v>226</v>
      </c>
      <c r="B43" s="66"/>
      <c r="C43" s="66"/>
      <c r="D43" s="67">
        <v>1.7371794871794872</v>
      </c>
      <c r="E43" s="116">
        <v>40</v>
      </c>
      <c r="F43" s="95" t="s">
        <v>1076</v>
      </c>
      <c r="G43" s="114"/>
      <c r="H43" s="70"/>
      <c r="I43" s="71"/>
      <c r="J43" s="118"/>
      <c r="K43" s="70" t="s">
        <v>3894</v>
      </c>
      <c r="L43" s="119"/>
      <c r="M43" s="75">
        <v>3201.943359375</v>
      </c>
      <c r="N43" s="75">
        <v>7937.27392578125</v>
      </c>
      <c r="O43" s="76"/>
      <c r="P43" s="77"/>
      <c r="Q43" s="77"/>
      <c r="R43" s="120">
        <f>S43+T43</f>
        <v>2</v>
      </c>
      <c r="S43" s="48">
        <v>0</v>
      </c>
      <c r="T43" s="48">
        <v>2</v>
      </c>
      <c r="U43" s="49">
        <v>0</v>
      </c>
      <c r="V43" s="49">
        <v>0.00369</v>
      </c>
      <c r="W43" s="49">
        <v>0.011816</v>
      </c>
      <c r="X43" s="49">
        <v>0.518145</v>
      </c>
      <c r="Y43" s="49">
        <v>1</v>
      </c>
      <c r="Z43" s="49">
        <v>0</v>
      </c>
      <c r="AA43" s="72">
        <v>43</v>
      </c>
      <c r="AB43" s="72"/>
      <c r="AC43" s="73"/>
      <c r="AD43" s="80" t="s">
        <v>2595</v>
      </c>
      <c r="AE43" s="80">
        <v>373</v>
      </c>
      <c r="AF43" s="80">
        <v>403</v>
      </c>
      <c r="AG43" s="80">
        <v>1471</v>
      </c>
      <c r="AH43" s="80">
        <v>6259</v>
      </c>
      <c r="AI43" s="80"/>
      <c r="AJ43" s="80" t="s">
        <v>2708</v>
      </c>
      <c r="AK43" s="80" t="s">
        <v>2820</v>
      </c>
      <c r="AL43" s="80"/>
      <c r="AM43" s="80"/>
      <c r="AN43" s="82">
        <v>42842.752604166664</v>
      </c>
      <c r="AO43" s="83" t="s">
        <v>2992</v>
      </c>
      <c r="AP43" s="80" t="b">
        <v>1</v>
      </c>
      <c r="AQ43" s="80" t="b">
        <v>0</v>
      </c>
      <c r="AR43" s="80" t="b">
        <v>1</v>
      </c>
      <c r="AS43" s="80" t="s">
        <v>2484</v>
      </c>
      <c r="AT43" s="80">
        <v>7</v>
      </c>
      <c r="AU43" s="80"/>
      <c r="AV43" s="80" t="b">
        <v>0</v>
      </c>
      <c r="AW43" s="80" t="s">
        <v>3136</v>
      </c>
      <c r="AX43" s="83" t="s">
        <v>3155</v>
      </c>
      <c r="AY43" s="80" t="s">
        <v>66</v>
      </c>
      <c r="AZ43" s="79" t="str">
        <f>REPLACE(INDEX(GroupVertices[Group],MATCH(Vertices[[#This Row],[Vertex]],GroupVertices[Vertex],0)),1,1,"")</f>
        <v>1</v>
      </c>
      <c r="BA43" s="48"/>
      <c r="BB43" s="48"/>
      <c r="BC43" s="48"/>
      <c r="BD43" s="48"/>
      <c r="BE43" s="48" t="s">
        <v>925</v>
      </c>
      <c r="BF43" s="48" t="s">
        <v>925</v>
      </c>
      <c r="BG43" s="113" t="s">
        <v>3699</v>
      </c>
      <c r="BH43" s="113" t="s">
        <v>3699</v>
      </c>
      <c r="BI43" s="113" t="s">
        <v>3802</v>
      </c>
      <c r="BJ43" s="113" t="s">
        <v>3802</v>
      </c>
      <c r="BK43" s="2"/>
      <c r="BL43" s="3"/>
      <c r="BM43" s="3"/>
      <c r="BN43" s="3"/>
      <c r="BO43" s="3"/>
    </row>
    <row r="44" spans="1:67" ht="15">
      <c r="A44" s="65" t="s">
        <v>280</v>
      </c>
      <c r="B44" s="66"/>
      <c r="C44" s="66"/>
      <c r="D44" s="67">
        <v>2.2115384615384617</v>
      </c>
      <c r="E44" s="116">
        <v>40</v>
      </c>
      <c r="F44" s="95" t="s">
        <v>1122</v>
      </c>
      <c r="G44" s="114"/>
      <c r="H44" s="70"/>
      <c r="I44" s="71"/>
      <c r="J44" s="118"/>
      <c r="K44" s="70" t="s">
        <v>3894</v>
      </c>
      <c r="L44" s="119"/>
      <c r="M44" s="75">
        <v>6651.283203125</v>
      </c>
      <c r="N44" s="75">
        <v>2428.351806640625</v>
      </c>
      <c r="O44" s="76"/>
      <c r="P44" s="77"/>
      <c r="Q44" s="77"/>
      <c r="R44" s="120">
        <f>S44+T44</f>
        <v>4</v>
      </c>
      <c r="S44" s="48">
        <v>3</v>
      </c>
      <c r="T44" s="48">
        <v>1</v>
      </c>
      <c r="U44" s="49">
        <v>0</v>
      </c>
      <c r="V44" s="49">
        <v>0.003676</v>
      </c>
      <c r="W44" s="49">
        <v>0.011651</v>
      </c>
      <c r="X44" s="49">
        <v>0.740251</v>
      </c>
      <c r="Y44" s="49">
        <v>1</v>
      </c>
      <c r="Z44" s="49">
        <v>0</v>
      </c>
      <c r="AA44" s="72">
        <v>44</v>
      </c>
      <c r="AB44" s="72"/>
      <c r="AC44" s="73"/>
      <c r="AD44" s="80" t="s">
        <v>2660</v>
      </c>
      <c r="AE44" s="80">
        <v>2277</v>
      </c>
      <c r="AF44" s="80">
        <v>1407</v>
      </c>
      <c r="AG44" s="80">
        <v>4543</v>
      </c>
      <c r="AH44" s="80">
        <v>23984</v>
      </c>
      <c r="AI44" s="80"/>
      <c r="AJ44" s="80" t="s">
        <v>2773</v>
      </c>
      <c r="AK44" s="80" t="s">
        <v>2869</v>
      </c>
      <c r="AL44" s="83" t="s">
        <v>2949</v>
      </c>
      <c r="AM44" s="80"/>
      <c r="AN44" s="82">
        <v>41523.94497685185</v>
      </c>
      <c r="AO44" s="83" t="s">
        <v>3052</v>
      </c>
      <c r="AP44" s="80" t="b">
        <v>1</v>
      </c>
      <c r="AQ44" s="80" t="b">
        <v>0</v>
      </c>
      <c r="AR44" s="80" t="b">
        <v>0</v>
      </c>
      <c r="AS44" s="80" t="s">
        <v>2484</v>
      </c>
      <c r="AT44" s="80">
        <v>66</v>
      </c>
      <c r="AU44" s="83" t="s">
        <v>3085</v>
      </c>
      <c r="AV44" s="80" t="b">
        <v>0</v>
      </c>
      <c r="AW44" s="80" t="s">
        <v>3136</v>
      </c>
      <c r="AX44" s="83" t="s">
        <v>3222</v>
      </c>
      <c r="AY44" s="80" t="s">
        <v>66</v>
      </c>
      <c r="AZ44" s="79" t="str">
        <f>REPLACE(INDEX(GroupVertices[Group],MATCH(Vertices[[#This Row],[Vertex]],GroupVertices[Vertex],0)),1,1,"")</f>
        <v>6</v>
      </c>
      <c r="BA44" s="48"/>
      <c r="BB44" s="48"/>
      <c r="BC44" s="48"/>
      <c r="BD44" s="48"/>
      <c r="BE44" s="48" t="s">
        <v>925</v>
      </c>
      <c r="BF44" s="48" t="s">
        <v>925</v>
      </c>
      <c r="BG44" s="113" t="s">
        <v>3733</v>
      </c>
      <c r="BH44" s="113" t="s">
        <v>3780</v>
      </c>
      <c r="BI44" s="113" t="s">
        <v>3833</v>
      </c>
      <c r="BJ44" s="113" t="s">
        <v>3833</v>
      </c>
      <c r="BK44" s="2"/>
      <c r="BL44" s="3"/>
      <c r="BM44" s="3"/>
      <c r="BN44" s="3"/>
      <c r="BO44" s="3"/>
    </row>
    <row r="45" spans="1:67" ht="15">
      <c r="A45" s="65" t="s">
        <v>269</v>
      </c>
      <c r="B45" s="66"/>
      <c r="C45" s="66"/>
      <c r="D45" s="67">
        <v>2.448717948717949</v>
      </c>
      <c r="E45" s="116">
        <v>40</v>
      </c>
      <c r="F45" s="95" t="s">
        <v>1110</v>
      </c>
      <c r="G45" s="114"/>
      <c r="H45" s="70"/>
      <c r="I45" s="71"/>
      <c r="J45" s="118"/>
      <c r="K45" s="70" t="s">
        <v>3879</v>
      </c>
      <c r="L45" s="119"/>
      <c r="M45" s="75">
        <v>7424.29638671875</v>
      </c>
      <c r="N45" s="75">
        <v>7326.0654296875</v>
      </c>
      <c r="O45" s="76"/>
      <c r="P45" s="77"/>
      <c r="Q45" s="77"/>
      <c r="R45" s="120">
        <f>S45+T45</f>
        <v>5</v>
      </c>
      <c r="S45" s="48">
        <v>2</v>
      </c>
      <c r="T45" s="48">
        <v>3</v>
      </c>
      <c r="U45" s="49">
        <v>0</v>
      </c>
      <c r="V45" s="49">
        <v>0.003636</v>
      </c>
      <c r="W45" s="49">
        <v>0.011153</v>
      </c>
      <c r="X45" s="49">
        <v>0.720944</v>
      </c>
      <c r="Y45" s="49">
        <v>1</v>
      </c>
      <c r="Z45" s="49">
        <v>0.5</v>
      </c>
      <c r="AA45" s="72">
        <v>45</v>
      </c>
      <c r="AB45" s="72"/>
      <c r="AC45" s="73"/>
      <c r="AD45" s="80" t="s">
        <v>2649</v>
      </c>
      <c r="AE45" s="80">
        <v>63</v>
      </c>
      <c r="AF45" s="80">
        <v>29</v>
      </c>
      <c r="AG45" s="80">
        <v>57</v>
      </c>
      <c r="AH45" s="80">
        <v>38</v>
      </c>
      <c r="AI45" s="80"/>
      <c r="AJ45" s="80" t="s">
        <v>2762</v>
      </c>
      <c r="AK45" s="80"/>
      <c r="AL45" s="80"/>
      <c r="AM45" s="80"/>
      <c r="AN45" s="82">
        <v>43477.88070601852</v>
      </c>
      <c r="AO45" s="83" t="s">
        <v>3044</v>
      </c>
      <c r="AP45" s="80" t="b">
        <v>1</v>
      </c>
      <c r="AQ45" s="80" t="b">
        <v>0</v>
      </c>
      <c r="AR45" s="80" t="b">
        <v>0</v>
      </c>
      <c r="AS45" s="80" t="s">
        <v>2484</v>
      </c>
      <c r="AT45" s="80">
        <v>0</v>
      </c>
      <c r="AU45" s="80"/>
      <c r="AV45" s="80" t="b">
        <v>0</v>
      </c>
      <c r="AW45" s="80" t="s">
        <v>3136</v>
      </c>
      <c r="AX45" s="83" t="s">
        <v>3211</v>
      </c>
      <c r="AY45" s="80" t="s">
        <v>66</v>
      </c>
      <c r="AZ45" s="79" t="str">
        <f>REPLACE(INDEX(GroupVertices[Group],MATCH(Vertices[[#This Row],[Vertex]],GroupVertices[Vertex],0)),1,1,"")</f>
        <v>4</v>
      </c>
      <c r="BA45" s="48" t="s">
        <v>886</v>
      </c>
      <c r="BB45" s="48" t="s">
        <v>886</v>
      </c>
      <c r="BC45" s="48" t="s">
        <v>917</v>
      </c>
      <c r="BD45" s="48" t="s">
        <v>917</v>
      </c>
      <c r="BE45" s="48" t="s">
        <v>925</v>
      </c>
      <c r="BF45" s="48" t="s">
        <v>925</v>
      </c>
      <c r="BG45" s="113" t="s">
        <v>3725</v>
      </c>
      <c r="BH45" s="113" t="s">
        <v>3773</v>
      </c>
      <c r="BI45" s="113" t="s">
        <v>3825</v>
      </c>
      <c r="BJ45" s="113" t="s">
        <v>3864</v>
      </c>
      <c r="BK45" s="2"/>
      <c r="BL45" s="3"/>
      <c r="BM45" s="3"/>
      <c r="BN45" s="3"/>
      <c r="BO45" s="3"/>
    </row>
    <row r="46" spans="1:67" ht="15">
      <c r="A46" s="65" t="s">
        <v>266</v>
      </c>
      <c r="B46" s="66"/>
      <c r="C46" s="66"/>
      <c r="D46" s="67">
        <v>2.448717948717949</v>
      </c>
      <c r="E46" s="116">
        <v>40</v>
      </c>
      <c r="F46" s="95" t="s">
        <v>1107</v>
      </c>
      <c r="G46" s="114"/>
      <c r="H46" s="70"/>
      <c r="I46" s="71"/>
      <c r="J46" s="118"/>
      <c r="K46" s="70" t="s">
        <v>3879</v>
      </c>
      <c r="L46" s="119"/>
      <c r="M46" s="75">
        <v>2054.01708984375</v>
      </c>
      <c r="N46" s="75">
        <v>3250.560791015625</v>
      </c>
      <c r="O46" s="76"/>
      <c r="P46" s="77"/>
      <c r="Q46" s="77"/>
      <c r="R46" s="120">
        <f>S46+T46</f>
        <v>5</v>
      </c>
      <c r="S46" s="48">
        <v>2</v>
      </c>
      <c r="T46" s="48">
        <v>3</v>
      </c>
      <c r="U46" s="49">
        <v>0</v>
      </c>
      <c r="V46" s="49">
        <v>0.003636</v>
      </c>
      <c r="W46" s="49">
        <v>0.011144</v>
      </c>
      <c r="X46" s="49">
        <v>0.70669</v>
      </c>
      <c r="Y46" s="49">
        <v>0.8333333333333334</v>
      </c>
      <c r="Z46" s="49">
        <v>0.6666666666666666</v>
      </c>
      <c r="AA46" s="72">
        <v>46</v>
      </c>
      <c r="AB46" s="72"/>
      <c r="AC46" s="73"/>
      <c r="AD46" s="80" t="s">
        <v>2647</v>
      </c>
      <c r="AE46" s="80">
        <v>9631</v>
      </c>
      <c r="AF46" s="80">
        <v>10330</v>
      </c>
      <c r="AG46" s="80">
        <v>17105</v>
      </c>
      <c r="AH46" s="80">
        <v>11536</v>
      </c>
      <c r="AI46" s="80"/>
      <c r="AJ46" s="80" t="s">
        <v>2760</v>
      </c>
      <c r="AK46" s="80" t="s">
        <v>2859</v>
      </c>
      <c r="AL46" s="83" t="s">
        <v>2940</v>
      </c>
      <c r="AM46" s="80"/>
      <c r="AN46" s="82">
        <v>41812.79112268519</v>
      </c>
      <c r="AO46" s="83" t="s">
        <v>3042</v>
      </c>
      <c r="AP46" s="80" t="b">
        <v>0</v>
      </c>
      <c r="AQ46" s="80" t="b">
        <v>0</v>
      </c>
      <c r="AR46" s="80" t="b">
        <v>0</v>
      </c>
      <c r="AS46" s="80" t="s">
        <v>2484</v>
      </c>
      <c r="AT46" s="80">
        <v>462</v>
      </c>
      <c r="AU46" s="83" t="s">
        <v>3095</v>
      </c>
      <c r="AV46" s="80" t="b">
        <v>0</v>
      </c>
      <c r="AW46" s="80" t="s">
        <v>3136</v>
      </c>
      <c r="AX46" s="83" t="s">
        <v>3209</v>
      </c>
      <c r="AY46" s="80" t="s">
        <v>66</v>
      </c>
      <c r="AZ46" s="79" t="str">
        <f>REPLACE(INDEX(GroupVertices[Group],MATCH(Vertices[[#This Row],[Vertex]],GroupVertices[Vertex],0)),1,1,"")</f>
        <v>2</v>
      </c>
      <c r="BA46" s="48"/>
      <c r="BB46" s="48"/>
      <c r="BC46" s="48"/>
      <c r="BD46" s="48"/>
      <c r="BE46" s="48" t="s">
        <v>925</v>
      </c>
      <c r="BF46" s="48" t="s">
        <v>925</v>
      </c>
      <c r="BG46" s="113" t="s">
        <v>3724</v>
      </c>
      <c r="BH46" s="113" t="s">
        <v>3724</v>
      </c>
      <c r="BI46" s="113" t="s">
        <v>3824</v>
      </c>
      <c r="BJ46" s="113" t="s">
        <v>3824</v>
      </c>
      <c r="BK46" s="2"/>
      <c r="BL46" s="3"/>
      <c r="BM46" s="3"/>
      <c r="BN46" s="3"/>
      <c r="BO46" s="3"/>
    </row>
    <row r="47" spans="1:67" ht="15">
      <c r="A47" s="65" t="s">
        <v>321</v>
      </c>
      <c r="B47" s="66"/>
      <c r="C47" s="66"/>
      <c r="D47" s="67">
        <v>1.7371794871794872</v>
      </c>
      <c r="E47" s="116">
        <v>40</v>
      </c>
      <c r="F47" s="95" t="s">
        <v>3120</v>
      </c>
      <c r="G47" s="114"/>
      <c r="H47" s="70"/>
      <c r="I47" s="71"/>
      <c r="J47" s="118"/>
      <c r="K47" s="70" t="s">
        <v>3879</v>
      </c>
      <c r="L47" s="119"/>
      <c r="M47" s="75">
        <v>2961.784423828125</v>
      </c>
      <c r="N47" s="75">
        <v>176.97509765625</v>
      </c>
      <c r="O47" s="76"/>
      <c r="P47" s="77"/>
      <c r="Q47" s="77"/>
      <c r="R47" s="120">
        <f>S47+T47</f>
        <v>2</v>
      </c>
      <c r="S47" s="48">
        <v>2</v>
      </c>
      <c r="T47" s="48">
        <v>0</v>
      </c>
      <c r="U47" s="49">
        <v>0</v>
      </c>
      <c r="V47" s="49">
        <v>0.003636</v>
      </c>
      <c r="W47" s="49">
        <v>0.010765</v>
      </c>
      <c r="X47" s="49">
        <v>0.504768</v>
      </c>
      <c r="Y47" s="49">
        <v>1</v>
      </c>
      <c r="Z47" s="49">
        <v>0</v>
      </c>
      <c r="AA47" s="72">
        <v>47</v>
      </c>
      <c r="AB47" s="72"/>
      <c r="AC47" s="73"/>
      <c r="AD47" s="80" t="s">
        <v>2655</v>
      </c>
      <c r="AE47" s="80">
        <v>1015</v>
      </c>
      <c r="AF47" s="80">
        <v>71261865</v>
      </c>
      <c r="AG47" s="80">
        <v>23178</v>
      </c>
      <c r="AH47" s="80">
        <v>2345</v>
      </c>
      <c r="AI47" s="80"/>
      <c r="AJ47" s="80" t="s">
        <v>2768</v>
      </c>
      <c r="AK47" s="80" t="s">
        <v>2865</v>
      </c>
      <c r="AL47" s="83" t="s">
        <v>2944</v>
      </c>
      <c r="AM47" s="80"/>
      <c r="AN47" s="82">
        <v>39399.90539351852</v>
      </c>
      <c r="AO47" s="83" t="s">
        <v>3048</v>
      </c>
      <c r="AP47" s="80" t="b">
        <v>0</v>
      </c>
      <c r="AQ47" s="80" t="b">
        <v>0</v>
      </c>
      <c r="AR47" s="80" t="b">
        <v>0</v>
      </c>
      <c r="AS47" s="80" t="s">
        <v>2484</v>
      </c>
      <c r="AT47" s="80">
        <v>82370</v>
      </c>
      <c r="AU47" s="83" t="s">
        <v>3088</v>
      </c>
      <c r="AV47" s="80" t="b">
        <v>1</v>
      </c>
      <c r="AW47" s="80" t="s">
        <v>3136</v>
      </c>
      <c r="AX47" s="83" t="s">
        <v>3217</v>
      </c>
      <c r="AY47" s="80" t="s">
        <v>65</v>
      </c>
      <c r="AZ47" s="79" t="str">
        <f>REPLACE(INDEX(GroupVertices[Group],MATCH(Vertices[[#This Row],[Vertex]],GroupVertices[Vertex],0)),1,1,"")</f>
        <v>2</v>
      </c>
      <c r="BA47" s="48"/>
      <c r="BB47" s="48"/>
      <c r="BC47" s="48"/>
      <c r="BD47" s="48"/>
      <c r="BE47" s="48"/>
      <c r="BF47" s="48"/>
      <c r="BG47" s="48"/>
      <c r="BH47" s="48"/>
      <c r="BI47" s="48"/>
      <c r="BJ47" s="48"/>
      <c r="BK47" s="2"/>
      <c r="BL47" s="3"/>
      <c r="BM47" s="3"/>
      <c r="BN47" s="3"/>
      <c r="BO47" s="3"/>
    </row>
    <row r="48" spans="1:67" ht="15">
      <c r="A48" s="65" t="s">
        <v>320</v>
      </c>
      <c r="B48" s="66"/>
      <c r="C48" s="66"/>
      <c r="D48" s="67">
        <v>1.7371794871794872</v>
      </c>
      <c r="E48" s="116">
        <v>40</v>
      </c>
      <c r="F48" s="95" t="s">
        <v>3119</v>
      </c>
      <c r="G48" s="114"/>
      <c r="H48" s="70"/>
      <c r="I48" s="71"/>
      <c r="J48" s="118"/>
      <c r="K48" s="70" t="s">
        <v>3895</v>
      </c>
      <c r="L48" s="119"/>
      <c r="M48" s="75">
        <v>7920.51025390625</v>
      </c>
      <c r="N48" s="75">
        <v>5766.38427734375</v>
      </c>
      <c r="O48" s="76"/>
      <c r="P48" s="77"/>
      <c r="Q48" s="77"/>
      <c r="R48" s="120">
        <f>S48+T48</f>
        <v>2</v>
      </c>
      <c r="S48" s="48">
        <v>2</v>
      </c>
      <c r="T48" s="48">
        <v>0</v>
      </c>
      <c r="U48" s="49">
        <v>0</v>
      </c>
      <c r="V48" s="49">
        <v>0.003676</v>
      </c>
      <c r="W48" s="49">
        <v>0.010189</v>
      </c>
      <c r="X48" s="49">
        <v>0.512071</v>
      </c>
      <c r="Y48" s="49">
        <v>1</v>
      </c>
      <c r="Z48" s="49">
        <v>0</v>
      </c>
      <c r="AA48" s="72">
        <v>48</v>
      </c>
      <c r="AB48" s="72"/>
      <c r="AC48" s="73"/>
      <c r="AD48" s="80" t="s">
        <v>2652</v>
      </c>
      <c r="AE48" s="80">
        <v>312</v>
      </c>
      <c r="AF48" s="80">
        <v>19271</v>
      </c>
      <c r="AG48" s="80">
        <v>2251</v>
      </c>
      <c r="AH48" s="80">
        <v>7</v>
      </c>
      <c r="AI48" s="80"/>
      <c r="AJ48" s="80" t="s">
        <v>2765</v>
      </c>
      <c r="AK48" s="80" t="s">
        <v>2862</v>
      </c>
      <c r="AL48" s="80"/>
      <c r="AM48" s="80"/>
      <c r="AN48" s="82">
        <v>39698.93115740741</v>
      </c>
      <c r="AO48" s="80"/>
      <c r="AP48" s="80" t="b">
        <v>0</v>
      </c>
      <c r="AQ48" s="80" t="b">
        <v>0</v>
      </c>
      <c r="AR48" s="80" t="b">
        <v>0</v>
      </c>
      <c r="AS48" s="80" t="s">
        <v>2484</v>
      </c>
      <c r="AT48" s="80">
        <v>157</v>
      </c>
      <c r="AU48" s="83" t="s">
        <v>3093</v>
      </c>
      <c r="AV48" s="80" t="b">
        <v>0</v>
      </c>
      <c r="AW48" s="80" t="s">
        <v>3136</v>
      </c>
      <c r="AX48" s="83" t="s">
        <v>3214</v>
      </c>
      <c r="AY48" s="80" t="s">
        <v>65</v>
      </c>
      <c r="AZ48" s="79" t="str">
        <f>REPLACE(INDEX(GroupVertices[Group],MATCH(Vertices[[#This Row],[Vertex]],GroupVertices[Vertex],0)),1,1,"")</f>
        <v>4</v>
      </c>
      <c r="BA48" s="48"/>
      <c r="BB48" s="48"/>
      <c r="BC48" s="48"/>
      <c r="BD48" s="48"/>
      <c r="BE48" s="48"/>
      <c r="BF48" s="48"/>
      <c r="BG48" s="48"/>
      <c r="BH48" s="48"/>
      <c r="BI48" s="48"/>
      <c r="BJ48" s="48"/>
      <c r="BK48" s="2"/>
      <c r="BL48" s="3"/>
      <c r="BM48" s="3"/>
      <c r="BN48" s="3"/>
      <c r="BO48" s="3"/>
    </row>
    <row r="49" spans="1:67" ht="15">
      <c r="A49" s="65" t="s">
        <v>244</v>
      </c>
      <c r="B49" s="66"/>
      <c r="C49" s="66"/>
      <c r="D49" s="67">
        <v>1.7371794871794872</v>
      </c>
      <c r="E49" s="116">
        <v>40</v>
      </c>
      <c r="F49" s="95" t="s">
        <v>1093</v>
      </c>
      <c r="G49" s="114"/>
      <c r="H49" s="70"/>
      <c r="I49" s="71"/>
      <c r="J49" s="118"/>
      <c r="K49" s="70" t="s">
        <v>3895</v>
      </c>
      <c r="L49" s="119"/>
      <c r="M49" s="75">
        <v>2984.41064453125</v>
      </c>
      <c r="N49" s="75">
        <v>9589.0634765625</v>
      </c>
      <c r="O49" s="76"/>
      <c r="P49" s="77"/>
      <c r="Q49" s="77"/>
      <c r="R49" s="120">
        <f>S49+T49</f>
        <v>2</v>
      </c>
      <c r="S49" s="48">
        <v>0</v>
      </c>
      <c r="T49" s="48">
        <v>2</v>
      </c>
      <c r="U49" s="49">
        <v>0</v>
      </c>
      <c r="V49" s="49">
        <v>0.003623</v>
      </c>
      <c r="W49" s="49">
        <v>0.009775</v>
      </c>
      <c r="X49" s="49">
        <v>0.517318</v>
      </c>
      <c r="Y49" s="49">
        <v>1</v>
      </c>
      <c r="Z49" s="49">
        <v>0</v>
      </c>
      <c r="AA49" s="72">
        <v>49</v>
      </c>
      <c r="AB49" s="72"/>
      <c r="AC49" s="73"/>
      <c r="AD49" s="80" t="s">
        <v>2623</v>
      </c>
      <c r="AE49" s="80">
        <v>8426</v>
      </c>
      <c r="AF49" s="80">
        <v>8596</v>
      </c>
      <c r="AG49" s="80">
        <v>45959</v>
      </c>
      <c r="AH49" s="80">
        <v>55509</v>
      </c>
      <c r="AI49" s="80"/>
      <c r="AJ49" s="80" t="s">
        <v>2734</v>
      </c>
      <c r="AK49" s="80" t="s">
        <v>2842</v>
      </c>
      <c r="AL49" s="83" t="s">
        <v>2918</v>
      </c>
      <c r="AM49" s="80"/>
      <c r="AN49" s="82">
        <v>41898.62619212963</v>
      </c>
      <c r="AO49" s="83" t="s">
        <v>3017</v>
      </c>
      <c r="AP49" s="80" t="b">
        <v>0</v>
      </c>
      <c r="AQ49" s="80" t="b">
        <v>0</v>
      </c>
      <c r="AR49" s="80" t="b">
        <v>1</v>
      </c>
      <c r="AS49" s="80" t="s">
        <v>2484</v>
      </c>
      <c r="AT49" s="80">
        <v>326</v>
      </c>
      <c r="AU49" s="83" t="s">
        <v>3095</v>
      </c>
      <c r="AV49" s="80" t="b">
        <v>0</v>
      </c>
      <c r="AW49" s="80" t="s">
        <v>3136</v>
      </c>
      <c r="AX49" s="83" t="s">
        <v>3183</v>
      </c>
      <c r="AY49" s="80" t="s">
        <v>66</v>
      </c>
      <c r="AZ49" s="79" t="str">
        <f>REPLACE(INDEX(GroupVertices[Group],MATCH(Vertices[[#This Row],[Vertex]],GroupVertices[Vertex],0)),1,1,"")</f>
        <v>1</v>
      </c>
      <c r="BA49" s="48"/>
      <c r="BB49" s="48"/>
      <c r="BC49" s="48"/>
      <c r="BD49" s="48"/>
      <c r="BE49" s="48" t="s">
        <v>925</v>
      </c>
      <c r="BF49" s="48" t="s">
        <v>925</v>
      </c>
      <c r="BG49" s="113" t="s">
        <v>3715</v>
      </c>
      <c r="BH49" s="113" t="s">
        <v>3766</v>
      </c>
      <c r="BI49" s="113" t="s">
        <v>3815</v>
      </c>
      <c r="BJ49" s="113" t="s">
        <v>3815</v>
      </c>
      <c r="BK49" s="2"/>
      <c r="BL49" s="3"/>
      <c r="BM49" s="3"/>
      <c r="BN49" s="3"/>
      <c r="BO49" s="3"/>
    </row>
    <row r="50" spans="1:67" ht="15">
      <c r="A50" s="65" t="s">
        <v>239</v>
      </c>
      <c r="B50" s="66"/>
      <c r="C50" s="66"/>
      <c r="D50" s="67">
        <v>1.7371794871794872</v>
      </c>
      <c r="E50" s="116">
        <v>40</v>
      </c>
      <c r="F50" s="95" t="s">
        <v>1089</v>
      </c>
      <c r="G50" s="114"/>
      <c r="H50" s="70"/>
      <c r="I50" s="71"/>
      <c r="J50" s="118"/>
      <c r="K50" s="70" t="s">
        <v>3896</v>
      </c>
      <c r="L50" s="119"/>
      <c r="M50" s="75">
        <v>672.475830078125</v>
      </c>
      <c r="N50" s="75">
        <v>4623.75</v>
      </c>
      <c r="O50" s="76"/>
      <c r="P50" s="77"/>
      <c r="Q50" s="77"/>
      <c r="R50" s="120">
        <f>S50+T50</f>
        <v>2</v>
      </c>
      <c r="S50" s="48">
        <v>0</v>
      </c>
      <c r="T50" s="48">
        <v>2</v>
      </c>
      <c r="U50" s="49">
        <v>0</v>
      </c>
      <c r="V50" s="49">
        <v>0.003623</v>
      </c>
      <c r="W50" s="49">
        <v>0.008805</v>
      </c>
      <c r="X50" s="49">
        <v>0.54921</v>
      </c>
      <c r="Y50" s="49">
        <v>1</v>
      </c>
      <c r="Z50" s="49">
        <v>0</v>
      </c>
      <c r="AA50" s="72">
        <v>50</v>
      </c>
      <c r="AB50" s="72"/>
      <c r="AC50" s="73"/>
      <c r="AD50" s="80" t="s">
        <v>2617</v>
      </c>
      <c r="AE50" s="80">
        <v>2577</v>
      </c>
      <c r="AF50" s="80">
        <v>3209</v>
      </c>
      <c r="AG50" s="80">
        <v>6103</v>
      </c>
      <c r="AH50" s="80">
        <v>12998</v>
      </c>
      <c r="AI50" s="80"/>
      <c r="AJ50" s="80" t="s">
        <v>2728</v>
      </c>
      <c r="AK50" s="80" t="s">
        <v>2838</v>
      </c>
      <c r="AL50" s="83" t="s">
        <v>2915</v>
      </c>
      <c r="AM50" s="80"/>
      <c r="AN50" s="82">
        <v>42492.79634259259</v>
      </c>
      <c r="AO50" s="83" t="s">
        <v>3012</v>
      </c>
      <c r="AP50" s="80" t="b">
        <v>0</v>
      </c>
      <c r="AQ50" s="80" t="b">
        <v>0</v>
      </c>
      <c r="AR50" s="80" t="b">
        <v>0</v>
      </c>
      <c r="AS50" s="80" t="s">
        <v>2484</v>
      </c>
      <c r="AT50" s="80">
        <v>45</v>
      </c>
      <c r="AU50" s="83" t="s">
        <v>3085</v>
      </c>
      <c r="AV50" s="80" t="b">
        <v>0</v>
      </c>
      <c r="AW50" s="80" t="s">
        <v>3136</v>
      </c>
      <c r="AX50" s="83" t="s">
        <v>3177</v>
      </c>
      <c r="AY50" s="80" t="s">
        <v>66</v>
      </c>
      <c r="AZ50" s="79" t="str">
        <f>REPLACE(INDEX(GroupVertices[Group],MATCH(Vertices[[#This Row],[Vertex]],GroupVertices[Vertex],0)),1,1,"")</f>
        <v>1</v>
      </c>
      <c r="BA50" s="48"/>
      <c r="BB50" s="48"/>
      <c r="BC50" s="48"/>
      <c r="BD50" s="48"/>
      <c r="BE50" s="48"/>
      <c r="BF50" s="48"/>
      <c r="BG50" s="113" t="s">
        <v>3710</v>
      </c>
      <c r="BH50" s="113" t="s">
        <v>3763</v>
      </c>
      <c r="BI50" s="113" t="s">
        <v>3812</v>
      </c>
      <c r="BJ50" s="113" t="s">
        <v>3812</v>
      </c>
      <c r="BK50" s="2"/>
      <c r="BL50" s="3"/>
      <c r="BM50" s="3"/>
      <c r="BN50" s="3"/>
      <c r="BO50" s="3"/>
    </row>
    <row r="51" spans="1:67" ht="15">
      <c r="A51" s="65" t="s">
        <v>240</v>
      </c>
      <c r="B51" s="66"/>
      <c r="C51" s="66"/>
      <c r="D51" s="67">
        <v>1.7371794871794872</v>
      </c>
      <c r="E51" s="116">
        <v>40</v>
      </c>
      <c r="F51" s="95" t="s">
        <v>1090</v>
      </c>
      <c r="G51" s="114"/>
      <c r="H51" s="70"/>
      <c r="I51" s="71"/>
      <c r="J51" s="118"/>
      <c r="K51" s="70" t="s">
        <v>3896</v>
      </c>
      <c r="L51" s="119"/>
      <c r="M51" s="75">
        <v>1047.903564453125</v>
      </c>
      <c r="N51" s="75">
        <v>7309.28955078125</v>
      </c>
      <c r="O51" s="76"/>
      <c r="P51" s="77"/>
      <c r="Q51" s="77"/>
      <c r="R51" s="120">
        <f>S51+T51</f>
        <v>2</v>
      </c>
      <c r="S51" s="48">
        <v>0</v>
      </c>
      <c r="T51" s="48">
        <v>2</v>
      </c>
      <c r="U51" s="49">
        <v>0</v>
      </c>
      <c r="V51" s="49">
        <v>0.003623</v>
      </c>
      <c r="W51" s="49">
        <v>0.008805</v>
      </c>
      <c r="X51" s="49">
        <v>0.54921</v>
      </c>
      <c r="Y51" s="49">
        <v>1</v>
      </c>
      <c r="Z51" s="49">
        <v>0</v>
      </c>
      <c r="AA51" s="72">
        <v>51</v>
      </c>
      <c r="AB51" s="72"/>
      <c r="AC51" s="73"/>
      <c r="AD51" s="80" t="s">
        <v>2619</v>
      </c>
      <c r="AE51" s="80">
        <v>478</v>
      </c>
      <c r="AF51" s="80">
        <v>506</v>
      </c>
      <c r="AG51" s="80">
        <v>8198</v>
      </c>
      <c r="AH51" s="80">
        <v>19648</v>
      </c>
      <c r="AI51" s="80"/>
      <c r="AJ51" s="80" t="s">
        <v>2730</v>
      </c>
      <c r="AK51" s="80" t="s">
        <v>2839</v>
      </c>
      <c r="AL51" s="83" t="s">
        <v>2916</v>
      </c>
      <c r="AM51" s="80"/>
      <c r="AN51" s="82">
        <v>40179.11944444444</v>
      </c>
      <c r="AO51" s="83" t="s">
        <v>3013</v>
      </c>
      <c r="AP51" s="80" t="b">
        <v>1</v>
      </c>
      <c r="AQ51" s="80" t="b">
        <v>0</v>
      </c>
      <c r="AR51" s="80" t="b">
        <v>1</v>
      </c>
      <c r="AS51" s="80" t="s">
        <v>2484</v>
      </c>
      <c r="AT51" s="80">
        <v>66</v>
      </c>
      <c r="AU51" s="83" t="s">
        <v>3085</v>
      </c>
      <c r="AV51" s="80" t="b">
        <v>0</v>
      </c>
      <c r="AW51" s="80" t="s">
        <v>3136</v>
      </c>
      <c r="AX51" s="83" t="s">
        <v>3179</v>
      </c>
      <c r="AY51" s="80" t="s">
        <v>66</v>
      </c>
      <c r="AZ51" s="79" t="str">
        <f>REPLACE(INDEX(GroupVertices[Group],MATCH(Vertices[[#This Row],[Vertex]],GroupVertices[Vertex],0)),1,1,"")</f>
        <v>1</v>
      </c>
      <c r="BA51" s="48"/>
      <c r="BB51" s="48"/>
      <c r="BC51" s="48"/>
      <c r="BD51" s="48"/>
      <c r="BE51" s="48"/>
      <c r="BF51" s="48"/>
      <c r="BG51" s="113" t="s">
        <v>3712</v>
      </c>
      <c r="BH51" s="113" t="s">
        <v>3712</v>
      </c>
      <c r="BI51" s="113" t="s">
        <v>3812</v>
      </c>
      <c r="BJ51" s="113" t="s">
        <v>3812</v>
      </c>
      <c r="BK51" s="2"/>
      <c r="BL51" s="3"/>
      <c r="BM51" s="3"/>
      <c r="BN51" s="3"/>
      <c r="BO51" s="3"/>
    </row>
    <row r="52" spans="1:67" ht="15">
      <c r="A52" s="65" t="s">
        <v>262</v>
      </c>
      <c r="B52" s="66"/>
      <c r="C52" s="66"/>
      <c r="D52" s="67">
        <v>1.9743589743589745</v>
      </c>
      <c r="E52" s="116">
        <v>40</v>
      </c>
      <c r="F52" s="95" t="s">
        <v>3116</v>
      </c>
      <c r="G52" s="114"/>
      <c r="H52" s="70"/>
      <c r="I52" s="71"/>
      <c r="J52" s="118"/>
      <c r="K52" s="70" t="s">
        <v>3875</v>
      </c>
      <c r="L52" s="119"/>
      <c r="M52" s="75">
        <v>3286.563720703125</v>
      </c>
      <c r="N52" s="75">
        <v>6184.2255859375</v>
      </c>
      <c r="O52" s="76"/>
      <c r="P52" s="77"/>
      <c r="Q52" s="77"/>
      <c r="R52" s="120">
        <f>S52+T52</f>
        <v>3</v>
      </c>
      <c r="S52" s="48">
        <v>1</v>
      </c>
      <c r="T52" s="48">
        <v>2</v>
      </c>
      <c r="U52" s="49">
        <v>0</v>
      </c>
      <c r="V52" s="49">
        <v>0.00361</v>
      </c>
      <c r="W52" s="49">
        <v>0.008411</v>
      </c>
      <c r="X52" s="49">
        <v>0.599179</v>
      </c>
      <c r="Y52" s="49">
        <v>0</v>
      </c>
      <c r="Z52" s="49">
        <v>0</v>
      </c>
      <c r="AA52" s="72">
        <v>52</v>
      </c>
      <c r="AB52" s="72"/>
      <c r="AC52" s="73"/>
      <c r="AD52" s="80" t="s">
        <v>2642</v>
      </c>
      <c r="AE52" s="80">
        <v>6725</v>
      </c>
      <c r="AF52" s="80">
        <v>7847</v>
      </c>
      <c r="AG52" s="80">
        <v>24297</v>
      </c>
      <c r="AH52" s="80">
        <v>72951</v>
      </c>
      <c r="AI52" s="80"/>
      <c r="AJ52" s="80" t="s">
        <v>2754</v>
      </c>
      <c r="AK52" s="80" t="s">
        <v>2826</v>
      </c>
      <c r="AL52" s="83" t="s">
        <v>2934</v>
      </c>
      <c r="AM52" s="80"/>
      <c r="AN52" s="82">
        <v>39979.036527777775</v>
      </c>
      <c r="AO52" s="83" t="s">
        <v>3036</v>
      </c>
      <c r="AP52" s="80" t="b">
        <v>0</v>
      </c>
      <c r="AQ52" s="80" t="b">
        <v>0</v>
      </c>
      <c r="AR52" s="80" t="b">
        <v>0</v>
      </c>
      <c r="AS52" s="80" t="s">
        <v>2484</v>
      </c>
      <c r="AT52" s="80">
        <v>65</v>
      </c>
      <c r="AU52" s="83" t="s">
        <v>3091</v>
      </c>
      <c r="AV52" s="80" t="b">
        <v>0</v>
      </c>
      <c r="AW52" s="80" t="s">
        <v>3136</v>
      </c>
      <c r="AX52" s="83" t="s">
        <v>3203</v>
      </c>
      <c r="AY52" s="80" t="s">
        <v>66</v>
      </c>
      <c r="AZ52" s="79" t="str">
        <f>REPLACE(INDEX(GroupVertices[Group],MATCH(Vertices[[#This Row],[Vertex]],GroupVertices[Vertex],0)),1,1,"")</f>
        <v>1</v>
      </c>
      <c r="BA52" s="48"/>
      <c r="BB52" s="48"/>
      <c r="BC52" s="48"/>
      <c r="BD52" s="48"/>
      <c r="BE52" s="48" t="s">
        <v>925</v>
      </c>
      <c r="BF52" s="48" t="s">
        <v>925</v>
      </c>
      <c r="BG52" s="113" t="s">
        <v>3721</v>
      </c>
      <c r="BH52" s="113" t="s">
        <v>3770</v>
      </c>
      <c r="BI52" s="113" t="s">
        <v>3821</v>
      </c>
      <c r="BJ52" s="113" t="s">
        <v>3821</v>
      </c>
      <c r="BK52" s="2"/>
      <c r="BL52" s="3"/>
      <c r="BM52" s="3"/>
      <c r="BN52" s="3"/>
      <c r="BO52" s="3"/>
    </row>
    <row r="53" spans="1:67" ht="15">
      <c r="A53" s="65" t="s">
        <v>271</v>
      </c>
      <c r="B53" s="66"/>
      <c r="C53" s="66"/>
      <c r="D53" s="67">
        <v>1.9743589743589745</v>
      </c>
      <c r="E53" s="116">
        <v>40</v>
      </c>
      <c r="F53" s="95" t="s">
        <v>1112</v>
      </c>
      <c r="G53" s="114"/>
      <c r="H53" s="70"/>
      <c r="I53" s="71"/>
      <c r="J53" s="118"/>
      <c r="K53" s="70" t="s">
        <v>3875</v>
      </c>
      <c r="L53" s="119"/>
      <c r="M53" s="75">
        <v>1348.626953125</v>
      </c>
      <c r="N53" s="75">
        <v>4144.12841796875</v>
      </c>
      <c r="O53" s="76"/>
      <c r="P53" s="77"/>
      <c r="Q53" s="77"/>
      <c r="R53" s="120">
        <f>S53+T53</f>
        <v>3</v>
      </c>
      <c r="S53" s="48">
        <v>2</v>
      </c>
      <c r="T53" s="48">
        <v>1</v>
      </c>
      <c r="U53" s="49">
        <v>0</v>
      </c>
      <c r="V53" s="49">
        <v>0.00361</v>
      </c>
      <c r="W53" s="49">
        <v>0.008411</v>
      </c>
      <c r="X53" s="49">
        <v>0.599179</v>
      </c>
      <c r="Y53" s="49">
        <v>0</v>
      </c>
      <c r="Z53" s="49">
        <v>0</v>
      </c>
      <c r="AA53" s="72">
        <v>53</v>
      </c>
      <c r="AB53" s="72"/>
      <c r="AC53" s="73"/>
      <c r="AD53" s="80" t="s">
        <v>2650</v>
      </c>
      <c r="AE53" s="80">
        <v>25</v>
      </c>
      <c r="AF53" s="80">
        <v>8</v>
      </c>
      <c r="AG53" s="80">
        <v>8</v>
      </c>
      <c r="AH53" s="80">
        <v>2</v>
      </c>
      <c r="AI53" s="80"/>
      <c r="AJ53" s="80" t="s">
        <v>2763</v>
      </c>
      <c r="AK53" s="80" t="s">
        <v>2528</v>
      </c>
      <c r="AL53" s="80"/>
      <c r="AM53" s="80"/>
      <c r="AN53" s="82">
        <v>43501.97204861111</v>
      </c>
      <c r="AO53" s="83" t="s">
        <v>3045</v>
      </c>
      <c r="AP53" s="80" t="b">
        <v>1</v>
      </c>
      <c r="AQ53" s="80" t="b">
        <v>0</v>
      </c>
      <c r="AR53" s="80" t="b">
        <v>0</v>
      </c>
      <c r="AS53" s="80" t="s">
        <v>2484</v>
      </c>
      <c r="AT53" s="80">
        <v>0</v>
      </c>
      <c r="AU53" s="80"/>
      <c r="AV53" s="80" t="b">
        <v>0</v>
      </c>
      <c r="AW53" s="80" t="s">
        <v>3136</v>
      </c>
      <c r="AX53" s="83" t="s">
        <v>3212</v>
      </c>
      <c r="AY53" s="80" t="s">
        <v>66</v>
      </c>
      <c r="AZ53" s="79" t="str">
        <f>REPLACE(INDEX(GroupVertices[Group],MATCH(Vertices[[#This Row],[Vertex]],GroupVertices[Vertex],0)),1,1,"")</f>
        <v>1</v>
      </c>
      <c r="BA53" s="48"/>
      <c r="BB53" s="48"/>
      <c r="BC53" s="48"/>
      <c r="BD53" s="48"/>
      <c r="BE53" s="48" t="s">
        <v>925</v>
      </c>
      <c r="BF53" s="48" t="s">
        <v>925</v>
      </c>
      <c r="BG53" s="113" t="s">
        <v>3726</v>
      </c>
      <c r="BH53" s="113" t="s">
        <v>3726</v>
      </c>
      <c r="BI53" s="113" t="s">
        <v>3826</v>
      </c>
      <c r="BJ53" s="113" t="s">
        <v>3826</v>
      </c>
      <c r="BK53" s="2"/>
      <c r="BL53" s="3"/>
      <c r="BM53" s="3"/>
      <c r="BN53" s="3"/>
      <c r="BO53" s="3"/>
    </row>
    <row r="54" spans="1:67" ht="15">
      <c r="A54" s="65" t="s">
        <v>274</v>
      </c>
      <c r="B54" s="66"/>
      <c r="C54" s="66"/>
      <c r="D54" s="67">
        <v>1.9743589743589745</v>
      </c>
      <c r="E54" s="116">
        <v>40</v>
      </c>
      <c r="F54" s="95" t="s">
        <v>1116</v>
      </c>
      <c r="G54" s="114"/>
      <c r="H54" s="70"/>
      <c r="I54" s="71"/>
      <c r="J54" s="118"/>
      <c r="K54" s="70" t="s">
        <v>3875</v>
      </c>
      <c r="L54" s="119"/>
      <c r="M54" s="75">
        <v>145.9707489013672</v>
      </c>
      <c r="N54" s="75">
        <v>8463.677734375</v>
      </c>
      <c r="O54" s="76"/>
      <c r="P54" s="77"/>
      <c r="Q54" s="77"/>
      <c r="R54" s="120">
        <f>S54+T54</f>
        <v>3</v>
      </c>
      <c r="S54" s="48">
        <v>2</v>
      </c>
      <c r="T54" s="48">
        <v>1</v>
      </c>
      <c r="U54" s="49">
        <v>0</v>
      </c>
      <c r="V54" s="49">
        <v>0.00361</v>
      </c>
      <c r="W54" s="49">
        <v>0.008411</v>
      </c>
      <c r="X54" s="49">
        <v>0.599179</v>
      </c>
      <c r="Y54" s="49">
        <v>0</v>
      </c>
      <c r="Z54" s="49">
        <v>0</v>
      </c>
      <c r="AA54" s="72">
        <v>54</v>
      </c>
      <c r="AB54" s="72"/>
      <c r="AC54" s="73"/>
      <c r="AD54" s="80" t="s">
        <v>2653</v>
      </c>
      <c r="AE54" s="80">
        <v>1442</v>
      </c>
      <c r="AF54" s="80">
        <v>1080</v>
      </c>
      <c r="AG54" s="80">
        <v>18516</v>
      </c>
      <c r="AH54" s="80">
        <v>20666</v>
      </c>
      <c r="AI54" s="80"/>
      <c r="AJ54" s="80" t="s">
        <v>2766</v>
      </c>
      <c r="AK54" s="80" t="s">
        <v>2863</v>
      </c>
      <c r="AL54" s="83" t="s">
        <v>2942</v>
      </c>
      <c r="AM54" s="80"/>
      <c r="AN54" s="82">
        <v>42476.642430555556</v>
      </c>
      <c r="AO54" s="80"/>
      <c r="AP54" s="80" t="b">
        <v>1</v>
      </c>
      <c r="AQ54" s="80" t="b">
        <v>0</v>
      </c>
      <c r="AR54" s="80" t="b">
        <v>0</v>
      </c>
      <c r="AS54" s="80" t="s">
        <v>2484</v>
      </c>
      <c r="AT54" s="80">
        <v>37</v>
      </c>
      <c r="AU54" s="80"/>
      <c r="AV54" s="80" t="b">
        <v>0</v>
      </c>
      <c r="AW54" s="80" t="s">
        <v>3136</v>
      </c>
      <c r="AX54" s="83" t="s">
        <v>3215</v>
      </c>
      <c r="AY54" s="80" t="s">
        <v>66</v>
      </c>
      <c r="AZ54" s="79" t="str">
        <f>REPLACE(INDEX(GroupVertices[Group],MATCH(Vertices[[#This Row],[Vertex]],GroupVertices[Vertex],0)),1,1,"")</f>
        <v>1</v>
      </c>
      <c r="BA54" s="48"/>
      <c r="BB54" s="48"/>
      <c r="BC54" s="48"/>
      <c r="BD54" s="48"/>
      <c r="BE54" s="48" t="s">
        <v>925</v>
      </c>
      <c r="BF54" s="48" t="s">
        <v>925</v>
      </c>
      <c r="BG54" s="113" t="s">
        <v>3728</v>
      </c>
      <c r="BH54" s="113" t="s">
        <v>3775</v>
      </c>
      <c r="BI54" s="113" t="s">
        <v>3828</v>
      </c>
      <c r="BJ54" s="113" t="s">
        <v>3828</v>
      </c>
      <c r="BK54" s="2"/>
      <c r="BL54" s="3"/>
      <c r="BM54" s="3"/>
      <c r="BN54" s="3"/>
      <c r="BO54" s="3"/>
    </row>
    <row r="55" spans="1:67" ht="15">
      <c r="A55" s="65" t="s">
        <v>278</v>
      </c>
      <c r="B55" s="66"/>
      <c r="C55" s="66"/>
      <c r="D55" s="67">
        <v>1.9743589743589745</v>
      </c>
      <c r="E55" s="116">
        <v>40</v>
      </c>
      <c r="F55" s="95" t="s">
        <v>1120</v>
      </c>
      <c r="G55" s="114"/>
      <c r="H55" s="70"/>
      <c r="I55" s="71"/>
      <c r="J55" s="118"/>
      <c r="K55" s="70" t="s">
        <v>3875</v>
      </c>
      <c r="L55" s="119"/>
      <c r="M55" s="75">
        <v>1978.5244140625</v>
      </c>
      <c r="N55" s="75">
        <v>4307.36279296875</v>
      </c>
      <c r="O55" s="76"/>
      <c r="P55" s="77"/>
      <c r="Q55" s="77"/>
      <c r="R55" s="120">
        <f>S55+T55</f>
        <v>3</v>
      </c>
      <c r="S55" s="48">
        <v>2</v>
      </c>
      <c r="T55" s="48">
        <v>1</v>
      </c>
      <c r="U55" s="49">
        <v>0</v>
      </c>
      <c r="V55" s="49">
        <v>0.00361</v>
      </c>
      <c r="W55" s="49">
        <v>0.008411</v>
      </c>
      <c r="X55" s="49">
        <v>0.599179</v>
      </c>
      <c r="Y55" s="49">
        <v>0</v>
      </c>
      <c r="Z55" s="49">
        <v>0</v>
      </c>
      <c r="AA55" s="72">
        <v>55</v>
      </c>
      <c r="AB55" s="72"/>
      <c r="AC55" s="73"/>
      <c r="AD55" s="80" t="s">
        <v>2659</v>
      </c>
      <c r="AE55" s="80">
        <v>195</v>
      </c>
      <c r="AF55" s="80">
        <v>121</v>
      </c>
      <c r="AG55" s="80">
        <v>98</v>
      </c>
      <c r="AH55" s="80">
        <v>117</v>
      </c>
      <c r="AI55" s="80"/>
      <c r="AJ55" s="80" t="s">
        <v>2772</v>
      </c>
      <c r="AK55" s="80" t="s">
        <v>2868</v>
      </c>
      <c r="AL55" s="83" t="s">
        <v>2948</v>
      </c>
      <c r="AM55" s="80"/>
      <c r="AN55" s="82">
        <v>43454.67178240741</v>
      </c>
      <c r="AO55" s="83" t="s">
        <v>3051</v>
      </c>
      <c r="AP55" s="80" t="b">
        <v>0</v>
      </c>
      <c r="AQ55" s="80" t="b">
        <v>0</v>
      </c>
      <c r="AR55" s="80" t="b">
        <v>1</v>
      </c>
      <c r="AS55" s="80" t="s">
        <v>2484</v>
      </c>
      <c r="AT55" s="80">
        <v>1</v>
      </c>
      <c r="AU55" s="83" t="s">
        <v>3085</v>
      </c>
      <c r="AV55" s="80" t="b">
        <v>0</v>
      </c>
      <c r="AW55" s="80" t="s">
        <v>3136</v>
      </c>
      <c r="AX55" s="83" t="s">
        <v>3221</v>
      </c>
      <c r="AY55" s="80" t="s">
        <v>66</v>
      </c>
      <c r="AZ55" s="79" t="str">
        <f>REPLACE(INDEX(GroupVertices[Group],MATCH(Vertices[[#This Row],[Vertex]],GroupVertices[Vertex],0)),1,1,"")</f>
        <v>1</v>
      </c>
      <c r="BA55" s="48"/>
      <c r="BB55" s="48"/>
      <c r="BC55" s="48"/>
      <c r="BD55" s="48"/>
      <c r="BE55" s="48" t="s">
        <v>925</v>
      </c>
      <c r="BF55" s="48" t="s">
        <v>925</v>
      </c>
      <c r="BG55" s="113" t="s">
        <v>3732</v>
      </c>
      <c r="BH55" s="113" t="s">
        <v>3779</v>
      </c>
      <c r="BI55" s="113" t="s">
        <v>3832</v>
      </c>
      <c r="BJ55" s="113" t="s">
        <v>3832</v>
      </c>
      <c r="BK55" s="2"/>
      <c r="BL55" s="3"/>
      <c r="BM55" s="3"/>
      <c r="BN55" s="3"/>
      <c r="BO55" s="3"/>
    </row>
    <row r="56" spans="1:67" ht="15">
      <c r="A56" s="65" t="s">
        <v>281</v>
      </c>
      <c r="B56" s="66"/>
      <c r="C56" s="66"/>
      <c r="D56" s="67">
        <v>1.9743589743589745</v>
      </c>
      <c r="E56" s="116">
        <v>40</v>
      </c>
      <c r="F56" s="95" t="s">
        <v>1123</v>
      </c>
      <c r="G56" s="114"/>
      <c r="H56" s="70"/>
      <c r="I56" s="71"/>
      <c r="J56" s="118"/>
      <c r="K56" s="70" t="s">
        <v>3875</v>
      </c>
      <c r="L56" s="119"/>
      <c r="M56" s="75">
        <v>2273.135498046875</v>
      </c>
      <c r="N56" s="75">
        <v>8483.4033203125</v>
      </c>
      <c r="O56" s="76"/>
      <c r="P56" s="77"/>
      <c r="Q56" s="77"/>
      <c r="R56" s="120">
        <f>S56+T56</f>
        <v>3</v>
      </c>
      <c r="S56" s="48">
        <v>2</v>
      </c>
      <c r="T56" s="48">
        <v>1</v>
      </c>
      <c r="U56" s="49">
        <v>0</v>
      </c>
      <c r="V56" s="49">
        <v>0.00361</v>
      </c>
      <c r="W56" s="49">
        <v>0.008411</v>
      </c>
      <c r="X56" s="49">
        <v>0.599179</v>
      </c>
      <c r="Y56" s="49">
        <v>0</v>
      </c>
      <c r="Z56" s="49">
        <v>0</v>
      </c>
      <c r="AA56" s="72">
        <v>56</v>
      </c>
      <c r="AB56" s="72"/>
      <c r="AC56" s="73"/>
      <c r="AD56" s="80" t="s">
        <v>2661</v>
      </c>
      <c r="AE56" s="80">
        <v>3839</v>
      </c>
      <c r="AF56" s="80">
        <v>1125</v>
      </c>
      <c r="AG56" s="80">
        <v>7330</v>
      </c>
      <c r="AH56" s="80">
        <v>30160</v>
      </c>
      <c r="AI56" s="80"/>
      <c r="AJ56" s="80" t="s">
        <v>2774</v>
      </c>
      <c r="AK56" s="80" t="s">
        <v>2518</v>
      </c>
      <c r="AL56" s="83" t="s">
        <v>2950</v>
      </c>
      <c r="AM56" s="80"/>
      <c r="AN56" s="82">
        <v>42609.13618055556</v>
      </c>
      <c r="AO56" s="80"/>
      <c r="AP56" s="80" t="b">
        <v>1</v>
      </c>
      <c r="AQ56" s="80" t="b">
        <v>0</v>
      </c>
      <c r="AR56" s="80" t="b">
        <v>1</v>
      </c>
      <c r="AS56" s="80" t="s">
        <v>2484</v>
      </c>
      <c r="AT56" s="80">
        <v>30</v>
      </c>
      <c r="AU56" s="80"/>
      <c r="AV56" s="80" t="b">
        <v>0</v>
      </c>
      <c r="AW56" s="80" t="s">
        <v>3136</v>
      </c>
      <c r="AX56" s="83" t="s">
        <v>3223</v>
      </c>
      <c r="AY56" s="80" t="s">
        <v>66</v>
      </c>
      <c r="AZ56" s="79" t="str">
        <f>REPLACE(INDEX(GroupVertices[Group],MATCH(Vertices[[#This Row],[Vertex]],GroupVertices[Vertex],0)),1,1,"")</f>
        <v>1</v>
      </c>
      <c r="BA56" s="48" t="s">
        <v>891</v>
      </c>
      <c r="BB56" s="48" t="s">
        <v>891</v>
      </c>
      <c r="BC56" s="48" t="s">
        <v>917</v>
      </c>
      <c r="BD56" s="48" t="s">
        <v>917</v>
      </c>
      <c r="BE56" s="48" t="s">
        <v>938</v>
      </c>
      <c r="BF56" s="48" t="s">
        <v>938</v>
      </c>
      <c r="BG56" s="113" t="s">
        <v>3734</v>
      </c>
      <c r="BH56" s="113" t="s">
        <v>3734</v>
      </c>
      <c r="BI56" s="113" t="s">
        <v>3834</v>
      </c>
      <c r="BJ56" s="113" t="s">
        <v>3834</v>
      </c>
      <c r="BK56" s="2"/>
      <c r="BL56" s="3"/>
      <c r="BM56" s="3"/>
      <c r="BN56" s="3"/>
      <c r="BO56" s="3"/>
    </row>
    <row r="57" spans="1:67" ht="15">
      <c r="A57" s="65" t="s">
        <v>217</v>
      </c>
      <c r="B57" s="66"/>
      <c r="C57" s="66"/>
      <c r="D57" s="67">
        <v>1.5</v>
      </c>
      <c r="E57" s="116">
        <v>40</v>
      </c>
      <c r="F57" s="95" t="s">
        <v>1067</v>
      </c>
      <c r="G57" s="114"/>
      <c r="H57" s="70"/>
      <c r="I57" s="71"/>
      <c r="J57" s="118"/>
      <c r="K57" s="70" t="s">
        <v>3875</v>
      </c>
      <c r="L57" s="119"/>
      <c r="M57" s="75">
        <v>1251.584716796875</v>
      </c>
      <c r="N57" s="75">
        <v>9225.16015625</v>
      </c>
      <c r="O57" s="76"/>
      <c r="P57" s="77"/>
      <c r="Q57" s="77"/>
      <c r="R57" s="120">
        <f>S57+T57</f>
        <v>1</v>
      </c>
      <c r="S57" s="48">
        <v>0</v>
      </c>
      <c r="T57" s="48">
        <v>1</v>
      </c>
      <c r="U57" s="49">
        <v>0</v>
      </c>
      <c r="V57" s="49">
        <v>0.00361</v>
      </c>
      <c r="W57" s="49">
        <v>0.007642</v>
      </c>
      <c r="X57" s="49">
        <v>0.344528</v>
      </c>
      <c r="Y57" s="49">
        <v>0</v>
      </c>
      <c r="Z57" s="49">
        <v>0</v>
      </c>
      <c r="AA57" s="72">
        <v>57</v>
      </c>
      <c r="AB57" s="72"/>
      <c r="AC57" s="73"/>
      <c r="AD57" s="80" t="s">
        <v>2581</v>
      </c>
      <c r="AE57" s="80">
        <v>1721</v>
      </c>
      <c r="AF57" s="80">
        <v>1212</v>
      </c>
      <c r="AG57" s="80">
        <v>5010</v>
      </c>
      <c r="AH57" s="80">
        <v>1097</v>
      </c>
      <c r="AI57" s="80"/>
      <c r="AJ57" s="80" t="s">
        <v>2694</v>
      </c>
      <c r="AK57" s="80" t="s">
        <v>2809</v>
      </c>
      <c r="AL57" s="80"/>
      <c r="AM57" s="80"/>
      <c r="AN57" s="82">
        <v>39471.08211805556</v>
      </c>
      <c r="AO57" s="83" t="s">
        <v>2978</v>
      </c>
      <c r="AP57" s="80" t="b">
        <v>0</v>
      </c>
      <c r="AQ57" s="80" t="b">
        <v>0</v>
      </c>
      <c r="AR57" s="80" t="b">
        <v>1</v>
      </c>
      <c r="AS57" s="80" t="s">
        <v>2484</v>
      </c>
      <c r="AT57" s="80">
        <v>100</v>
      </c>
      <c r="AU57" s="83" t="s">
        <v>3085</v>
      </c>
      <c r="AV57" s="80" t="b">
        <v>0</v>
      </c>
      <c r="AW57" s="80" t="s">
        <v>3136</v>
      </c>
      <c r="AX57" s="83" t="s">
        <v>3141</v>
      </c>
      <c r="AY57" s="80" t="s">
        <v>66</v>
      </c>
      <c r="AZ57" s="79" t="str">
        <f>REPLACE(INDEX(GroupVertices[Group],MATCH(Vertices[[#This Row],[Vertex]],GroupVertices[Vertex],0)),1,1,"")</f>
        <v>1</v>
      </c>
      <c r="BA57" s="48"/>
      <c r="BB57" s="48"/>
      <c r="BC57" s="48"/>
      <c r="BD57" s="48"/>
      <c r="BE57" s="48" t="s">
        <v>925</v>
      </c>
      <c r="BF57" s="48" t="s">
        <v>925</v>
      </c>
      <c r="BG57" s="113" t="s">
        <v>3692</v>
      </c>
      <c r="BH57" s="113" t="s">
        <v>3692</v>
      </c>
      <c r="BI57" s="113" t="s">
        <v>3796</v>
      </c>
      <c r="BJ57" s="113" t="s">
        <v>3796</v>
      </c>
      <c r="BK57" s="2"/>
      <c r="BL57" s="3"/>
      <c r="BM57" s="3"/>
      <c r="BN57" s="3"/>
      <c r="BO57" s="3"/>
    </row>
    <row r="58" spans="1:67" ht="15">
      <c r="A58" s="65" t="s">
        <v>218</v>
      </c>
      <c r="B58" s="66"/>
      <c r="C58" s="66"/>
      <c r="D58" s="67">
        <v>1.5</v>
      </c>
      <c r="E58" s="116">
        <v>40</v>
      </c>
      <c r="F58" s="95" t="s">
        <v>1068</v>
      </c>
      <c r="G58" s="114"/>
      <c r="H58" s="70"/>
      <c r="I58" s="71"/>
      <c r="J58" s="118"/>
      <c r="K58" s="70" t="s">
        <v>3875</v>
      </c>
      <c r="L58" s="119"/>
      <c r="M58" s="75">
        <v>853.1055908203125</v>
      </c>
      <c r="N58" s="75">
        <v>5520.22802734375</v>
      </c>
      <c r="O58" s="76"/>
      <c r="P58" s="77"/>
      <c r="Q58" s="77"/>
      <c r="R58" s="120">
        <f>S58+T58</f>
        <v>1</v>
      </c>
      <c r="S58" s="48">
        <v>0</v>
      </c>
      <c r="T58" s="48">
        <v>1</v>
      </c>
      <c r="U58" s="49">
        <v>0</v>
      </c>
      <c r="V58" s="49">
        <v>0.00361</v>
      </c>
      <c r="W58" s="49">
        <v>0.007642</v>
      </c>
      <c r="X58" s="49">
        <v>0.344528</v>
      </c>
      <c r="Y58" s="49">
        <v>0</v>
      </c>
      <c r="Z58" s="49">
        <v>0</v>
      </c>
      <c r="AA58" s="72">
        <v>58</v>
      </c>
      <c r="AB58" s="72"/>
      <c r="AC58" s="73"/>
      <c r="AD58" s="80" t="s">
        <v>2583</v>
      </c>
      <c r="AE58" s="80">
        <v>6393</v>
      </c>
      <c r="AF58" s="80">
        <v>6799</v>
      </c>
      <c r="AG58" s="80">
        <v>20367</v>
      </c>
      <c r="AH58" s="80">
        <v>44305</v>
      </c>
      <c r="AI58" s="80"/>
      <c r="AJ58" s="80" t="s">
        <v>2696</v>
      </c>
      <c r="AK58" s="80" t="s">
        <v>2810</v>
      </c>
      <c r="AL58" s="80"/>
      <c r="AM58" s="80"/>
      <c r="AN58" s="82">
        <v>42090.87844907407</v>
      </c>
      <c r="AO58" s="83" t="s">
        <v>2980</v>
      </c>
      <c r="AP58" s="80" t="b">
        <v>1</v>
      </c>
      <c r="AQ58" s="80" t="b">
        <v>0</v>
      </c>
      <c r="AR58" s="80" t="b">
        <v>1</v>
      </c>
      <c r="AS58" s="80" t="s">
        <v>2484</v>
      </c>
      <c r="AT58" s="80">
        <v>178</v>
      </c>
      <c r="AU58" s="83" t="s">
        <v>3085</v>
      </c>
      <c r="AV58" s="80" t="b">
        <v>0</v>
      </c>
      <c r="AW58" s="80" t="s">
        <v>3136</v>
      </c>
      <c r="AX58" s="83" t="s">
        <v>3143</v>
      </c>
      <c r="AY58" s="80" t="s">
        <v>66</v>
      </c>
      <c r="AZ58" s="79" t="str">
        <f>REPLACE(INDEX(GroupVertices[Group],MATCH(Vertices[[#This Row],[Vertex]],GroupVertices[Vertex],0)),1,1,"")</f>
        <v>1</v>
      </c>
      <c r="BA58" s="48"/>
      <c r="BB58" s="48"/>
      <c r="BC58" s="48"/>
      <c r="BD58" s="48"/>
      <c r="BE58" s="48" t="s">
        <v>925</v>
      </c>
      <c r="BF58" s="48" t="s">
        <v>925</v>
      </c>
      <c r="BG58" s="113" t="s">
        <v>3692</v>
      </c>
      <c r="BH58" s="113" t="s">
        <v>3692</v>
      </c>
      <c r="BI58" s="113" t="s">
        <v>3796</v>
      </c>
      <c r="BJ58" s="113" t="s">
        <v>3796</v>
      </c>
      <c r="BK58" s="2"/>
      <c r="BL58" s="3"/>
      <c r="BM58" s="3"/>
      <c r="BN58" s="3"/>
      <c r="BO58" s="3"/>
    </row>
    <row r="59" spans="1:67" ht="15">
      <c r="A59" s="65" t="s">
        <v>219</v>
      </c>
      <c r="B59" s="66"/>
      <c r="C59" s="66"/>
      <c r="D59" s="67">
        <v>1.5</v>
      </c>
      <c r="E59" s="116">
        <v>40</v>
      </c>
      <c r="F59" s="95" t="s">
        <v>1069</v>
      </c>
      <c r="G59" s="114"/>
      <c r="H59" s="70"/>
      <c r="I59" s="71"/>
      <c r="J59" s="118"/>
      <c r="K59" s="70" t="s">
        <v>3875</v>
      </c>
      <c r="L59" s="119"/>
      <c r="M59" s="75">
        <v>1866.0850830078125</v>
      </c>
      <c r="N59" s="75">
        <v>9320.810546875</v>
      </c>
      <c r="O59" s="76"/>
      <c r="P59" s="77"/>
      <c r="Q59" s="77"/>
      <c r="R59" s="120">
        <f>S59+T59</f>
        <v>1</v>
      </c>
      <c r="S59" s="48">
        <v>0</v>
      </c>
      <c r="T59" s="48">
        <v>1</v>
      </c>
      <c r="U59" s="49">
        <v>0</v>
      </c>
      <c r="V59" s="49">
        <v>0.00361</v>
      </c>
      <c r="W59" s="49">
        <v>0.007642</v>
      </c>
      <c r="X59" s="49">
        <v>0.344528</v>
      </c>
      <c r="Y59" s="49">
        <v>0</v>
      </c>
      <c r="Z59" s="49">
        <v>0</v>
      </c>
      <c r="AA59" s="72">
        <v>59</v>
      </c>
      <c r="AB59" s="72"/>
      <c r="AC59" s="73"/>
      <c r="AD59" s="80" t="s">
        <v>2584</v>
      </c>
      <c r="AE59" s="80">
        <v>1862</v>
      </c>
      <c r="AF59" s="80">
        <v>7529</v>
      </c>
      <c r="AG59" s="80">
        <v>48335</v>
      </c>
      <c r="AH59" s="80">
        <v>59512</v>
      </c>
      <c r="AI59" s="80"/>
      <c r="AJ59" s="80" t="s">
        <v>2697</v>
      </c>
      <c r="AK59" s="80" t="s">
        <v>2811</v>
      </c>
      <c r="AL59" s="83" t="s">
        <v>2894</v>
      </c>
      <c r="AM59" s="80"/>
      <c r="AN59" s="82">
        <v>42236.85524305556</v>
      </c>
      <c r="AO59" s="83" t="s">
        <v>2981</v>
      </c>
      <c r="AP59" s="80" t="b">
        <v>1</v>
      </c>
      <c r="AQ59" s="80" t="b">
        <v>0</v>
      </c>
      <c r="AR59" s="80" t="b">
        <v>1</v>
      </c>
      <c r="AS59" s="80" t="s">
        <v>2484</v>
      </c>
      <c r="AT59" s="80">
        <v>171</v>
      </c>
      <c r="AU59" s="83" t="s">
        <v>3085</v>
      </c>
      <c r="AV59" s="80" t="b">
        <v>0</v>
      </c>
      <c r="AW59" s="80" t="s">
        <v>3136</v>
      </c>
      <c r="AX59" s="83" t="s">
        <v>3144</v>
      </c>
      <c r="AY59" s="80" t="s">
        <v>66</v>
      </c>
      <c r="AZ59" s="79" t="str">
        <f>REPLACE(INDEX(GroupVertices[Group],MATCH(Vertices[[#This Row],[Vertex]],GroupVertices[Vertex],0)),1,1,"")</f>
        <v>1</v>
      </c>
      <c r="BA59" s="48"/>
      <c r="BB59" s="48"/>
      <c r="BC59" s="48"/>
      <c r="BD59" s="48"/>
      <c r="BE59" s="48" t="s">
        <v>925</v>
      </c>
      <c r="BF59" s="48" t="s">
        <v>925</v>
      </c>
      <c r="BG59" s="113" t="s">
        <v>3692</v>
      </c>
      <c r="BH59" s="113" t="s">
        <v>3692</v>
      </c>
      <c r="BI59" s="113" t="s">
        <v>3796</v>
      </c>
      <c r="BJ59" s="113" t="s">
        <v>3796</v>
      </c>
      <c r="BK59" s="2"/>
      <c r="BL59" s="3"/>
      <c r="BM59" s="3"/>
      <c r="BN59" s="3"/>
      <c r="BO59" s="3"/>
    </row>
    <row r="60" spans="1:67" ht="15">
      <c r="A60" s="65" t="s">
        <v>222</v>
      </c>
      <c r="B60" s="66"/>
      <c r="C60" s="66"/>
      <c r="D60" s="67">
        <v>1.5</v>
      </c>
      <c r="E60" s="116">
        <v>40</v>
      </c>
      <c r="F60" s="95" t="s">
        <v>1072</v>
      </c>
      <c r="G60" s="114"/>
      <c r="H60" s="70"/>
      <c r="I60" s="71"/>
      <c r="J60" s="118"/>
      <c r="K60" s="70" t="s">
        <v>3875</v>
      </c>
      <c r="L60" s="119"/>
      <c r="M60" s="75">
        <v>728.04736328125</v>
      </c>
      <c r="N60" s="75">
        <v>8379.419921875</v>
      </c>
      <c r="O60" s="76"/>
      <c r="P60" s="77"/>
      <c r="Q60" s="77"/>
      <c r="R60" s="120">
        <f>S60+T60</f>
        <v>1</v>
      </c>
      <c r="S60" s="48">
        <v>0</v>
      </c>
      <c r="T60" s="48">
        <v>1</v>
      </c>
      <c r="U60" s="49">
        <v>0</v>
      </c>
      <c r="V60" s="49">
        <v>0.00361</v>
      </c>
      <c r="W60" s="49">
        <v>0.007642</v>
      </c>
      <c r="X60" s="49">
        <v>0.344528</v>
      </c>
      <c r="Y60" s="49">
        <v>0</v>
      </c>
      <c r="Z60" s="49">
        <v>0</v>
      </c>
      <c r="AA60" s="72">
        <v>60</v>
      </c>
      <c r="AB60" s="72"/>
      <c r="AC60" s="73"/>
      <c r="AD60" s="80" t="s">
        <v>2587</v>
      </c>
      <c r="AE60" s="80">
        <v>6039</v>
      </c>
      <c r="AF60" s="80">
        <v>8271</v>
      </c>
      <c r="AG60" s="80">
        <v>23297</v>
      </c>
      <c r="AH60" s="80">
        <v>36549</v>
      </c>
      <c r="AI60" s="80"/>
      <c r="AJ60" s="80" t="s">
        <v>2700</v>
      </c>
      <c r="AK60" s="80" t="s">
        <v>2814</v>
      </c>
      <c r="AL60" s="83" t="s">
        <v>2896</v>
      </c>
      <c r="AM60" s="80"/>
      <c r="AN60" s="82">
        <v>40922.99953703704</v>
      </c>
      <c r="AO60" s="83" t="s">
        <v>2984</v>
      </c>
      <c r="AP60" s="80" t="b">
        <v>0</v>
      </c>
      <c r="AQ60" s="80" t="b">
        <v>0</v>
      </c>
      <c r="AR60" s="80" t="b">
        <v>0</v>
      </c>
      <c r="AS60" s="80" t="s">
        <v>2484</v>
      </c>
      <c r="AT60" s="80">
        <v>313</v>
      </c>
      <c r="AU60" s="83" t="s">
        <v>3088</v>
      </c>
      <c r="AV60" s="80" t="b">
        <v>0</v>
      </c>
      <c r="AW60" s="80" t="s">
        <v>3136</v>
      </c>
      <c r="AX60" s="83" t="s">
        <v>3147</v>
      </c>
      <c r="AY60" s="80" t="s">
        <v>66</v>
      </c>
      <c r="AZ60" s="79" t="str">
        <f>REPLACE(INDEX(GroupVertices[Group],MATCH(Vertices[[#This Row],[Vertex]],GroupVertices[Vertex],0)),1,1,"")</f>
        <v>1</v>
      </c>
      <c r="BA60" s="48"/>
      <c r="BB60" s="48"/>
      <c r="BC60" s="48"/>
      <c r="BD60" s="48"/>
      <c r="BE60" s="48" t="s">
        <v>925</v>
      </c>
      <c r="BF60" s="48" t="s">
        <v>925</v>
      </c>
      <c r="BG60" s="113" t="s">
        <v>3692</v>
      </c>
      <c r="BH60" s="113" t="s">
        <v>3692</v>
      </c>
      <c r="BI60" s="113" t="s">
        <v>3796</v>
      </c>
      <c r="BJ60" s="113" t="s">
        <v>3796</v>
      </c>
      <c r="BK60" s="2"/>
      <c r="BL60" s="3"/>
      <c r="BM60" s="3"/>
      <c r="BN60" s="3"/>
      <c r="BO60" s="3"/>
    </row>
    <row r="61" spans="1:67" ht="15">
      <c r="A61" s="65" t="s">
        <v>250</v>
      </c>
      <c r="B61" s="66"/>
      <c r="C61" s="66"/>
      <c r="D61" s="67">
        <v>1.5</v>
      </c>
      <c r="E61" s="116">
        <v>40</v>
      </c>
      <c r="F61" s="95" t="s">
        <v>1098</v>
      </c>
      <c r="G61" s="114"/>
      <c r="H61" s="70"/>
      <c r="I61" s="71"/>
      <c r="J61" s="118"/>
      <c r="K61" s="70" t="s">
        <v>3875</v>
      </c>
      <c r="L61" s="119"/>
      <c r="M61" s="75">
        <v>3892.5546875</v>
      </c>
      <c r="N61" s="75">
        <v>5635.59033203125</v>
      </c>
      <c r="O61" s="76"/>
      <c r="P61" s="77"/>
      <c r="Q61" s="77"/>
      <c r="R61" s="120">
        <f>S61+T61</f>
        <v>1</v>
      </c>
      <c r="S61" s="48">
        <v>0</v>
      </c>
      <c r="T61" s="48">
        <v>1</v>
      </c>
      <c r="U61" s="49">
        <v>0</v>
      </c>
      <c r="V61" s="49">
        <v>0.00361</v>
      </c>
      <c r="W61" s="49">
        <v>0.007642</v>
      </c>
      <c r="X61" s="49">
        <v>0.344528</v>
      </c>
      <c r="Y61" s="49">
        <v>0</v>
      </c>
      <c r="Z61" s="49">
        <v>0</v>
      </c>
      <c r="AA61" s="72">
        <v>61</v>
      </c>
      <c r="AB61" s="72"/>
      <c r="AC61" s="73"/>
      <c r="AD61" s="80" t="s">
        <v>2631</v>
      </c>
      <c r="AE61" s="80">
        <v>1262</v>
      </c>
      <c r="AF61" s="80">
        <v>1574</v>
      </c>
      <c r="AG61" s="80">
        <v>11803</v>
      </c>
      <c r="AH61" s="80">
        <v>5575</v>
      </c>
      <c r="AI61" s="80"/>
      <c r="AJ61" s="80" t="s">
        <v>2743</v>
      </c>
      <c r="AK61" s="80" t="s">
        <v>2847</v>
      </c>
      <c r="AL61" s="83" t="s">
        <v>2925</v>
      </c>
      <c r="AM61" s="80"/>
      <c r="AN61" s="82">
        <v>40851.97667824074</v>
      </c>
      <c r="AO61" s="83" t="s">
        <v>3025</v>
      </c>
      <c r="AP61" s="80" t="b">
        <v>0</v>
      </c>
      <c r="AQ61" s="80" t="b">
        <v>0</v>
      </c>
      <c r="AR61" s="80" t="b">
        <v>1</v>
      </c>
      <c r="AS61" s="80" t="s">
        <v>2484</v>
      </c>
      <c r="AT61" s="80">
        <v>42</v>
      </c>
      <c r="AU61" s="83" t="s">
        <v>3085</v>
      </c>
      <c r="AV61" s="80" t="b">
        <v>0</v>
      </c>
      <c r="AW61" s="80" t="s">
        <v>3136</v>
      </c>
      <c r="AX61" s="83" t="s">
        <v>3192</v>
      </c>
      <c r="AY61" s="80" t="s">
        <v>66</v>
      </c>
      <c r="AZ61" s="79" t="str">
        <f>REPLACE(INDEX(GroupVertices[Group],MATCH(Vertices[[#This Row],[Vertex]],GroupVertices[Vertex],0)),1,1,"")</f>
        <v>1</v>
      </c>
      <c r="BA61" s="48"/>
      <c r="BB61" s="48"/>
      <c r="BC61" s="48"/>
      <c r="BD61" s="48"/>
      <c r="BE61" s="48" t="s">
        <v>925</v>
      </c>
      <c r="BF61" s="48" t="s">
        <v>925</v>
      </c>
      <c r="BG61" s="113" t="s">
        <v>3719</v>
      </c>
      <c r="BH61" s="113" t="s">
        <v>3769</v>
      </c>
      <c r="BI61" s="113" t="s">
        <v>3819</v>
      </c>
      <c r="BJ61" s="113" t="s">
        <v>3819</v>
      </c>
      <c r="BK61" s="2"/>
      <c r="BL61" s="3"/>
      <c r="BM61" s="3"/>
      <c r="BN61" s="3"/>
      <c r="BO61" s="3"/>
    </row>
    <row r="62" spans="1:67" ht="15">
      <c r="A62" s="65" t="s">
        <v>251</v>
      </c>
      <c r="B62" s="66"/>
      <c r="C62" s="66"/>
      <c r="D62" s="67">
        <v>1.5</v>
      </c>
      <c r="E62" s="116">
        <v>40</v>
      </c>
      <c r="F62" s="95" t="s">
        <v>3111</v>
      </c>
      <c r="G62" s="114"/>
      <c r="H62" s="70"/>
      <c r="I62" s="71"/>
      <c r="J62" s="118"/>
      <c r="K62" s="70" t="s">
        <v>3875</v>
      </c>
      <c r="L62" s="119"/>
      <c r="M62" s="75">
        <v>2332.339599609375</v>
      </c>
      <c r="N62" s="75">
        <v>9272.0810546875</v>
      </c>
      <c r="O62" s="76"/>
      <c r="P62" s="77"/>
      <c r="Q62" s="77"/>
      <c r="R62" s="120">
        <f>S62+T62</f>
        <v>1</v>
      </c>
      <c r="S62" s="48">
        <v>0</v>
      </c>
      <c r="T62" s="48">
        <v>1</v>
      </c>
      <c r="U62" s="49">
        <v>0</v>
      </c>
      <c r="V62" s="49">
        <v>0.00361</v>
      </c>
      <c r="W62" s="49">
        <v>0.007642</v>
      </c>
      <c r="X62" s="49">
        <v>0.344528</v>
      </c>
      <c r="Y62" s="49">
        <v>0</v>
      </c>
      <c r="Z62" s="49">
        <v>0</v>
      </c>
      <c r="AA62" s="72">
        <v>62</v>
      </c>
      <c r="AB62" s="72"/>
      <c r="AC62" s="73"/>
      <c r="AD62" s="80" t="s">
        <v>2632</v>
      </c>
      <c r="AE62" s="80">
        <v>640</v>
      </c>
      <c r="AF62" s="80">
        <v>636</v>
      </c>
      <c r="AG62" s="80">
        <v>6047</v>
      </c>
      <c r="AH62" s="80">
        <v>10709</v>
      </c>
      <c r="AI62" s="80"/>
      <c r="AJ62" s="80" t="s">
        <v>2744</v>
      </c>
      <c r="AK62" s="80" t="s">
        <v>2848</v>
      </c>
      <c r="AL62" s="83" t="s">
        <v>2926</v>
      </c>
      <c r="AM62" s="80"/>
      <c r="AN62" s="82">
        <v>39434.71986111111</v>
      </c>
      <c r="AO62" s="83" t="s">
        <v>3026</v>
      </c>
      <c r="AP62" s="80" t="b">
        <v>0</v>
      </c>
      <c r="AQ62" s="80" t="b">
        <v>0</v>
      </c>
      <c r="AR62" s="80" t="b">
        <v>1</v>
      </c>
      <c r="AS62" s="80" t="s">
        <v>2484</v>
      </c>
      <c r="AT62" s="80">
        <v>60</v>
      </c>
      <c r="AU62" s="83" t="s">
        <v>3085</v>
      </c>
      <c r="AV62" s="80" t="b">
        <v>0</v>
      </c>
      <c r="AW62" s="80" t="s">
        <v>3136</v>
      </c>
      <c r="AX62" s="83" t="s">
        <v>3193</v>
      </c>
      <c r="AY62" s="80" t="s">
        <v>66</v>
      </c>
      <c r="AZ62" s="79" t="str">
        <f>REPLACE(INDEX(GroupVertices[Group],MATCH(Vertices[[#This Row],[Vertex]],GroupVertices[Vertex],0)),1,1,"")</f>
        <v>1</v>
      </c>
      <c r="BA62" s="48"/>
      <c r="BB62" s="48"/>
      <c r="BC62" s="48"/>
      <c r="BD62" s="48"/>
      <c r="BE62" s="48" t="s">
        <v>925</v>
      </c>
      <c r="BF62" s="48" t="s">
        <v>925</v>
      </c>
      <c r="BG62" s="113" t="s">
        <v>3720</v>
      </c>
      <c r="BH62" s="113" t="s">
        <v>3720</v>
      </c>
      <c r="BI62" s="113" t="s">
        <v>3820</v>
      </c>
      <c r="BJ62" s="113" t="s">
        <v>3820</v>
      </c>
      <c r="BK62" s="2"/>
      <c r="BL62" s="3"/>
      <c r="BM62" s="3"/>
      <c r="BN62" s="3"/>
      <c r="BO62" s="3"/>
    </row>
    <row r="63" spans="1:67" ht="15">
      <c r="A63" s="65" t="s">
        <v>252</v>
      </c>
      <c r="B63" s="66"/>
      <c r="C63" s="66"/>
      <c r="D63" s="67">
        <v>1.5</v>
      </c>
      <c r="E63" s="116">
        <v>40</v>
      </c>
      <c r="F63" s="95" t="s">
        <v>3112</v>
      </c>
      <c r="G63" s="114"/>
      <c r="H63" s="70"/>
      <c r="I63" s="71"/>
      <c r="J63" s="118"/>
      <c r="K63" s="70" t="s">
        <v>3875</v>
      </c>
      <c r="L63" s="119"/>
      <c r="M63" s="75">
        <v>2372.403076171875</v>
      </c>
      <c r="N63" s="75">
        <v>5022.314453125</v>
      </c>
      <c r="O63" s="76"/>
      <c r="P63" s="77"/>
      <c r="Q63" s="77"/>
      <c r="R63" s="120">
        <f>S63+T63</f>
        <v>1</v>
      </c>
      <c r="S63" s="48">
        <v>0</v>
      </c>
      <c r="T63" s="48">
        <v>1</v>
      </c>
      <c r="U63" s="49">
        <v>0</v>
      </c>
      <c r="V63" s="49">
        <v>0.00361</v>
      </c>
      <c r="W63" s="49">
        <v>0.007642</v>
      </c>
      <c r="X63" s="49">
        <v>0.344528</v>
      </c>
      <c r="Y63" s="49">
        <v>0</v>
      </c>
      <c r="Z63" s="49">
        <v>0</v>
      </c>
      <c r="AA63" s="72">
        <v>63</v>
      </c>
      <c r="AB63" s="72"/>
      <c r="AC63" s="73"/>
      <c r="AD63" s="80" t="s">
        <v>2633</v>
      </c>
      <c r="AE63" s="80">
        <v>2684</v>
      </c>
      <c r="AF63" s="80">
        <v>2236</v>
      </c>
      <c r="AG63" s="80">
        <v>9514</v>
      </c>
      <c r="AH63" s="80">
        <v>15973</v>
      </c>
      <c r="AI63" s="80"/>
      <c r="AJ63" s="80" t="s">
        <v>2745</v>
      </c>
      <c r="AK63" s="80" t="s">
        <v>2849</v>
      </c>
      <c r="AL63" s="80"/>
      <c r="AM63" s="80"/>
      <c r="AN63" s="82">
        <v>41705.54804398148</v>
      </c>
      <c r="AO63" s="83" t="s">
        <v>3027</v>
      </c>
      <c r="AP63" s="80" t="b">
        <v>1</v>
      </c>
      <c r="AQ63" s="80" t="b">
        <v>0</v>
      </c>
      <c r="AR63" s="80" t="b">
        <v>0</v>
      </c>
      <c r="AS63" s="80" t="s">
        <v>2484</v>
      </c>
      <c r="AT63" s="80">
        <v>74</v>
      </c>
      <c r="AU63" s="83" t="s">
        <v>3085</v>
      </c>
      <c r="AV63" s="80" t="b">
        <v>0</v>
      </c>
      <c r="AW63" s="80" t="s">
        <v>3136</v>
      </c>
      <c r="AX63" s="83" t="s">
        <v>3194</v>
      </c>
      <c r="AY63" s="80" t="s">
        <v>66</v>
      </c>
      <c r="AZ63" s="79" t="str">
        <f>REPLACE(INDEX(GroupVertices[Group],MATCH(Vertices[[#This Row],[Vertex]],GroupVertices[Vertex],0)),1,1,"")</f>
        <v>1</v>
      </c>
      <c r="BA63" s="48"/>
      <c r="BB63" s="48"/>
      <c r="BC63" s="48"/>
      <c r="BD63" s="48"/>
      <c r="BE63" s="48" t="s">
        <v>925</v>
      </c>
      <c r="BF63" s="48" t="s">
        <v>925</v>
      </c>
      <c r="BG63" s="113" t="s">
        <v>3720</v>
      </c>
      <c r="BH63" s="113" t="s">
        <v>3720</v>
      </c>
      <c r="BI63" s="113" t="s">
        <v>3820</v>
      </c>
      <c r="BJ63" s="113" t="s">
        <v>3820</v>
      </c>
      <c r="BK63" s="2"/>
      <c r="BL63" s="3"/>
      <c r="BM63" s="3"/>
      <c r="BN63" s="3"/>
      <c r="BO63" s="3"/>
    </row>
    <row r="64" spans="1:67" ht="15">
      <c r="A64" s="65" t="s">
        <v>253</v>
      </c>
      <c r="B64" s="66"/>
      <c r="C64" s="66"/>
      <c r="D64" s="67">
        <v>1.5</v>
      </c>
      <c r="E64" s="116">
        <v>40</v>
      </c>
      <c r="F64" s="95" t="s">
        <v>3113</v>
      </c>
      <c r="G64" s="114"/>
      <c r="H64" s="70"/>
      <c r="I64" s="71"/>
      <c r="J64" s="118"/>
      <c r="K64" s="70" t="s">
        <v>3875</v>
      </c>
      <c r="L64" s="119"/>
      <c r="M64" s="75">
        <v>3134.00048828125</v>
      </c>
      <c r="N64" s="75">
        <v>4633.462890625</v>
      </c>
      <c r="O64" s="76"/>
      <c r="P64" s="77"/>
      <c r="Q64" s="77"/>
      <c r="R64" s="120">
        <f>S64+T64</f>
        <v>1</v>
      </c>
      <c r="S64" s="48">
        <v>0</v>
      </c>
      <c r="T64" s="48">
        <v>1</v>
      </c>
      <c r="U64" s="49">
        <v>0</v>
      </c>
      <c r="V64" s="49">
        <v>0.00361</v>
      </c>
      <c r="W64" s="49">
        <v>0.007642</v>
      </c>
      <c r="X64" s="49">
        <v>0.344528</v>
      </c>
      <c r="Y64" s="49">
        <v>0</v>
      </c>
      <c r="Z64" s="49">
        <v>0</v>
      </c>
      <c r="AA64" s="72">
        <v>64</v>
      </c>
      <c r="AB64" s="72"/>
      <c r="AC64" s="73"/>
      <c r="AD64" s="80" t="s">
        <v>2634</v>
      </c>
      <c r="AE64" s="80">
        <v>4808</v>
      </c>
      <c r="AF64" s="80">
        <v>5335</v>
      </c>
      <c r="AG64" s="80">
        <v>9318</v>
      </c>
      <c r="AH64" s="80">
        <v>17562</v>
      </c>
      <c r="AI64" s="80"/>
      <c r="AJ64" s="80" t="s">
        <v>2746</v>
      </c>
      <c r="AK64" s="80" t="s">
        <v>2850</v>
      </c>
      <c r="AL64" s="80"/>
      <c r="AM64" s="80"/>
      <c r="AN64" s="82">
        <v>41737.436423611114</v>
      </c>
      <c r="AO64" s="83" t="s">
        <v>3028</v>
      </c>
      <c r="AP64" s="80" t="b">
        <v>0</v>
      </c>
      <c r="AQ64" s="80" t="b">
        <v>0</v>
      </c>
      <c r="AR64" s="80" t="b">
        <v>1</v>
      </c>
      <c r="AS64" s="80" t="s">
        <v>2484</v>
      </c>
      <c r="AT64" s="80">
        <v>228</v>
      </c>
      <c r="AU64" s="83" t="s">
        <v>3088</v>
      </c>
      <c r="AV64" s="80" t="b">
        <v>0</v>
      </c>
      <c r="AW64" s="80" t="s">
        <v>3136</v>
      </c>
      <c r="AX64" s="83" t="s">
        <v>3195</v>
      </c>
      <c r="AY64" s="80" t="s">
        <v>66</v>
      </c>
      <c r="AZ64" s="79" t="str">
        <f>REPLACE(INDEX(GroupVertices[Group],MATCH(Vertices[[#This Row],[Vertex]],GroupVertices[Vertex],0)),1,1,"")</f>
        <v>1</v>
      </c>
      <c r="BA64" s="48"/>
      <c r="BB64" s="48"/>
      <c r="BC64" s="48"/>
      <c r="BD64" s="48"/>
      <c r="BE64" s="48" t="s">
        <v>925</v>
      </c>
      <c r="BF64" s="48" t="s">
        <v>925</v>
      </c>
      <c r="BG64" s="113" t="s">
        <v>3720</v>
      </c>
      <c r="BH64" s="113" t="s">
        <v>3720</v>
      </c>
      <c r="BI64" s="113" t="s">
        <v>3820</v>
      </c>
      <c r="BJ64" s="113" t="s">
        <v>3820</v>
      </c>
      <c r="BK64" s="2"/>
      <c r="BL64" s="3"/>
      <c r="BM64" s="3"/>
      <c r="BN64" s="3"/>
      <c r="BO64" s="3"/>
    </row>
    <row r="65" spans="1:67" ht="15">
      <c r="A65" s="65" t="s">
        <v>254</v>
      </c>
      <c r="B65" s="66"/>
      <c r="C65" s="66"/>
      <c r="D65" s="67">
        <v>1.5</v>
      </c>
      <c r="E65" s="116">
        <v>40</v>
      </c>
      <c r="F65" s="95" t="s">
        <v>1099</v>
      </c>
      <c r="G65" s="114"/>
      <c r="H65" s="70"/>
      <c r="I65" s="71"/>
      <c r="J65" s="118"/>
      <c r="K65" s="70" t="s">
        <v>3875</v>
      </c>
      <c r="L65" s="119"/>
      <c r="M65" s="75">
        <v>3511.18701171875</v>
      </c>
      <c r="N65" s="75">
        <v>7888.1005859375</v>
      </c>
      <c r="O65" s="76"/>
      <c r="P65" s="77"/>
      <c r="Q65" s="77"/>
      <c r="R65" s="120">
        <f>S65+T65</f>
        <v>1</v>
      </c>
      <c r="S65" s="48">
        <v>0</v>
      </c>
      <c r="T65" s="48">
        <v>1</v>
      </c>
      <c r="U65" s="49">
        <v>0</v>
      </c>
      <c r="V65" s="49">
        <v>0.00361</v>
      </c>
      <c r="W65" s="49">
        <v>0.007642</v>
      </c>
      <c r="X65" s="49">
        <v>0.344528</v>
      </c>
      <c r="Y65" s="49">
        <v>0</v>
      </c>
      <c r="Z65" s="49">
        <v>0</v>
      </c>
      <c r="AA65" s="72">
        <v>65</v>
      </c>
      <c r="AB65" s="72"/>
      <c r="AC65" s="73"/>
      <c r="AD65" s="80" t="s">
        <v>2635</v>
      </c>
      <c r="AE65" s="80">
        <v>3977</v>
      </c>
      <c r="AF65" s="80">
        <v>11521</v>
      </c>
      <c r="AG65" s="80">
        <v>18246</v>
      </c>
      <c r="AH65" s="80">
        <v>27650</v>
      </c>
      <c r="AI65" s="80"/>
      <c r="AJ65" s="80" t="s">
        <v>2747</v>
      </c>
      <c r="AK65" s="80" t="s">
        <v>2851</v>
      </c>
      <c r="AL65" s="83" t="s">
        <v>2927</v>
      </c>
      <c r="AM65" s="80"/>
      <c r="AN65" s="82">
        <v>40690.52880787037</v>
      </c>
      <c r="AO65" s="83" t="s">
        <v>3029</v>
      </c>
      <c r="AP65" s="80" t="b">
        <v>0</v>
      </c>
      <c r="AQ65" s="80" t="b">
        <v>0</v>
      </c>
      <c r="AR65" s="80" t="b">
        <v>1</v>
      </c>
      <c r="AS65" s="80" t="s">
        <v>2484</v>
      </c>
      <c r="AT65" s="80">
        <v>437</v>
      </c>
      <c r="AU65" s="83" t="s">
        <v>3085</v>
      </c>
      <c r="AV65" s="80" t="b">
        <v>0</v>
      </c>
      <c r="AW65" s="80" t="s">
        <v>3136</v>
      </c>
      <c r="AX65" s="83" t="s">
        <v>3196</v>
      </c>
      <c r="AY65" s="80" t="s">
        <v>66</v>
      </c>
      <c r="AZ65" s="79" t="str">
        <f>REPLACE(INDEX(GroupVertices[Group],MATCH(Vertices[[#This Row],[Vertex]],GroupVertices[Vertex],0)),1,1,"")</f>
        <v>1</v>
      </c>
      <c r="BA65" s="48"/>
      <c r="BB65" s="48"/>
      <c r="BC65" s="48"/>
      <c r="BD65" s="48"/>
      <c r="BE65" s="48" t="s">
        <v>925</v>
      </c>
      <c r="BF65" s="48" t="s">
        <v>925</v>
      </c>
      <c r="BG65" s="113" t="s">
        <v>3719</v>
      </c>
      <c r="BH65" s="113" t="s">
        <v>3769</v>
      </c>
      <c r="BI65" s="113" t="s">
        <v>3819</v>
      </c>
      <c r="BJ65" s="113" t="s">
        <v>3819</v>
      </c>
      <c r="BK65" s="2"/>
      <c r="BL65" s="3"/>
      <c r="BM65" s="3"/>
      <c r="BN65" s="3"/>
      <c r="BO65" s="3"/>
    </row>
    <row r="66" spans="1:67" ht="15">
      <c r="A66" s="65" t="s">
        <v>255</v>
      </c>
      <c r="B66" s="66"/>
      <c r="C66" s="66"/>
      <c r="D66" s="67">
        <v>1.5</v>
      </c>
      <c r="E66" s="116">
        <v>40</v>
      </c>
      <c r="F66" s="95" t="s">
        <v>3114</v>
      </c>
      <c r="G66" s="114"/>
      <c r="H66" s="70"/>
      <c r="I66" s="71"/>
      <c r="J66" s="118"/>
      <c r="K66" s="70" t="s">
        <v>3875</v>
      </c>
      <c r="L66" s="119"/>
      <c r="M66" s="75">
        <v>3197.04150390625</v>
      </c>
      <c r="N66" s="75">
        <v>9012.5107421875</v>
      </c>
      <c r="O66" s="76"/>
      <c r="P66" s="77"/>
      <c r="Q66" s="77"/>
      <c r="R66" s="120">
        <f>S66+T66</f>
        <v>1</v>
      </c>
      <c r="S66" s="48">
        <v>0</v>
      </c>
      <c r="T66" s="48">
        <v>1</v>
      </c>
      <c r="U66" s="49">
        <v>0</v>
      </c>
      <c r="V66" s="49">
        <v>0.00361</v>
      </c>
      <c r="W66" s="49">
        <v>0.007642</v>
      </c>
      <c r="X66" s="49">
        <v>0.344528</v>
      </c>
      <c r="Y66" s="49">
        <v>0</v>
      </c>
      <c r="Z66" s="49">
        <v>0</v>
      </c>
      <c r="AA66" s="72">
        <v>66</v>
      </c>
      <c r="AB66" s="72"/>
      <c r="AC66" s="73"/>
      <c r="AD66" s="80" t="s">
        <v>2636</v>
      </c>
      <c r="AE66" s="80">
        <v>1078</v>
      </c>
      <c r="AF66" s="80">
        <v>1586</v>
      </c>
      <c r="AG66" s="80">
        <v>6841</v>
      </c>
      <c r="AH66" s="80">
        <v>6644</v>
      </c>
      <c r="AI66" s="80"/>
      <c r="AJ66" s="80" t="s">
        <v>2748</v>
      </c>
      <c r="AK66" s="80" t="s">
        <v>2852</v>
      </c>
      <c r="AL66" s="83" t="s">
        <v>2928</v>
      </c>
      <c r="AM66" s="80"/>
      <c r="AN66" s="82">
        <v>41669.022893518515</v>
      </c>
      <c r="AO66" s="83" t="s">
        <v>3030</v>
      </c>
      <c r="AP66" s="80" t="b">
        <v>1</v>
      </c>
      <c r="AQ66" s="80" t="b">
        <v>0</v>
      </c>
      <c r="AR66" s="80" t="b">
        <v>1</v>
      </c>
      <c r="AS66" s="80" t="s">
        <v>2484</v>
      </c>
      <c r="AT66" s="80">
        <v>222</v>
      </c>
      <c r="AU66" s="83" t="s">
        <v>3085</v>
      </c>
      <c r="AV66" s="80" t="b">
        <v>0</v>
      </c>
      <c r="AW66" s="80" t="s">
        <v>3136</v>
      </c>
      <c r="AX66" s="83" t="s">
        <v>3197</v>
      </c>
      <c r="AY66" s="80" t="s">
        <v>66</v>
      </c>
      <c r="AZ66" s="79" t="str">
        <f>REPLACE(INDEX(GroupVertices[Group],MATCH(Vertices[[#This Row],[Vertex]],GroupVertices[Vertex],0)),1,1,"")</f>
        <v>1</v>
      </c>
      <c r="BA66" s="48"/>
      <c r="BB66" s="48"/>
      <c r="BC66" s="48"/>
      <c r="BD66" s="48"/>
      <c r="BE66" s="48" t="s">
        <v>925</v>
      </c>
      <c r="BF66" s="48" t="s">
        <v>925</v>
      </c>
      <c r="BG66" s="113" t="s">
        <v>3720</v>
      </c>
      <c r="BH66" s="113" t="s">
        <v>3720</v>
      </c>
      <c r="BI66" s="113" t="s">
        <v>3820</v>
      </c>
      <c r="BJ66" s="113" t="s">
        <v>3820</v>
      </c>
      <c r="BK66" s="2"/>
      <c r="BL66" s="3"/>
      <c r="BM66" s="3"/>
      <c r="BN66" s="3"/>
      <c r="BO66" s="3"/>
    </row>
    <row r="67" spans="1:67" ht="15">
      <c r="A67" s="65" t="s">
        <v>256</v>
      </c>
      <c r="B67" s="66"/>
      <c r="C67" s="66"/>
      <c r="D67" s="67">
        <v>1.5</v>
      </c>
      <c r="E67" s="116">
        <v>40</v>
      </c>
      <c r="F67" s="95" t="s">
        <v>1100</v>
      </c>
      <c r="G67" s="114"/>
      <c r="H67" s="70"/>
      <c r="I67" s="71"/>
      <c r="J67" s="118"/>
      <c r="K67" s="70" t="s">
        <v>3875</v>
      </c>
      <c r="L67" s="119"/>
      <c r="M67" s="75">
        <v>262.9136047363281</v>
      </c>
      <c r="N67" s="75">
        <v>7580.74169921875</v>
      </c>
      <c r="O67" s="76"/>
      <c r="P67" s="77"/>
      <c r="Q67" s="77"/>
      <c r="R67" s="120">
        <f>S67+T67</f>
        <v>1</v>
      </c>
      <c r="S67" s="48">
        <v>0</v>
      </c>
      <c r="T67" s="48">
        <v>1</v>
      </c>
      <c r="U67" s="49">
        <v>0</v>
      </c>
      <c r="V67" s="49">
        <v>0.00361</v>
      </c>
      <c r="W67" s="49">
        <v>0.007642</v>
      </c>
      <c r="X67" s="49">
        <v>0.344528</v>
      </c>
      <c r="Y67" s="49">
        <v>0</v>
      </c>
      <c r="Z67" s="49">
        <v>0</v>
      </c>
      <c r="AA67" s="72">
        <v>67</v>
      </c>
      <c r="AB67" s="72"/>
      <c r="AC67" s="73"/>
      <c r="AD67" s="80" t="s">
        <v>2637</v>
      </c>
      <c r="AE67" s="80">
        <v>7585</v>
      </c>
      <c r="AF67" s="80">
        <v>8214</v>
      </c>
      <c r="AG67" s="80">
        <v>19968</v>
      </c>
      <c r="AH67" s="80">
        <v>34186</v>
      </c>
      <c r="AI67" s="80"/>
      <c r="AJ67" s="80" t="s">
        <v>2749</v>
      </c>
      <c r="AK67" s="80" t="s">
        <v>2853</v>
      </c>
      <c r="AL67" s="83" t="s">
        <v>2929</v>
      </c>
      <c r="AM67" s="80"/>
      <c r="AN67" s="82">
        <v>41976.885729166665</v>
      </c>
      <c r="AO67" s="83" t="s">
        <v>3031</v>
      </c>
      <c r="AP67" s="80" t="b">
        <v>0</v>
      </c>
      <c r="AQ67" s="80" t="b">
        <v>0</v>
      </c>
      <c r="AR67" s="80" t="b">
        <v>1</v>
      </c>
      <c r="AS67" s="80" t="s">
        <v>2484</v>
      </c>
      <c r="AT67" s="80">
        <v>316</v>
      </c>
      <c r="AU67" s="83" t="s">
        <v>3085</v>
      </c>
      <c r="AV67" s="80" t="b">
        <v>0</v>
      </c>
      <c r="AW67" s="80" t="s">
        <v>3136</v>
      </c>
      <c r="AX67" s="83" t="s">
        <v>3198</v>
      </c>
      <c r="AY67" s="80" t="s">
        <v>66</v>
      </c>
      <c r="AZ67" s="79" t="str">
        <f>REPLACE(INDEX(GroupVertices[Group],MATCH(Vertices[[#This Row],[Vertex]],GroupVertices[Vertex],0)),1,1,"")</f>
        <v>1</v>
      </c>
      <c r="BA67" s="48"/>
      <c r="BB67" s="48"/>
      <c r="BC67" s="48"/>
      <c r="BD67" s="48"/>
      <c r="BE67" s="48" t="s">
        <v>925</v>
      </c>
      <c r="BF67" s="48" t="s">
        <v>925</v>
      </c>
      <c r="BG67" s="113" t="s">
        <v>3719</v>
      </c>
      <c r="BH67" s="113" t="s">
        <v>3769</v>
      </c>
      <c r="BI67" s="113" t="s">
        <v>3819</v>
      </c>
      <c r="BJ67" s="113" t="s">
        <v>3819</v>
      </c>
      <c r="BK67" s="2"/>
      <c r="BL67" s="3"/>
      <c r="BM67" s="3"/>
      <c r="BN67" s="3"/>
      <c r="BO67" s="3"/>
    </row>
    <row r="68" spans="1:67" ht="15">
      <c r="A68" s="65" t="s">
        <v>257</v>
      </c>
      <c r="B68" s="66"/>
      <c r="C68" s="66"/>
      <c r="D68" s="67">
        <v>1.5</v>
      </c>
      <c r="E68" s="116">
        <v>40</v>
      </c>
      <c r="F68" s="95" t="s">
        <v>1101</v>
      </c>
      <c r="G68" s="114"/>
      <c r="H68" s="70"/>
      <c r="I68" s="71"/>
      <c r="J68" s="118"/>
      <c r="K68" s="70" t="s">
        <v>3875</v>
      </c>
      <c r="L68" s="119"/>
      <c r="M68" s="75">
        <v>3727.824462890625</v>
      </c>
      <c r="N68" s="75">
        <v>8862.611328125</v>
      </c>
      <c r="O68" s="76"/>
      <c r="P68" s="77"/>
      <c r="Q68" s="77"/>
      <c r="R68" s="120">
        <f>S68+T68</f>
        <v>1</v>
      </c>
      <c r="S68" s="48">
        <v>0</v>
      </c>
      <c r="T68" s="48">
        <v>1</v>
      </c>
      <c r="U68" s="49">
        <v>0</v>
      </c>
      <c r="V68" s="49">
        <v>0.00361</v>
      </c>
      <c r="W68" s="49">
        <v>0.007642</v>
      </c>
      <c r="X68" s="49">
        <v>0.344528</v>
      </c>
      <c r="Y68" s="49">
        <v>0</v>
      </c>
      <c r="Z68" s="49">
        <v>0</v>
      </c>
      <c r="AA68" s="72">
        <v>68</v>
      </c>
      <c r="AB68" s="72"/>
      <c r="AC68" s="73"/>
      <c r="AD68" s="80" t="s">
        <v>2638</v>
      </c>
      <c r="AE68" s="80">
        <v>1357</v>
      </c>
      <c r="AF68" s="80">
        <v>1064</v>
      </c>
      <c r="AG68" s="80">
        <v>5961</v>
      </c>
      <c r="AH68" s="80">
        <v>5109</v>
      </c>
      <c r="AI68" s="80"/>
      <c r="AJ68" s="80" t="s">
        <v>2750</v>
      </c>
      <c r="AK68" s="80" t="s">
        <v>2854</v>
      </c>
      <c r="AL68" s="83" t="s">
        <v>2930</v>
      </c>
      <c r="AM68" s="80"/>
      <c r="AN68" s="82">
        <v>41118.75210648148</v>
      </c>
      <c r="AO68" s="83" t="s">
        <v>3032</v>
      </c>
      <c r="AP68" s="80" t="b">
        <v>1</v>
      </c>
      <c r="AQ68" s="80" t="b">
        <v>0</v>
      </c>
      <c r="AR68" s="80" t="b">
        <v>1</v>
      </c>
      <c r="AS68" s="80" t="s">
        <v>2484</v>
      </c>
      <c r="AT68" s="80">
        <v>48</v>
      </c>
      <c r="AU68" s="83" t="s">
        <v>3085</v>
      </c>
      <c r="AV68" s="80" t="b">
        <v>0</v>
      </c>
      <c r="AW68" s="80" t="s">
        <v>3136</v>
      </c>
      <c r="AX68" s="83" t="s">
        <v>3199</v>
      </c>
      <c r="AY68" s="80" t="s">
        <v>66</v>
      </c>
      <c r="AZ68" s="79" t="str">
        <f>REPLACE(INDEX(GroupVertices[Group],MATCH(Vertices[[#This Row],[Vertex]],GroupVertices[Vertex],0)),1,1,"")</f>
        <v>1</v>
      </c>
      <c r="BA68" s="48"/>
      <c r="BB68" s="48"/>
      <c r="BC68" s="48"/>
      <c r="BD68" s="48"/>
      <c r="BE68" s="48" t="s">
        <v>925</v>
      </c>
      <c r="BF68" s="48" t="s">
        <v>925</v>
      </c>
      <c r="BG68" s="113" t="s">
        <v>3719</v>
      </c>
      <c r="BH68" s="113" t="s">
        <v>3769</v>
      </c>
      <c r="BI68" s="113" t="s">
        <v>3819</v>
      </c>
      <c r="BJ68" s="113" t="s">
        <v>3819</v>
      </c>
      <c r="BK68" s="2"/>
      <c r="BL68" s="3"/>
      <c r="BM68" s="3"/>
      <c r="BN68" s="3"/>
      <c r="BO68" s="3"/>
    </row>
    <row r="69" spans="1:67" ht="15">
      <c r="A69" s="65" t="s">
        <v>260</v>
      </c>
      <c r="B69" s="66"/>
      <c r="C69" s="66"/>
      <c r="D69" s="67">
        <v>1.5</v>
      </c>
      <c r="E69" s="116">
        <v>40</v>
      </c>
      <c r="F69" s="95" t="s">
        <v>3115</v>
      </c>
      <c r="G69" s="114"/>
      <c r="H69" s="70"/>
      <c r="I69" s="71"/>
      <c r="J69" s="118"/>
      <c r="K69" s="70" t="s">
        <v>3875</v>
      </c>
      <c r="L69" s="119"/>
      <c r="M69" s="75">
        <v>3086.811279296875</v>
      </c>
      <c r="N69" s="75">
        <v>5411.62109375</v>
      </c>
      <c r="O69" s="76"/>
      <c r="P69" s="77"/>
      <c r="Q69" s="77"/>
      <c r="R69" s="120">
        <f>S69+T69</f>
        <v>1</v>
      </c>
      <c r="S69" s="48">
        <v>0</v>
      </c>
      <c r="T69" s="48">
        <v>1</v>
      </c>
      <c r="U69" s="49">
        <v>0</v>
      </c>
      <c r="V69" s="49">
        <v>0.00361</v>
      </c>
      <c r="W69" s="49">
        <v>0.007642</v>
      </c>
      <c r="X69" s="49">
        <v>0.344528</v>
      </c>
      <c r="Y69" s="49">
        <v>0</v>
      </c>
      <c r="Z69" s="49">
        <v>0</v>
      </c>
      <c r="AA69" s="72">
        <v>69</v>
      </c>
      <c r="AB69" s="72"/>
      <c r="AC69" s="73"/>
      <c r="AD69" s="80" t="s">
        <v>2640</v>
      </c>
      <c r="AE69" s="80">
        <v>550</v>
      </c>
      <c r="AF69" s="80">
        <v>3554</v>
      </c>
      <c r="AG69" s="80">
        <v>25781</v>
      </c>
      <c r="AH69" s="80">
        <v>7925</v>
      </c>
      <c r="AI69" s="80"/>
      <c r="AJ69" s="80" t="s">
        <v>2752</v>
      </c>
      <c r="AK69" s="80" t="s">
        <v>2855</v>
      </c>
      <c r="AL69" s="83" t="s">
        <v>2932</v>
      </c>
      <c r="AM69" s="80"/>
      <c r="AN69" s="82">
        <v>40956.72524305555</v>
      </c>
      <c r="AO69" s="83" t="s">
        <v>3034</v>
      </c>
      <c r="AP69" s="80" t="b">
        <v>0</v>
      </c>
      <c r="AQ69" s="80" t="b">
        <v>0</v>
      </c>
      <c r="AR69" s="80" t="b">
        <v>1</v>
      </c>
      <c r="AS69" s="80" t="s">
        <v>2484</v>
      </c>
      <c r="AT69" s="80">
        <v>168</v>
      </c>
      <c r="AU69" s="83" t="s">
        <v>3085</v>
      </c>
      <c r="AV69" s="80" t="b">
        <v>0</v>
      </c>
      <c r="AW69" s="80" t="s">
        <v>3136</v>
      </c>
      <c r="AX69" s="83" t="s">
        <v>3201</v>
      </c>
      <c r="AY69" s="80" t="s">
        <v>66</v>
      </c>
      <c r="AZ69" s="79" t="str">
        <f>REPLACE(INDEX(GroupVertices[Group],MATCH(Vertices[[#This Row],[Vertex]],GroupVertices[Vertex],0)),1,1,"")</f>
        <v>1</v>
      </c>
      <c r="BA69" s="48"/>
      <c r="BB69" s="48"/>
      <c r="BC69" s="48"/>
      <c r="BD69" s="48"/>
      <c r="BE69" s="48" t="s">
        <v>925</v>
      </c>
      <c r="BF69" s="48" t="s">
        <v>925</v>
      </c>
      <c r="BG69" s="113" t="s">
        <v>3720</v>
      </c>
      <c r="BH69" s="113" t="s">
        <v>3720</v>
      </c>
      <c r="BI69" s="113" t="s">
        <v>3820</v>
      </c>
      <c r="BJ69" s="113" t="s">
        <v>3820</v>
      </c>
      <c r="BK69" s="2"/>
      <c r="BL69" s="3"/>
      <c r="BM69" s="3"/>
      <c r="BN69" s="3"/>
      <c r="BO69" s="3"/>
    </row>
    <row r="70" spans="1:67" ht="15">
      <c r="A70" s="65" t="s">
        <v>261</v>
      </c>
      <c r="B70" s="66"/>
      <c r="C70" s="66"/>
      <c r="D70" s="67">
        <v>1.5</v>
      </c>
      <c r="E70" s="116">
        <v>40</v>
      </c>
      <c r="F70" s="95" t="s">
        <v>1103</v>
      </c>
      <c r="G70" s="114"/>
      <c r="H70" s="70"/>
      <c r="I70" s="71"/>
      <c r="J70" s="118"/>
      <c r="K70" s="70" t="s">
        <v>3875</v>
      </c>
      <c r="L70" s="119"/>
      <c r="M70" s="75">
        <v>486.8847961425781</v>
      </c>
      <c r="N70" s="75">
        <v>6725.30322265625</v>
      </c>
      <c r="O70" s="76"/>
      <c r="P70" s="77"/>
      <c r="Q70" s="77"/>
      <c r="R70" s="120">
        <f>S70+T70</f>
        <v>1</v>
      </c>
      <c r="S70" s="48">
        <v>0</v>
      </c>
      <c r="T70" s="48">
        <v>1</v>
      </c>
      <c r="U70" s="49">
        <v>0</v>
      </c>
      <c r="V70" s="49">
        <v>0.00361</v>
      </c>
      <c r="W70" s="49">
        <v>0.007642</v>
      </c>
      <c r="X70" s="49">
        <v>0.344528</v>
      </c>
      <c r="Y70" s="49">
        <v>0</v>
      </c>
      <c r="Z70" s="49">
        <v>0</v>
      </c>
      <c r="AA70" s="72">
        <v>70</v>
      </c>
      <c r="AB70" s="72"/>
      <c r="AC70" s="73"/>
      <c r="AD70" s="80" t="s">
        <v>2641</v>
      </c>
      <c r="AE70" s="80">
        <v>2237</v>
      </c>
      <c r="AF70" s="80">
        <v>4620</v>
      </c>
      <c r="AG70" s="80">
        <v>19244</v>
      </c>
      <c r="AH70" s="80">
        <v>27382</v>
      </c>
      <c r="AI70" s="80"/>
      <c r="AJ70" s="80" t="s">
        <v>2753</v>
      </c>
      <c r="AK70" s="80" t="s">
        <v>2813</v>
      </c>
      <c r="AL70" s="83" t="s">
        <v>2933</v>
      </c>
      <c r="AM70" s="80"/>
      <c r="AN70" s="82">
        <v>42504.6547337963</v>
      </c>
      <c r="AO70" s="83" t="s">
        <v>3035</v>
      </c>
      <c r="AP70" s="80" t="b">
        <v>0</v>
      </c>
      <c r="AQ70" s="80" t="b">
        <v>0</v>
      </c>
      <c r="AR70" s="80" t="b">
        <v>1</v>
      </c>
      <c r="AS70" s="80" t="s">
        <v>2484</v>
      </c>
      <c r="AT70" s="80">
        <v>203</v>
      </c>
      <c r="AU70" s="83" t="s">
        <v>3085</v>
      </c>
      <c r="AV70" s="80" t="b">
        <v>0</v>
      </c>
      <c r="AW70" s="80" t="s">
        <v>3136</v>
      </c>
      <c r="AX70" s="83" t="s">
        <v>3202</v>
      </c>
      <c r="AY70" s="80" t="s">
        <v>66</v>
      </c>
      <c r="AZ70" s="79" t="str">
        <f>REPLACE(INDEX(GroupVertices[Group],MATCH(Vertices[[#This Row],[Vertex]],GroupVertices[Vertex],0)),1,1,"")</f>
        <v>1</v>
      </c>
      <c r="BA70" s="48"/>
      <c r="BB70" s="48"/>
      <c r="BC70" s="48"/>
      <c r="BD70" s="48"/>
      <c r="BE70" s="48" t="s">
        <v>925</v>
      </c>
      <c r="BF70" s="48" t="s">
        <v>925</v>
      </c>
      <c r="BG70" s="113" t="s">
        <v>3719</v>
      </c>
      <c r="BH70" s="113" t="s">
        <v>3769</v>
      </c>
      <c r="BI70" s="113" t="s">
        <v>3819</v>
      </c>
      <c r="BJ70" s="113" t="s">
        <v>3819</v>
      </c>
      <c r="BK70" s="2"/>
      <c r="BL70" s="3"/>
      <c r="BM70" s="3"/>
      <c r="BN70" s="3"/>
      <c r="BO70" s="3"/>
    </row>
    <row r="71" spans="1:67" ht="15">
      <c r="A71" s="65" t="s">
        <v>322</v>
      </c>
      <c r="B71" s="66"/>
      <c r="C71" s="66"/>
      <c r="D71" s="67">
        <v>1.5</v>
      </c>
      <c r="E71" s="116">
        <v>40</v>
      </c>
      <c r="F71" s="95" t="s">
        <v>3121</v>
      </c>
      <c r="G71" s="114"/>
      <c r="H71" s="70"/>
      <c r="I71" s="71"/>
      <c r="J71" s="118"/>
      <c r="K71" s="70" t="s">
        <v>3875</v>
      </c>
      <c r="L71" s="119"/>
      <c r="M71" s="75">
        <v>155.72398376464844</v>
      </c>
      <c r="N71" s="75">
        <v>6244.01806640625</v>
      </c>
      <c r="O71" s="76"/>
      <c r="P71" s="77"/>
      <c r="Q71" s="77"/>
      <c r="R71" s="120">
        <f>S71+T71</f>
        <v>1</v>
      </c>
      <c r="S71" s="48">
        <v>1</v>
      </c>
      <c r="T71" s="48">
        <v>0</v>
      </c>
      <c r="U71" s="49">
        <v>0</v>
      </c>
      <c r="V71" s="49">
        <v>0.00361</v>
      </c>
      <c r="W71" s="49">
        <v>0.007642</v>
      </c>
      <c r="X71" s="49">
        <v>0.344528</v>
      </c>
      <c r="Y71" s="49">
        <v>0</v>
      </c>
      <c r="Z71" s="49">
        <v>0</v>
      </c>
      <c r="AA71" s="72">
        <v>71</v>
      </c>
      <c r="AB71" s="72"/>
      <c r="AC71" s="73"/>
      <c r="AD71" s="80" t="s">
        <v>2658</v>
      </c>
      <c r="AE71" s="80">
        <v>517</v>
      </c>
      <c r="AF71" s="80">
        <v>159</v>
      </c>
      <c r="AG71" s="80">
        <v>2741</v>
      </c>
      <c r="AH71" s="80">
        <v>2163</v>
      </c>
      <c r="AI71" s="80"/>
      <c r="AJ71" s="80" t="s">
        <v>2771</v>
      </c>
      <c r="AK71" s="80" t="s">
        <v>2867</v>
      </c>
      <c r="AL71" s="83" t="s">
        <v>2947</v>
      </c>
      <c r="AM71" s="80"/>
      <c r="AN71" s="82">
        <v>40996.89461805556</v>
      </c>
      <c r="AO71" s="83" t="s">
        <v>3050</v>
      </c>
      <c r="AP71" s="80" t="b">
        <v>1</v>
      </c>
      <c r="AQ71" s="80" t="b">
        <v>0</v>
      </c>
      <c r="AR71" s="80" t="b">
        <v>0</v>
      </c>
      <c r="AS71" s="80" t="s">
        <v>2484</v>
      </c>
      <c r="AT71" s="80">
        <v>5</v>
      </c>
      <c r="AU71" s="83" t="s">
        <v>3085</v>
      </c>
      <c r="AV71" s="80" t="b">
        <v>0</v>
      </c>
      <c r="AW71" s="80" t="s">
        <v>3136</v>
      </c>
      <c r="AX71" s="83" t="s">
        <v>3220</v>
      </c>
      <c r="AY71" s="80" t="s">
        <v>65</v>
      </c>
      <c r="AZ71" s="79" t="str">
        <f>REPLACE(INDEX(GroupVertices[Group],MATCH(Vertices[[#This Row],[Vertex]],GroupVertices[Vertex],0)),1,1,"")</f>
        <v>1</v>
      </c>
      <c r="BA71" s="48"/>
      <c r="BB71" s="48"/>
      <c r="BC71" s="48"/>
      <c r="BD71" s="48"/>
      <c r="BE71" s="48"/>
      <c r="BF71" s="48"/>
      <c r="BG71" s="48"/>
      <c r="BH71" s="48"/>
      <c r="BI71" s="48"/>
      <c r="BJ71" s="48"/>
      <c r="BK71" s="2"/>
      <c r="BL71" s="3"/>
      <c r="BM71" s="3"/>
      <c r="BN71" s="3"/>
      <c r="BO71" s="3"/>
    </row>
    <row r="72" spans="1:67" ht="15">
      <c r="A72" s="65" t="s">
        <v>323</v>
      </c>
      <c r="B72" s="66"/>
      <c r="C72" s="66"/>
      <c r="D72" s="67">
        <v>1.5</v>
      </c>
      <c r="E72" s="116">
        <v>40</v>
      </c>
      <c r="F72" s="95" t="s">
        <v>3122</v>
      </c>
      <c r="G72" s="114"/>
      <c r="H72" s="70"/>
      <c r="I72" s="71"/>
      <c r="J72" s="118"/>
      <c r="K72" s="70" t="s">
        <v>3897</v>
      </c>
      <c r="L72" s="119"/>
      <c r="M72" s="75">
        <v>3643.350830078125</v>
      </c>
      <c r="N72" s="75">
        <v>2308.813232421875</v>
      </c>
      <c r="O72" s="76"/>
      <c r="P72" s="77"/>
      <c r="Q72" s="77"/>
      <c r="R72" s="120">
        <f>S72+T72</f>
        <v>1</v>
      </c>
      <c r="S72" s="48">
        <v>1</v>
      </c>
      <c r="T72" s="48">
        <v>0</v>
      </c>
      <c r="U72" s="49">
        <v>0</v>
      </c>
      <c r="V72" s="49">
        <v>0.002899</v>
      </c>
      <c r="W72" s="49">
        <v>0.004174</v>
      </c>
      <c r="X72" s="49">
        <v>0.323617</v>
      </c>
      <c r="Y72" s="49">
        <v>0</v>
      </c>
      <c r="Z72" s="49">
        <v>0</v>
      </c>
      <c r="AA72" s="72">
        <v>72</v>
      </c>
      <c r="AB72" s="72"/>
      <c r="AC72" s="73"/>
      <c r="AD72" s="80" t="s">
        <v>2664</v>
      </c>
      <c r="AE72" s="80">
        <v>280</v>
      </c>
      <c r="AF72" s="80">
        <v>237</v>
      </c>
      <c r="AG72" s="80">
        <v>155</v>
      </c>
      <c r="AH72" s="80">
        <v>107</v>
      </c>
      <c r="AI72" s="80"/>
      <c r="AJ72" s="80" t="s">
        <v>2777</v>
      </c>
      <c r="AK72" s="80" t="s">
        <v>2872</v>
      </c>
      <c r="AL72" s="80"/>
      <c r="AM72" s="80"/>
      <c r="AN72" s="82">
        <v>42790.93528935185</v>
      </c>
      <c r="AO72" s="83" t="s">
        <v>3055</v>
      </c>
      <c r="AP72" s="80" t="b">
        <v>0</v>
      </c>
      <c r="AQ72" s="80" t="b">
        <v>0</v>
      </c>
      <c r="AR72" s="80" t="b">
        <v>0</v>
      </c>
      <c r="AS72" s="80" t="s">
        <v>2484</v>
      </c>
      <c r="AT72" s="80">
        <v>0</v>
      </c>
      <c r="AU72" s="83" t="s">
        <v>3085</v>
      </c>
      <c r="AV72" s="80" t="b">
        <v>0</v>
      </c>
      <c r="AW72" s="80" t="s">
        <v>3136</v>
      </c>
      <c r="AX72" s="83" t="s">
        <v>3226</v>
      </c>
      <c r="AY72" s="80" t="s">
        <v>65</v>
      </c>
      <c r="AZ72" s="79" t="str">
        <f>REPLACE(INDEX(GroupVertices[Group],MATCH(Vertices[[#This Row],[Vertex]],GroupVertices[Vertex],0)),1,1,"")</f>
        <v>2</v>
      </c>
      <c r="BA72" s="48"/>
      <c r="BB72" s="48"/>
      <c r="BC72" s="48"/>
      <c r="BD72" s="48"/>
      <c r="BE72" s="48"/>
      <c r="BF72" s="48"/>
      <c r="BG72" s="48"/>
      <c r="BH72" s="48"/>
      <c r="BI72" s="48"/>
      <c r="BJ72" s="48"/>
      <c r="BK72" s="2"/>
      <c r="BL72" s="3"/>
      <c r="BM72" s="3"/>
      <c r="BN72" s="3"/>
      <c r="BO72" s="3"/>
    </row>
    <row r="73" spans="1:67" ht="15">
      <c r="A73" s="65" t="s">
        <v>324</v>
      </c>
      <c r="B73" s="66"/>
      <c r="C73" s="66"/>
      <c r="D73" s="67">
        <v>1.5</v>
      </c>
      <c r="E73" s="116">
        <v>40</v>
      </c>
      <c r="F73" s="95" t="s">
        <v>3123</v>
      </c>
      <c r="G73" s="114"/>
      <c r="H73" s="70"/>
      <c r="I73" s="71"/>
      <c r="J73" s="118"/>
      <c r="K73" s="70" t="s">
        <v>3897</v>
      </c>
      <c r="L73" s="119"/>
      <c r="M73" s="75">
        <v>2849.770751953125</v>
      </c>
      <c r="N73" s="75">
        <v>3394.3076171875</v>
      </c>
      <c r="O73" s="76"/>
      <c r="P73" s="77"/>
      <c r="Q73" s="77"/>
      <c r="R73" s="120">
        <f>S73+T73</f>
        <v>1</v>
      </c>
      <c r="S73" s="48">
        <v>1</v>
      </c>
      <c r="T73" s="48">
        <v>0</v>
      </c>
      <c r="U73" s="49">
        <v>0</v>
      </c>
      <c r="V73" s="49">
        <v>0.002899</v>
      </c>
      <c r="W73" s="49">
        <v>0.004174</v>
      </c>
      <c r="X73" s="49">
        <v>0.323617</v>
      </c>
      <c r="Y73" s="49">
        <v>0</v>
      </c>
      <c r="Z73" s="49">
        <v>0</v>
      </c>
      <c r="AA73" s="72">
        <v>73</v>
      </c>
      <c r="AB73" s="72"/>
      <c r="AC73" s="73"/>
      <c r="AD73" s="80" t="s">
        <v>2665</v>
      </c>
      <c r="AE73" s="80">
        <v>4368</v>
      </c>
      <c r="AF73" s="80">
        <v>3559</v>
      </c>
      <c r="AG73" s="80">
        <v>9016</v>
      </c>
      <c r="AH73" s="80">
        <v>17058</v>
      </c>
      <c r="AI73" s="80"/>
      <c r="AJ73" s="80" t="s">
        <v>2778</v>
      </c>
      <c r="AK73" s="80" t="s">
        <v>2873</v>
      </c>
      <c r="AL73" s="80"/>
      <c r="AM73" s="80"/>
      <c r="AN73" s="82">
        <v>41313.6815162037</v>
      </c>
      <c r="AO73" s="83" t="s">
        <v>3056</v>
      </c>
      <c r="AP73" s="80" t="b">
        <v>0</v>
      </c>
      <c r="AQ73" s="80" t="b">
        <v>0</v>
      </c>
      <c r="AR73" s="80" t="b">
        <v>0</v>
      </c>
      <c r="AS73" s="80" t="s">
        <v>2484</v>
      </c>
      <c r="AT73" s="80">
        <v>97</v>
      </c>
      <c r="AU73" s="83" t="s">
        <v>3097</v>
      </c>
      <c r="AV73" s="80" t="b">
        <v>0</v>
      </c>
      <c r="AW73" s="80" t="s">
        <v>3136</v>
      </c>
      <c r="AX73" s="83" t="s">
        <v>3227</v>
      </c>
      <c r="AY73" s="80" t="s">
        <v>65</v>
      </c>
      <c r="AZ73" s="79" t="str">
        <f>REPLACE(INDEX(GroupVertices[Group],MATCH(Vertices[[#This Row],[Vertex]],GroupVertices[Vertex],0)),1,1,"")</f>
        <v>2</v>
      </c>
      <c r="BA73" s="48"/>
      <c r="BB73" s="48"/>
      <c r="BC73" s="48"/>
      <c r="BD73" s="48"/>
      <c r="BE73" s="48"/>
      <c r="BF73" s="48"/>
      <c r="BG73" s="48"/>
      <c r="BH73" s="48"/>
      <c r="BI73" s="48"/>
      <c r="BJ73" s="48"/>
      <c r="BK73" s="2"/>
      <c r="BL73" s="3"/>
      <c r="BM73" s="3"/>
      <c r="BN73" s="3"/>
      <c r="BO73" s="3"/>
    </row>
    <row r="74" spans="1:67" ht="15">
      <c r="A74" s="65" t="s">
        <v>325</v>
      </c>
      <c r="B74" s="66"/>
      <c r="C74" s="66"/>
      <c r="D74" s="67">
        <v>1.5</v>
      </c>
      <c r="E74" s="116">
        <v>40</v>
      </c>
      <c r="F74" s="95" t="s">
        <v>3124</v>
      </c>
      <c r="G74" s="114"/>
      <c r="H74" s="70"/>
      <c r="I74" s="71"/>
      <c r="J74" s="118"/>
      <c r="K74" s="70" t="s">
        <v>3897</v>
      </c>
      <c r="L74" s="119"/>
      <c r="M74" s="75">
        <v>348.4466247558594</v>
      </c>
      <c r="N74" s="75">
        <v>2553.474365234375</v>
      </c>
      <c r="O74" s="76"/>
      <c r="P74" s="77"/>
      <c r="Q74" s="77"/>
      <c r="R74" s="120">
        <f>S74+T74</f>
        <v>1</v>
      </c>
      <c r="S74" s="48">
        <v>1</v>
      </c>
      <c r="T74" s="48">
        <v>0</v>
      </c>
      <c r="U74" s="49">
        <v>0</v>
      </c>
      <c r="V74" s="49">
        <v>0.002899</v>
      </c>
      <c r="W74" s="49">
        <v>0.004174</v>
      </c>
      <c r="X74" s="49">
        <v>0.323617</v>
      </c>
      <c r="Y74" s="49">
        <v>0</v>
      </c>
      <c r="Z74" s="49">
        <v>0</v>
      </c>
      <c r="AA74" s="72">
        <v>74</v>
      </c>
      <c r="AB74" s="72"/>
      <c r="AC74" s="73"/>
      <c r="AD74" s="80" t="s">
        <v>2669</v>
      </c>
      <c r="AE74" s="80">
        <v>10</v>
      </c>
      <c r="AF74" s="80">
        <v>162</v>
      </c>
      <c r="AG74" s="80">
        <v>267</v>
      </c>
      <c r="AH74" s="80">
        <v>135</v>
      </c>
      <c r="AI74" s="80"/>
      <c r="AJ74" s="80" t="s">
        <v>2781</v>
      </c>
      <c r="AK74" s="80" t="s">
        <v>2524</v>
      </c>
      <c r="AL74" s="83" t="s">
        <v>2954</v>
      </c>
      <c r="AM74" s="80"/>
      <c r="AN74" s="82">
        <v>42973.621724537035</v>
      </c>
      <c r="AO74" s="83" t="s">
        <v>3060</v>
      </c>
      <c r="AP74" s="80" t="b">
        <v>1</v>
      </c>
      <c r="AQ74" s="80" t="b">
        <v>0</v>
      </c>
      <c r="AR74" s="80" t="b">
        <v>0</v>
      </c>
      <c r="AS74" s="80" t="s">
        <v>2484</v>
      </c>
      <c r="AT74" s="80">
        <v>2</v>
      </c>
      <c r="AU74" s="80"/>
      <c r="AV74" s="80" t="b">
        <v>0</v>
      </c>
      <c r="AW74" s="80" t="s">
        <v>3136</v>
      </c>
      <c r="AX74" s="83" t="s">
        <v>3231</v>
      </c>
      <c r="AY74" s="80" t="s">
        <v>65</v>
      </c>
      <c r="AZ74" s="79" t="str">
        <f>REPLACE(INDEX(GroupVertices[Group],MATCH(Vertices[[#This Row],[Vertex]],GroupVertices[Vertex],0)),1,1,"")</f>
        <v>2</v>
      </c>
      <c r="BA74" s="48"/>
      <c r="BB74" s="48"/>
      <c r="BC74" s="48"/>
      <c r="BD74" s="48"/>
      <c r="BE74" s="48"/>
      <c r="BF74" s="48"/>
      <c r="BG74" s="48"/>
      <c r="BH74" s="48"/>
      <c r="BI74" s="48"/>
      <c r="BJ74" s="48"/>
      <c r="BK74" s="2"/>
      <c r="BL74" s="3"/>
      <c r="BM74" s="3"/>
      <c r="BN74" s="3"/>
      <c r="BO74" s="3"/>
    </row>
    <row r="75" spans="1:67" ht="15">
      <c r="A75" s="65" t="s">
        <v>326</v>
      </c>
      <c r="B75" s="66"/>
      <c r="C75" s="66"/>
      <c r="D75" s="67">
        <v>1.5</v>
      </c>
      <c r="E75" s="116">
        <v>40</v>
      </c>
      <c r="F75" s="95" t="s">
        <v>3125</v>
      </c>
      <c r="G75" s="114"/>
      <c r="H75" s="70"/>
      <c r="I75" s="71"/>
      <c r="J75" s="118"/>
      <c r="K75" s="70" t="s">
        <v>3897</v>
      </c>
      <c r="L75" s="119"/>
      <c r="M75" s="75">
        <v>3876.297119140625</v>
      </c>
      <c r="N75" s="75">
        <v>3170.58984375</v>
      </c>
      <c r="O75" s="76"/>
      <c r="P75" s="77"/>
      <c r="Q75" s="77"/>
      <c r="R75" s="120">
        <f>S75+T75</f>
        <v>1</v>
      </c>
      <c r="S75" s="48">
        <v>1</v>
      </c>
      <c r="T75" s="48">
        <v>0</v>
      </c>
      <c r="U75" s="49">
        <v>0</v>
      </c>
      <c r="V75" s="49">
        <v>0.002899</v>
      </c>
      <c r="W75" s="49">
        <v>0.004174</v>
      </c>
      <c r="X75" s="49">
        <v>0.323617</v>
      </c>
      <c r="Y75" s="49">
        <v>0</v>
      </c>
      <c r="Z75" s="49">
        <v>0</v>
      </c>
      <c r="AA75" s="72">
        <v>75</v>
      </c>
      <c r="AB75" s="72"/>
      <c r="AC75" s="73"/>
      <c r="AD75" s="80" t="s">
        <v>2670</v>
      </c>
      <c r="AE75" s="80">
        <v>294</v>
      </c>
      <c r="AF75" s="80">
        <v>23514</v>
      </c>
      <c r="AG75" s="80">
        <v>3701</v>
      </c>
      <c r="AH75" s="80">
        <v>978</v>
      </c>
      <c r="AI75" s="80"/>
      <c r="AJ75" s="80" t="s">
        <v>2782</v>
      </c>
      <c r="AK75" s="80"/>
      <c r="AL75" s="83" t="s">
        <v>2955</v>
      </c>
      <c r="AM75" s="80"/>
      <c r="AN75" s="82">
        <v>40515.775196759256</v>
      </c>
      <c r="AO75" s="83" t="s">
        <v>3061</v>
      </c>
      <c r="AP75" s="80" t="b">
        <v>0</v>
      </c>
      <c r="AQ75" s="80" t="b">
        <v>0</v>
      </c>
      <c r="AR75" s="80" t="b">
        <v>0</v>
      </c>
      <c r="AS75" s="80" t="s">
        <v>2484</v>
      </c>
      <c r="AT75" s="80">
        <v>213</v>
      </c>
      <c r="AU75" s="83" t="s">
        <v>3085</v>
      </c>
      <c r="AV75" s="80" t="b">
        <v>0</v>
      </c>
      <c r="AW75" s="80" t="s">
        <v>3136</v>
      </c>
      <c r="AX75" s="83" t="s">
        <v>3232</v>
      </c>
      <c r="AY75" s="80" t="s">
        <v>65</v>
      </c>
      <c r="AZ75" s="79" t="str">
        <f>REPLACE(INDEX(GroupVertices[Group],MATCH(Vertices[[#This Row],[Vertex]],GroupVertices[Vertex],0)),1,1,"")</f>
        <v>2</v>
      </c>
      <c r="BA75" s="48"/>
      <c r="BB75" s="48"/>
      <c r="BC75" s="48"/>
      <c r="BD75" s="48"/>
      <c r="BE75" s="48"/>
      <c r="BF75" s="48"/>
      <c r="BG75" s="48"/>
      <c r="BH75" s="48"/>
      <c r="BI75" s="48"/>
      <c r="BJ75" s="48"/>
      <c r="BK75" s="2"/>
      <c r="BL75" s="3"/>
      <c r="BM75" s="3"/>
      <c r="BN75" s="3"/>
      <c r="BO75" s="3"/>
    </row>
    <row r="76" spans="1:67" ht="15">
      <c r="A76" s="65" t="s">
        <v>245</v>
      </c>
      <c r="B76" s="66"/>
      <c r="C76" s="66"/>
      <c r="D76" s="67">
        <v>1.9743589743589745</v>
      </c>
      <c r="E76" s="116">
        <v>40</v>
      </c>
      <c r="F76" s="95" t="s">
        <v>1094</v>
      </c>
      <c r="G76" s="114"/>
      <c r="H76" s="70"/>
      <c r="I76" s="71"/>
      <c r="J76" s="118"/>
      <c r="K76" s="70" t="s">
        <v>3874</v>
      </c>
      <c r="L76" s="119"/>
      <c r="M76" s="75">
        <v>9400.505859375</v>
      </c>
      <c r="N76" s="75">
        <v>9368.00390625</v>
      </c>
      <c r="O76" s="76"/>
      <c r="P76" s="77"/>
      <c r="Q76" s="77"/>
      <c r="R76" s="120">
        <f>S76+T76</f>
        <v>3</v>
      </c>
      <c r="S76" s="48">
        <v>0</v>
      </c>
      <c r="T76" s="48">
        <v>3</v>
      </c>
      <c r="U76" s="49">
        <v>0</v>
      </c>
      <c r="V76" s="49">
        <v>0.002882</v>
      </c>
      <c r="W76" s="49">
        <v>0.003177</v>
      </c>
      <c r="X76" s="49">
        <v>0.704307</v>
      </c>
      <c r="Y76" s="49">
        <v>0.6666666666666666</v>
      </c>
      <c r="Z76" s="49">
        <v>0</v>
      </c>
      <c r="AA76" s="72">
        <v>76</v>
      </c>
      <c r="AB76" s="72"/>
      <c r="AC76" s="73"/>
      <c r="AD76" s="80" t="s">
        <v>2625</v>
      </c>
      <c r="AE76" s="80">
        <v>10275</v>
      </c>
      <c r="AF76" s="80">
        <v>40817</v>
      </c>
      <c r="AG76" s="80">
        <v>151720</v>
      </c>
      <c r="AH76" s="80">
        <v>6</v>
      </c>
      <c r="AI76" s="80"/>
      <c r="AJ76" s="80" t="s">
        <v>2736</v>
      </c>
      <c r="AK76" s="80" t="s">
        <v>2844</v>
      </c>
      <c r="AL76" s="83" t="s">
        <v>2920</v>
      </c>
      <c r="AM76" s="80"/>
      <c r="AN76" s="82">
        <v>39913.024409722224</v>
      </c>
      <c r="AO76" s="83" t="s">
        <v>3019</v>
      </c>
      <c r="AP76" s="80" t="b">
        <v>0</v>
      </c>
      <c r="AQ76" s="80" t="b">
        <v>0</v>
      </c>
      <c r="AR76" s="80" t="b">
        <v>1</v>
      </c>
      <c r="AS76" s="80" t="s">
        <v>2484</v>
      </c>
      <c r="AT76" s="80">
        <v>1871</v>
      </c>
      <c r="AU76" s="83" t="s">
        <v>3087</v>
      </c>
      <c r="AV76" s="80" t="b">
        <v>0</v>
      </c>
      <c r="AW76" s="80" t="s">
        <v>3136</v>
      </c>
      <c r="AX76" s="83" t="s">
        <v>3185</v>
      </c>
      <c r="AY76" s="80" t="s">
        <v>66</v>
      </c>
      <c r="AZ76" s="79" t="str">
        <f>REPLACE(INDEX(GroupVertices[Group],MATCH(Vertices[[#This Row],[Vertex]],GroupVertices[Vertex],0)),1,1,"")</f>
        <v>4</v>
      </c>
      <c r="BA76" s="48"/>
      <c r="BB76" s="48"/>
      <c r="BC76" s="48"/>
      <c r="BD76" s="48"/>
      <c r="BE76" s="48" t="s">
        <v>932</v>
      </c>
      <c r="BF76" s="48" t="s">
        <v>932</v>
      </c>
      <c r="BG76" s="113" t="s">
        <v>3717</v>
      </c>
      <c r="BH76" s="113" t="s">
        <v>3717</v>
      </c>
      <c r="BI76" s="113" t="s">
        <v>3817</v>
      </c>
      <c r="BJ76" s="113" t="s">
        <v>3817</v>
      </c>
      <c r="BK76" s="2"/>
      <c r="BL76" s="3"/>
      <c r="BM76" s="3"/>
      <c r="BN76" s="3"/>
      <c r="BO76" s="3"/>
    </row>
    <row r="77" spans="1:67" ht="15">
      <c r="A77" s="65" t="s">
        <v>247</v>
      </c>
      <c r="B77" s="66"/>
      <c r="C77" s="66"/>
      <c r="D77" s="67">
        <v>1.9743589743589745</v>
      </c>
      <c r="E77" s="116">
        <v>40</v>
      </c>
      <c r="F77" s="95" t="s">
        <v>1096</v>
      </c>
      <c r="G77" s="114"/>
      <c r="H77" s="70"/>
      <c r="I77" s="71"/>
      <c r="J77" s="118"/>
      <c r="K77" s="70" t="s">
        <v>3874</v>
      </c>
      <c r="L77" s="119"/>
      <c r="M77" s="75">
        <v>9492.8642578125</v>
      </c>
      <c r="N77" s="75">
        <v>7058.51513671875</v>
      </c>
      <c r="O77" s="76"/>
      <c r="P77" s="77"/>
      <c r="Q77" s="77"/>
      <c r="R77" s="120">
        <f>S77+T77</f>
        <v>3</v>
      </c>
      <c r="S77" s="48">
        <v>0</v>
      </c>
      <c r="T77" s="48">
        <v>3</v>
      </c>
      <c r="U77" s="49">
        <v>0</v>
      </c>
      <c r="V77" s="49">
        <v>0.002882</v>
      </c>
      <c r="W77" s="49">
        <v>0.003177</v>
      </c>
      <c r="X77" s="49">
        <v>0.704307</v>
      </c>
      <c r="Y77" s="49">
        <v>0.6666666666666666</v>
      </c>
      <c r="Z77" s="49">
        <v>0</v>
      </c>
      <c r="AA77" s="72">
        <v>77</v>
      </c>
      <c r="AB77" s="72"/>
      <c r="AC77" s="73"/>
      <c r="AD77" s="80" t="s">
        <v>2630</v>
      </c>
      <c r="AE77" s="80">
        <v>5349</v>
      </c>
      <c r="AF77" s="80">
        <v>13483</v>
      </c>
      <c r="AG77" s="80">
        <v>26224</v>
      </c>
      <c r="AH77" s="80">
        <v>27655</v>
      </c>
      <c r="AI77" s="80"/>
      <c r="AJ77" s="80" t="s">
        <v>2742</v>
      </c>
      <c r="AK77" s="80" t="s">
        <v>2846</v>
      </c>
      <c r="AL77" s="83" t="s">
        <v>2924</v>
      </c>
      <c r="AM77" s="80"/>
      <c r="AN77" s="82">
        <v>40884.664189814815</v>
      </c>
      <c r="AO77" s="83" t="s">
        <v>3024</v>
      </c>
      <c r="AP77" s="80" t="b">
        <v>0</v>
      </c>
      <c r="AQ77" s="80" t="b">
        <v>0</v>
      </c>
      <c r="AR77" s="80" t="b">
        <v>1</v>
      </c>
      <c r="AS77" s="80" t="s">
        <v>2484</v>
      </c>
      <c r="AT77" s="80">
        <v>148</v>
      </c>
      <c r="AU77" s="83" t="s">
        <v>3085</v>
      </c>
      <c r="AV77" s="80" t="b">
        <v>0</v>
      </c>
      <c r="AW77" s="80" t="s">
        <v>3136</v>
      </c>
      <c r="AX77" s="83" t="s">
        <v>3191</v>
      </c>
      <c r="AY77" s="80" t="s">
        <v>66</v>
      </c>
      <c r="AZ77" s="79" t="str">
        <f>REPLACE(INDEX(GroupVertices[Group],MATCH(Vertices[[#This Row],[Vertex]],GroupVertices[Vertex],0)),1,1,"")</f>
        <v>4</v>
      </c>
      <c r="BA77" s="48"/>
      <c r="BB77" s="48"/>
      <c r="BC77" s="48"/>
      <c r="BD77" s="48"/>
      <c r="BE77" s="48" t="s">
        <v>932</v>
      </c>
      <c r="BF77" s="48" t="s">
        <v>932</v>
      </c>
      <c r="BG77" s="113" t="s">
        <v>3717</v>
      </c>
      <c r="BH77" s="113" t="s">
        <v>3717</v>
      </c>
      <c r="BI77" s="113" t="s">
        <v>3817</v>
      </c>
      <c r="BJ77" s="113" t="s">
        <v>3817</v>
      </c>
      <c r="BK77" s="2"/>
      <c r="BL77" s="3"/>
      <c r="BM77" s="3"/>
      <c r="BN77" s="3"/>
      <c r="BO77" s="3"/>
    </row>
    <row r="78" spans="1:67" ht="15">
      <c r="A78" s="65" t="s">
        <v>214</v>
      </c>
      <c r="B78" s="66"/>
      <c r="C78" s="66"/>
      <c r="D78" s="67">
        <v>1.5</v>
      </c>
      <c r="E78" s="69">
        <v>40</v>
      </c>
      <c r="F78" s="95" t="s">
        <v>1064</v>
      </c>
      <c r="G78" s="66"/>
      <c r="H78" s="70"/>
      <c r="I78" s="71"/>
      <c r="J78" s="71"/>
      <c r="K78" s="70" t="s">
        <v>3874</v>
      </c>
      <c r="L78" s="74"/>
      <c r="M78" s="75">
        <v>5223.28857421875</v>
      </c>
      <c r="N78" s="75">
        <v>2051.859130859375</v>
      </c>
      <c r="O78" s="76"/>
      <c r="P78" s="77"/>
      <c r="Q78" s="77"/>
      <c r="R78" s="87">
        <f>S78+T78</f>
        <v>1</v>
      </c>
      <c r="S78" s="48">
        <v>0</v>
      </c>
      <c r="T78" s="48">
        <v>1</v>
      </c>
      <c r="U78" s="49">
        <v>0</v>
      </c>
      <c r="V78" s="49">
        <v>0.002801</v>
      </c>
      <c r="W78" s="49">
        <v>0.002944</v>
      </c>
      <c r="X78" s="49">
        <v>0.335986</v>
      </c>
      <c r="Y78" s="49">
        <v>0</v>
      </c>
      <c r="Z78" s="49">
        <v>0</v>
      </c>
      <c r="AA78" s="72">
        <v>78</v>
      </c>
      <c r="AB78" s="72"/>
      <c r="AC78" s="73"/>
      <c r="AD78" s="79" t="s">
        <v>2577</v>
      </c>
      <c r="AE78" s="79">
        <v>5065</v>
      </c>
      <c r="AF78" s="79">
        <v>2186</v>
      </c>
      <c r="AG78" s="79">
        <v>4798</v>
      </c>
      <c r="AH78" s="79">
        <v>8845</v>
      </c>
      <c r="AI78" s="79"/>
      <c r="AJ78" s="79" t="s">
        <v>2691</v>
      </c>
      <c r="AK78" s="79" t="s">
        <v>2806</v>
      </c>
      <c r="AL78" s="84"/>
      <c r="AM78" s="79"/>
      <c r="AN78" s="81">
        <v>41303.767164351855</v>
      </c>
      <c r="AO78" s="84" t="s">
        <v>2974</v>
      </c>
      <c r="AP78" s="79" t="b">
        <v>1</v>
      </c>
      <c r="AQ78" s="79" t="b">
        <v>0</v>
      </c>
      <c r="AR78" s="79" t="b">
        <v>1</v>
      </c>
      <c r="AS78" s="79" t="s">
        <v>2484</v>
      </c>
      <c r="AT78" s="79">
        <v>74</v>
      </c>
      <c r="AU78" s="84" t="s">
        <v>3085</v>
      </c>
      <c r="AV78" s="79" t="b">
        <v>0</v>
      </c>
      <c r="AW78" s="79" t="s">
        <v>3136</v>
      </c>
      <c r="AX78" s="84" t="s">
        <v>3137</v>
      </c>
      <c r="AY78" s="79" t="s">
        <v>66</v>
      </c>
      <c r="AZ78" s="79" t="str">
        <f>REPLACE(INDEX(GroupVertices[Group],MATCH(Vertices[[#This Row],[Vertex]],GroupVertices[Vertex],0)),1,1,"")</f>
        <v>6</v>
      </c>
      <c r="BA78" s="48"/>
      <c r="BB78" s="48"/>
      <c r="BC78" s="48"/>
      <c r="BD78" s="48"/>
      <c r="BE78" s="48"/>
      <c r="BF78" s="48"/>
      <c r="BG78" s="113" t="s">
        <v>3690</v>
      </c>
      <c r="BH78" s="113" t="s">
        <v>3690</v>
      </c>
      <c r="BI78" s="113" t="s">
        <v>3579</v>
      </c>
      <c r="BJ78" s="113" t="s">
        <v>3579</v>
      </c>
      <c r="BK78" s="2"/>
      <c r="BL78" s="3"/>
      <c r="BM78" s="3"/>
      <c r="BN78" s="3"/>
      <c r="BO78" s="3"/>
    </row>
    <row r="79" spans="1:67" ht="15">
      <c r="A79" s="65" t="s">
        <v>215</v>
      </c>
      <c r="B79" s="66"/>
      <c r="C79" s="66"/>
      <c r="D79" s="67">
        <v>1.5</v>
      </c>
      <c r="E79" s="116">
        <v>40</v>
      </c>
      <c r="F79" s="95" t="s">
        <v>1065</v>
      </c>
      <c r="G79" s="114"/>
      <c r="H79" s="70"/>
      <c r="I79" s="71"/>
      <c r="J79" s="118"/>
      <c r="K79" s="70" t="s">
        <v>3874</v>
      </c>
      <c r="L79" s="119"/>
      <c r="M79" s="75">
        <v>6799.80517578125</v>
      </c>
      <c r="N79" s="75">
        <v>1410.4375</v>
      </c>
      <c r="O79" s="76"/>
      <c r="P79" s="77"/>
      <c r="Q79" s="77"/>
      <c r="R79" s="120">
        <f>S79+T79</f>
        <v>1</v>
      </c>
      <c r="S79" s="48">
        <v>0</v>
      </c>
      <c r="T79" s="48">
        <v>1</v>
      </c>
      <c r="U79" s="49">
        <v>0</v>
      </c>
      <c r="V79" s="49">
        <v>0.002801</v>
      </c>
      <c r="W79" s="49">
        <v>0.002944</v>
      </c>
      <c r="X79" s="49">
        <v>0.335986</v>
      </c>
      <c r="Y79" s="49">
        <v>0</v>
      </c>
      <c r="Z79" s="49">
        <v>0</v>
      </c>
      <c r="AA79" s="72">
        <v>79</v>
      </c>
      <c r="AB79" s="72"/>
      <c r="AC79" s="73"/>
      <c r="AD79" s="80" t="s">
        <v>2579</v>
      </c>
      <c r="AE79" s="80">
        <v>3438</v>
      </c>
      <c r="AF79" s="80">
        <v>2135</v>
      </c>
      <c r="AG79" s="80">
        <v>8593</v>
      </c>
      <c r="AH79" s="80">
        <v>7485</v>
      </c>
      <c r="AI79" s="80"/>
      <c r="AJ79" s="80" t="s">
        <v>2693</v>
      </c>
      <c r="AK79" s="80" t="s">
        <v>2808</v>
      </c>
      <c r="AL79" s="83" t="s">
        <v>2892</v>
      </c>
      <c r="AM79" s="80"/>
      <c r="AN79" s="82">
        <v>40821.368993055556</v>
      </c>
      <c r="AO79" s="83" t="s">
        <v>2976</v>
      </c>
      <c r="AP79" s="80" t="b">
        <v>0</v>
      </c>
      <c r="AQ79" s="80" t="b">
        <v>0</v>
      </c>
      <c r="AR79" s="80" t="b">
        <v>1</v>
      </c>
      <c r="AS79" s="80" t="s">
        <v>2484</v>
      </c>
      <c r="AT79" s="80">
        <v>148</v>
      </c>
      <c r="AU79" s="83" t="s">
        <v>3086</v>
      </c>
      <c r="AV79" s="80" t="b">
        <v>0</v>
      </c>
      <c r="AW79" s="80" t="s">
        <v>3136</v>
      </c>
      <c r="AX79" s="83" t="s">
        <v>3139</v>
      </c>
      <c r="AY79" s="80" t="s">
        <v>66</v>
      </c>
      <c r="AZ79" s="79" t="str">
        <f>REPLACE(INDEX(GroupVertices[Group],MATCH(Vertices[[#This Row],[Vertex]],GroupVertices[Vertex],0)),1,1,"")</f>
        <v>6</v>
      </c>
      <c r="BA79" s="48"/>
      <c r="BB79" s="48"/>
      <c r="BC79" s="48"/>
      <c r="BD79" s="48"/>
      <c r="BE79" s="48"/>
      <c r="BF79" s="48"/>
      <c r="BG79" s="113" t="s">
        <v>3690</v>
      </c>
      <c r="BH79" s="113" t="s">
        <v>3690</v>
      </c>
      <c r="BI79" s="113" t="s">
        <v>3579</v>
      </c>
      <c r="BJ79" s="113" t="s">
        <v>3579</v>
      </c>
      <c r="BK79" s="2"/>
      <c r="BL79" s="3"/>
      <c r="BM79" s="3"/>
      <c r="BN79" s="3"/>
      <c r="BO79" s="3"/>
    </row>
    <row r="80" spans="1:67" ht="15">
      <c r="A80" s="65" t="s">
        <v>216</v>
      </c>
      <c r="B80" s="66"/>
      <c r="C80" s="66"/>
      <c r="D80" s="67">
        <v>1.5</v>
      </c>
      <c r="E80" s="116">
        <v>40</v>
      </c>
      <c r="F80" s="95" t="s">
        <v>1066</v>
      </c>
      <c r="G80" s="114"/>
      <c r="H80" s="70"/>
      <c r="I80" s="71"/>
      <c r="J80" s="118"/>
      <c r="K80" s="70" t="s">
        <v>3874</v>
      </c>
      <c r="L80" s="119"/>
      <c r="M80" s="75">
        <v>4717.5048828125</v>
      </c>
      <c r="N80" s="75">
        <v>176.9762420654297</v>
      </c>
      <c r="O80" s="76"/>
      <c r="P80" s="77"/>
      <c r="Q80" s="77"/>
      <c r="R80" s="120">
        <f>S80+T80</f>
        <v>1</v>
      </c>
      <c r="S80" s="48">
        <v>0</v>
      </c>
      <c r="T80" s="48">
        <v>1</v>
      </c>
      <c r="U80" s="49">
        <v>0</v>
      </c>
      <c r="V80" s="49">
        <v>0.002801</v>
      </c>
      <c r="W80" s="49">
        <v>0.002944</v>
      </c>
      <c r="X80" s="49">
        <v>0.335986</v>
      </c>
      <c r="Y80" s="49">
        <v>0</v>
      </c>
      <c r="Z80" s="49">
        <v>0</v>
      </c>
      <c r="AA80" s="72">
        <v>80</v>
      </c>
      <c r="AB80" s="72"/>
      <c r="AC80" s="73"/>
      <c r="AD80" s="80" t="s">
        <v>2580</v>
      </c>
      <c r="AE80" s="80">
        <v>313</v>
      </c>
      <c r="AF80" s="80">
        <v>255</v>
      </c>
      <c r="AG80" s="80">
        <v>1582</v>
      </c>
      <c r="AH80" s="80">
        <v>9159</v>
      </c>
      <c r="AI80" s="80"/>
      <c r="AJ80" s="80"/>
      <c r="AK80" s="80"/>
      <c r="AL80" s="80"/>
      <c r="AM80" s="80"/>
      <c r="AN80" s="82">
        <v>42627.38668981481</v>
      </c>
      <c r="AO80" s="83" t="s">
        <v>2977</v>
      </c>
      <c r="AP80" s="80" t="b">
        <v>1</v>
      </c>
      <c r="AQ80" s="80" t="b">
        <v>0</v>
      </c>
      <c r="AR80" s="80" t="b">
        <v>1</v>
      </c>
      <c r="AS80" s="80" t="s">
        <v>2484</v>
      </c>
      <c r="AT80" s="80">
        <v>3</v>
      </c>
      <c r="AU80" s="80"/>
      <c r="AV80" s="80" t="b">
        <v>0</v>
      </c>
      <c r="AW80" s="80" t="s">
        <v>3136</v>
      </c>
      <c r="AX80" s="83" t="s">
        <v>3140</v>
      </c>
      <c r="AY80" s="80" t="s">
        <v>66</v>
      </c>
      <c r="AZ80" s="79" t="str">
        <f>REPLACE(INDEX(GroupVertices[Group],MATCH(Vertices[[#This Row],[Vertex]],GroupVertices[Vertex],0)),1,1,"")</f>
        <v>6</v>
      </c>
      <c r="BA80" s="48"/>
      <c r="BB80" s="48"/>
      <c r="BC80" s="48"/>
      <c r="BD80" s="48"/>
      <c r="BE80" s="48"/>
      <c r="BF80" s="48"/>
      <c r="BG80" s="113" t="s">
        <v>3690</v>
      </c>
      <c r="BH80" s="113" t="s">
        <v>3690</v>
      </c>
      <c r="BI80" s="113" t="s">
        <v>3579</v>
      </c>
      <c r="BJ80" s="113" t="s">
        <v>3579</v>
      </c>
      <c r="BK80" s="2"/>
      <c r="BL80" s="3"/>
      <c r="BM80" s="3"/>
      <c r="BN80" s="3"/>
      <c r="BO80" s="3"/>
    </row>
    <row r="81" spans="1:67" ht="15">
      <c r="A81" s="65" t="s">
        <v>220</v>
      </c>
      <c r="B81" s="66"/>
      <c r="C81" s="66"/>
      <c r="D81" s="67">
        <v>1.5</v>
      </c>
      <c r="E81" s="116">
        <v>40</v>
      </c>
      <c r="F81" s="95" t="s">
        <v>1070</v>
      </c>
      <c r="G81" s="114"/>
      <c r="H81" s="70"/>
      <c r="I81" s="71"/>
      <c r="J81" s="118"/>
      <c r="K81" s="70" t="s">
        <v>3874</v>
      </c>
      <c r="L81" s="119"/>
      <c r="M81" s="75">
        <v>4220.98779296875</v>
      </c>
      <c r="N81" s="75">
        <v>1955.264404296875</v>
      </c>
      <c r="O81" s="76"/>
      <c r="P81" s="77"/>
      <c r="Q81" s="77"/>
      <c r="R81" s="120">
        <f>S81+T81</f>
        <v>1</v>
      </c>
      <c r="S81" s="48">
        <v>0</v>
      </c>
      <c r="T81" s="48">
        <v>1</v>
      </c>
      <c r="U81" s="49">
        <v>0</v>
      </c>
      <c r="V81" s="49">
        <v>0.002801</v>
      </c>
      <c r="W81" s="49">
        <v>0.002944</v>
      </c>
      <c r="X81" s="49">
        <v>0.335986</v>
      </c>
      <c r="Y81" s="49">
        <v>0</v>
      </c>
      <c r="Z81" s="49">
        <v>0</v>
      </c>
      <c r="AA81" s="72">
        <v>81</v>
      </c>
      <c r="AB81" s="72"/>
      <c r="AC81" s="73"/>
      <c r="AD81" s="80" t="s">
        <v>2585</v>
      </c>
      <c r="AE81" s="80">
        <v>16291</v>
      </c>
      <c r="AF81" s="80">
        <v>16315</v>
      </c>
      <c r="AG81" s="80">
        <v>7837</v>
      </c>
      <c r="AH81" s="80">
        <v>24090</v>
      </c>
      <c r="AI81" s="80"/>
      <c r="AJ81" s="80" t="s">
        <v>2698</v>
      </c>
      <c r="AK81" s="80" t="s">
        <v>2812</v>
      </c>
      <c r="AL81" s="80"/>
      <c r="AM81" s="80"/>
      <c r="AN81" s="82">
        <v>42881.98443287037</v>
      </c>
      <c r="AO81" s="83" t="s">
        <v>2982</v>
      </c>
      <c r="AP81" s="80" t="b">
        <v>1</v>
      </c>
      <c r="AQ81" s="80" t="b">
        <v>0</v>
      </c>
      <c r="AR81" s="80" t="b">
        <v>0</v>
      </c>
      <c r="AS81" s="80" t="s">
        <v>2484</v>
      </c>
      <c r="AT81" s="80">
        <v>65</v>
      </c>
      <c r="AU81" s="80"/>
      <c r="AV81" s="80" t="b">
        <v>0</v>
      </c>
      <c r="AW81" s="80" t="s">
        <v>3136</v>
      </c>
      <c r="AX81" s="83" t="s">
        <v>3145</v>
      </c>
      <c r="AY81" s="80" t="s">
        <v>66</v>
      </c>
      <c r="AZ81" s="79" t="str">
        <f>REPLACE(INDEX(GroupVertices[Group],MATCH(Vertices[[#This Row],[Vertex]],GroupVertices[Vertex],0)),1,1,"")</f>
        <v>6</v>
      </c>
      <c r="BA81" s="48"/>
      <c r="BB81" s="48"/>
      <c r="BC81" s="48"/>
      <c r="BD81" s="48"/>
      <c r="BE81" s="48"/>
      <c r="BF81" s="48"/>
      <c r="BG81" s="113" t="s">
        <v>3690</v>
      </c>
      <c r="BH81" s="113" t="s">
        <v>3690</v>
      </c>
      <c r="BI81" s="113" t="s">
        <v>3579</v>
      </c>
      <c r="BJ81" s="113" t="s">
        <v>3579</v>
      </c>
      <c r="BK81" s="2"/>
      <c r="BL81" s="3"/>
      <c r="BM81" s="3"/>
      <c r="BN81" s="3"/>
      <c r="BO81" s="3"/>
    </row>
    <row r="82" spans="1:67" ht="15">
      <c r="A82" s="65" t="s">
        <v>227</v>
      </c>
      <c r="B82" s="66"/>
      <c r="C82" s="66"/>
      <c r="D82" s="67">
        <v>1.5</v>
      </c>
      <c r="E82" s="116">
        <v>40</v>
      </c>
      <c r="F82" s="95" t="s">
        <v>1077</v>
      </c>
      <c r="G82" s="114"/>
      <c r="H82" s="70"/>
      <c r="I82" s="71"/>
      <c r="J82" s="118"/>
      <c r="K82" s="70" t="s">
        <v>3882</v>
      </c>
      <c r="L82" s="119"/>
      <c r="M82" s="75">
        <v>9459.2451171875</v>
      </c>
      <c r="N82" s="75">
        <v>6186.19775390625</v>
      </c>
      <c r="O82" s="76"/>
      <c r="P82" s="77"/>
      <c r="Q82" s="77"/>
      <c r="R82" s="120">
        <f>S82+T82</f>
        <v>1</v>
      </c>
      <c r="S82" s="48">
        <v>0</v>
      </c>
      <c r="T82" s="48">
        <v>1</v>
      </c>
      <c r="U82" s="49">
        <v>0</v>
      </c>
      <c r="V82" s="49">
        <v>0.002809</v>
      </c>
      <c r="W82" s="49">
        <v>0.002491</v>
      </c>
      <c r="X82" s="49">
        <v>0.322149</v>
      </c>
      <c r="Y82" s="49">
        <v>0</v>
      </c>
      <c r="Z82" s="49">
        <v>0</v>
      </c>
      <c r="AA82" s="72">
        <v>82</v>
      </c>
      <c r="AB82" s="72"/>
      <c r="AC82" s="73"/>
      <c r="AD82" s="80" t="s">
        <v>2597</v>
      </c>
      <c r="AE82" s="80">
        <v>3629</v>
      </c>
      <c r="AF82" s="80">
        <v>919</v>
      </c>
      <c r="AG82" s="80">
        <v>5167</v>
      </c>
      <c r="AH82" s="80">
        <v>13540</v>
      </c>
      <c r="AI82" s="80"/>
      <c r="AJ82" s="80" t="s">
        <v>2710</v>
      </c>
      <c r="AK82" s="80" t="s">
        <v>2822</v>
      </c>
      <c r="AL82" s="80"/>
      <c r="AM82" s="80"/>
      <c r="AN82" s="82">
        <v>43467.728900462964</v>
      </c>
      <c r="AO82" s="83" t="s">
        <v>2994</v>
      </c>
      <c r="AP82" s="80" t="b">
        <v>1</v>
      </c>
      <c r="AQ82" s="80" t="b">
        <v>0</v>
      </c>
      <c r="AR82" s="80" t="b">
        <v>1</v>
      </c>
      <c r="AS82" s="80" t="s">
        <v>2484</v>
      </c>
      <c r="AT82" s="80">
        <v>1</v>
      </c>
      <c r="AU82" s="80"/>
      <c r="AV82" s="80" t="b">
        <v>0</v>
      </c>
      <c r="AW82" s="80" t="s">
        <v>3136</v>
      </c>
      <c r="AX82" s="83" t="s">
        <v>3157</v>
      </c>
      <c r="AY82" s="80" t="s">
        <v>66</v>
      </c>
      <c r="AZ82" s="79" t="str">
        <f>REPLACE(INDEX(GroupVertices[Group],MATCH(Vertices[[#This Row],[Vertex]],GroupVertices[Vertex],0)),1,1,"")</f>
        <v>4</v>
      </c>
      <c r="BA82" s="48"/>
      <c r="BB82" s="48"/>
      <c r="BC82" s="48"/>
      <c r="BD82" s="48"/>
      <c r="BE82" s="48"/>
      <c r="BF82" s="48"/>
      <c r="BG82" s="113" t="s">
        <v>3701</v>
      </c>
      <c r="BH82" s="113" t="s">
        <v>3701</v>
      </c>
      <c r="BI82" s="113" t="s">
        <v>3804</v>
      </c>
      <c r="BJ82" s="113" t="s">
        <v>3804</v>
      </c>
      <c r="BK82" s="2"/>
      <c r="BL82" s="3"/>
      <c r="BM82" s="3"/>
      <c r="BN82" s="3"/>
      <c r="BO82" s="3"/>
    </row>
    <row r="83" spans="1:67" ht="15">
      <c r="A83" s="65" t="s">
        <v>318</v>
      </c>
      <c r="B83" s="66"/>
      <c r="C83" s="66"/>
      <c r="D83" s="67">
        <v>1.5</v>
      </c>
      <c r="E83" s="116">
        <v>40</v>
      </c>
      <c r="F83" s="95" t="s">
        <v>3117</v>
      </c>
      <c r="G83" s="114"/>
      <c r="H83" s="70"/>
      <c r="I83" s="71"/>
      <c r="J83" s="118"/>
      <c r="K83" s="70" t="s">
        <v>3882</v>
      </c>
      <c r="L83" s="119"/>
      <c r="M83" s="75">
        <v>3230.264404296875</v>
      </c>
      <c r="N83" s="75">
        <v>3823.053955078125</v>
      </c>
      <c r="O83" s="76"/>
      <c r="P83" s="77"/>
      <c r="Q83" s="77"/>
      <c r="R83" s="120">
        <f>S83+T83</f>
        <v>1</v>
      </c>
      <c r="S83" s="48">
        <v>1</v>
      </c>
      <c r="T83" s="48">
        <v>0</v>
      </c>
      <c r="U83" s="49">
        <v>0</v>
      </c>
      <c r="V83" s="49">
        <v>0.002732</v>
      </c>
      <c r="W83" s="49">
        <v>0.002483</v>
      </c>
      <c r="X83" s="49">
        <v>0.326502</v>
      </c>
      <c r="Y83" s="49">
        <v>0</v>
      </c>
      <c r="Z83" s="49">
        <v>0</v>
      </c>
      <c r="AA83" s="72">
        <v>83</v>
      </c>
      <c r="AB83" s="72"/>
      <c r="AC83" s="73"/>
      <c r="AD83" s="80" t="s">
        <v>2645</v>
      </c>
      <c r="AE83" s="80">
        <v>303</v>
      </c>
      <c r="AF83" s="80">
        <v>354</v>
      </c>
      <c r="AG83" s="80">
        <v>1137</v>
      </c>
      <c r="AH83" s="80">
        <v>1354</v>
      </c>
      <c r="AI83" s="80"/>
      <c r="AJ83" s="80" t="s">
        <v>2758</v>
      </c>
      <c r="AK83" s="80" t="s">
        <v>2858</v>
      </c>
      <c r="AL83" s="83" t="s">
        <v>2938</v>
      </c>
      <c r="AM83" s="80"/>
      <c r="AN83" s="82">
        <v>42184.79546296296</v>
      </c>
      <c r="AO83" s="83" t="s">
        <v>3040</v>
      </c>
      <c r="AP83" s="80" t="b">
        <v>1</v>
      </c>
      <c r="AQ83" s="80" t="b">
        <v>0</v>
      </c>
      <c r="AR83" s="80" t="b">
        <v>0</v>
      </c>
      <c r="AS83" s="80" t="s">
        <v>2484</v>
      </c>
      <c r="AT83" s="80">
        <v>5</v>
      </c>
      <c r="AU83" s="83" t="s">
        <v>3085</v>
      </c>
      <c r="AV83" s="80" t="b">
        <v>0</v>
      </c>
      <c r="AW83" s="80" t="s">
        <v>3136</v>
      </c>
      <c r="AX83" s="83" t="s">
        <v>3207</v>
      </c>
      <c r="AY83" s="80" t="s">
        <v>65</v>
      </c>
      <c r="AZ83" s="79" t="str">
        <f>REPLACE(INDEX(GroupVertices[Group],MATCH(Vertices[[#This Row],[Vertex]],GroupVertices[Vertex],0)),1,1,"")</f>
        <v>2</v>
      </c>
      <c r="BA83" s="48"/>
      <c r="BB83" s="48"/>
      <c r="BC83" s="48"/>
      <c r="BD83" s="48"/>
      <c r="BE83" s="48"/>
      <c r="BF83" s="48"/>
      <c r="BG83" s="48"/>
      <c r="BH83" s="48"/>
      <c r="BI83" s="48"/>
      <c r="BJ83" s="48"/>
      <c r="BK83" s="2"/>
      <c r="BL83" s="3"/>
      <c r="BM83" s="3"/>
      <c r="BN83" s="3"/>
      <c r="BO83" s="3"/>
    </row>
    <row r="84" spans="1:67" ht="15">
      <c r="A84" s="65" t="s">
        <v>319</v>
      </c>
      <c r="B84" s="66"/>
      <c r="C84" s="66"/>
      <c r="D84" s="67">
        <v>1.5</v>
      </c>
      <c r="E84" s="116">
        <v>40</v>
      </c>
      <c r="F84" s="95" t="s">
        <v>3118</v>
      </c>
      <c r="G84" s="114"/>
      <c r="H84" s="70"/>
      <c r="I84" s="71"/>
      <c r="J84" s="118"/>
      <c r="K84" s="70" t="s">
        <v>3882</v>
      </c>
      <c r="L84" s="119"/>
      <c r="M84" s="75">
        <v>3892.554443359375</v>
      </c>
      <c r="N84" s="75">
        <v>848.5969848632812</v>
      </c>
      <c r="O84" s="76"/>
      <c r="P84" s="77"/>
      <c r="Q84" s="77"/>
      <c r="R84" s="120">
        <f>S84+T84</f>
        <v>1</v>
      </c>
      <c r="S84" s="48">
        <v>1</v>
      </c>
      <c r="T84" s="48">
        <v>0</v>
      </c>
      <c r="U84" s="49">
        <v>0</v>
      </c>
      <c r="V84" s="49">
        <v>0.002732</v>
      </c>
      <c r="W84" s="49">
        <v>0.002483</v>
      </c>
      <c r="X84" s="49">
        <v>0.326502</v>
      </c>
      <c r="Y84" s="49">
        <v>0</v>
      </c>
      <c r="Z84" s="49">
        <v>0</v>
      </c>
      <c r="AA84" s="72">
        <v>84</v>
      </c>
      <c r="AB84" s="72"/>
      <c r="AC84" s="73"/>
      <c r="AD84" s="80" t="s">
        <v>2646</v>
      </c>
      <c r="AE84" s="80">
        <v>1172</v>
      </c>
      <c r="AF84" s="80">
        <v>47131</v>
      </c>
      <c r="AG84" s="80">
        <v>19465</v>
      </c>
      <c r="AH84" s="80">
        <v>64465</v>
      </c>
      <c r="AI84" s="80"/>
      <c r="AJ84" s="80" t="s">
        <v>2759</v>
      </c>
      <c r="AK84" s="80" t="s">
        <v>2828</v>
      </c>
      <c r="AL84" s="83" t="s">
        <v>2939</v>
      </c>
      <c r="AM84" s="80"/>
      <c r="AN84" s="82">
        <v>41086.76957175926</v>
      </c>
      <c r="AO84" s="83" t="s">
        <v>3041</v>
      </c>
      <c r="AP84" s="80" t="b">
        <v>0</v>
      </c>
      <c r="AQ84" s="80" t="b">
        <v>0</v>
      </c>
      <c r="AR84" s="80" t="b">
        <v>1</v>
      </c>
      <c r="AS84" s="80" t="s">
        <v>2484</v>
      </c>
      <c r="AT84" s="80">
        <v>343</v>
      </c>
      <c r="AU84" s="83" t="s">
        <v>3085</v>
      </c>
      <c r="AV84" s="80" t="b">
        <v>0</v>
      </c>
      <c r="AW84" s="80" t="s">
        <v>3136</v>
      </c>
      <c r="AX84" s="83" t="s">
        <v>3208</v>
      </c>
      <c r="AY84" s="80" t="s">
        <v>65</v>
      </c>
      <c r="AZ84" s="79" t="str">
        <f>REPLACE(INDEX(GroupVertices[Group],MATCH(Vertices[[#This Row],[Vertex]],GroupVertices[Vertex],0)),1,1,"")</f>
        <v>2</v>
      </c>
      <c r="BA84" s="48"/>
      <c r="BB84" s="48"/>
      <c r="BC84" s="48"/>
      <c r="BD84" s="48"/>
      <c r="BE84" s="48"/>
      <c r="BF84" s="48"/>
      <c r="BG84" s="48"/>
      <c r="BH84" s="48"/>
      <c r="BI84" s="48"/>
      <c r="BJ84" s="48"/>
      <c r="BK84" s="2"/>
      <c r="BL84" s="3"/>
      <c r="BM84" s="3"/>
      <c r="BN84" s="3"/>
      <c r="BO84" s="3"/>
    </row>
    <row r="85" spans="1:67" ht="15">
      <c r="A85" s="65" t="s">
        <v>237</v>
      </c>
      <c r="B85" s="66"/>
      <c r="C85" s="66"/>
      <c r="D85" s="67">
        <v>1.5</v>
      </c>
      <c r="E85" s="116">
        <v>40</v>
      </c>
      <c r="F85" s="95" t="s">
        <v>1087</v>
      </c>
      <c r="G85" s="114"/>
      <c r="H85" s="70"/>
      <c r="I85" s="71"/>
      <c r="J85" s="118"/>
      <c r="K85" s="70" t="s">
        <v>3882</v>
      </c>
      <c r="L85" s="119"/>
      <c r="M85" s="75">
        <v>9622.56640625</v>
      </c>
      <c r="N85" s="75">
        <v>8770.638671875</v>
      </c>
      <c r="O85" s="76"/>
      <c r="P85" s="77"/>
      <c r="Q85" s="77"/>
      <c r="R85" s="120">
        <f>S85+T85</f>
        <v>1</v>
      </c>
      <c r="S85" s="48">
        <v>0</v>
      </c>
      <c r="T85" s="48">
        <v>1</v>
      </c>
      <c r="U85" s="49">
        <v>0</v>
      </c>
      <c r="V85" s="49">
        <v>0.002732</v>
      </c>
      <c r="W85" s="49">
        <v>0.001931</v>
      </c>
      <c r="X85" s="49">
        <v>0.329808</v>
      </c>
      <c r="Y85" s="49">
        <v>0</v>
      </c>
      <c r="Z85" s="49">
        <v>0</v>
      </c>
      <c r="AA85" s="72">
        <v>85</v>
      </c>
      <c r="AB85" s="72"/>
      <c r="AC85" s="73"/>
      <c r="AD85" s="80" t="s">
        <v>2614</v>
      </c>
      <c r="AE85" s="80">
        <v>369</v>
      </c>
      <c r="AF85" s="80">
        <v>35</v>
      </c>
      <c r="AG85" s="80">
        <v>100</v>
      </c>
      <c r="AH85" s="80">
        <v>96</v>
      </c>
      <c r="AI85" s="80"/>
      <c r="AJ85" s="80"/>
      <c r="AK85" s="80"/>
      <c r="AL85" s="80"/>
      <c r="AM85" s="80"/>
      <c r="AN85" s="82">
        <v>43491.17849537037</v>
      </c>
      <c r="AO85" s="83" t="s">
        <v>3009</v>
      </c>
      <c r="AP85" s="80" t="b">
        <v>1</v>
      </c>
      <c r="AQ85" s="80" t="b">
        <v>0</v>
      </c>
      <c r="AR85" s="80" t="b">
        <v>0</v>
      </c>
      <c r="AS85" s="80" t="s">
        <v>2484</v>
      </c>
      <c r="AT85" s="80">
        <v>0</v>
      </c>
      <c r="AU85" s="80"/>
      <c r="AV85" s="80" t="b">
        <v>0</v>
      </c>
      <c r="AW85" s="80" t="s">
        <v>3136</v>
      </c>
      <c r="AX85" s="83" t="s">
        <v>3174</v>
      </c>
      <c r="AY85" s="80" t="s">
        <v>66</v>
      </c>
      <c r="AZ85" s="79" t="str">
        <f>REPLACE(INDEX(GroupVertices[Group],MATCH(Vertices[[#This Row],[Vertex]],GroupVertices[Vertex],0)),1,1,"")</f>
        <v>4</v>
      </c>
      <c r="BA85" s="48"/>
      <c r="BB85" s="48"/>
      <c r="BC85" s="48"/>
      <c r="BD85" s="48"/>
      <c r="BE85" s="48"/>
      <c r="BF85" s="48"/>
      <c r="BG85" s="113" t="s">
        <v>3708</v>
      </c>
      <c r="BH85" s="113" t="s">
        <v>3708</v>
      </c>
      <c r="BI85" s="113" t="s">
        <v>3810</v>
      </c>
      <c r="BJ85" s="113" t="s">
        <v>3810</v>
      </c>
      <c r="BK85" s="2"/>
      <c r="BL85" s="3"/>
      <c r="BM85" s="3"/>
      <c r="BN85" s="3"/>
      <c r="BO85" s="3"/>
    </row>
    <row r="86" spans="1:67" ht="15">
      <c r="A86" s="65" t="s">
        <v>312</v>
      </c>
      <c r="B86" s="66"/>
      <c r="C86" s="66"/>
      <c r="D86" s="67">
        <v>1.5</v>
      </c>
      <c r="E86" s="116">
        <v>40</v>
      </c>
      <c r="F86" s="95" t="s">
        <v>3103</v>
      </c>
      <c r="G86" s="114"/>
      <c r="H86" s="70"/>
      <c r="I86" s="71"/>
      <c r="J86" s="118"/>
      <c r="K86" s="70" t="s">
        <v>3877</v>
      </c>
      <c r="L86" s="119"/>
      <c r="M86" s="75">
        <v>4055.550537109375</v>
      </c>
      <c r="N86" s="75">
        <v>1059.841064453125</v>
      </c>
      <c r="O86" s="76"/>
      <c r="P86" s="77"/>
      <c r="Q86" s="77"/>
      <c r="R86" s="120">
        <f>S86+T86</f>
        <v>1</v>
      </c>
      <c r="S86" s="48">
        <v>1</v>
      </c>
      <c r="T86" s="48">
        <v>0</v>
      </c>
      <c r="U86" s="49">
        <v>0</v>
      </c>
      <c r="V86" s="49">
        <v>0.002717</v>
      </c>
      <c r="W86" s="49">
        <v>0.001499</v>
      </c>
      <c r="X86" s="49">
        <v>0.356239</v>
      </c>
      <c r="Y86" s="49">
        <v>0</v>
      </c>
      <c r="Z86" s="49">
        <v>0</v>
      </c>
      <c r="AA86" s="72">
        <v>86</v>
      </c>
      <c r="AB86" s="72"/>
      <c r="AC86" s="73"/>
      <c r="AD86" s="80" t="s">
        <v>2602</v>
      </c>
      <c r="AE86" s="80">
        <v>326</v>
      </c>
      <c r="AF86" s="80">
        <v>99</v>
      </c>
      <c r="AG86" s="80">
        <v>922</v>
      </c>
      <c r="AH86" s="80">
        <v>2846</v>
      </c>
      <c r="AI86" s="80"/>
      <c r="AJ86" s="80" t="s">
        <v>2715</v>
      </c>
      <c r="AK86" s="80"/>
      <c r="AL86" s="80"/>
      <c r="AM86" s="80"/>
      <c r="AN86" s="82">
        <v>40896.196238425924</v>
      </c>
      <c r="AO86" s="80"/>
      <c r="AP86" s="80" t="b">
        <v>1</v>
      </c>
      <c r="AQ86" s="80" t="b">
        <v>0</v>
      </c>
      <c r="AR86" s="80" t="b">
        <v>0</v>
      </c>
      <c r="AS86" s="80" t="s">
        <v>2484</v>
      </c>
      <c r="AT86" s="80">
        <v>4</v>
      </c>
      <c r="AU86" s="83" t="s">
        <v>3085</v>
      </c>
      <c r="AV86" s="80" t="b">
        <v>0</v>
      </c>
      <c r="AW86" s="80" t="s">
        <v>3136</v>
      </c>
      <c r="AX86" s="83" t="s">
        <v>3162</v>
      </c>
      <c r="AY86" s="80" t="s">
        <v>65</v>
      </c>
      <c r="AZ86" s="79" t="str">
        <f>REPLACE(INDEX(GroupVertices[Group],MATCH(Vertices[[#This Row],[Vertex]],GroupVertices[Vertex],0)),1,1,"")</f>
        <v>6</v>
      </c>
      <c r="BA86" s="48"/>
      <c r="BB86" s="48"/>
      <c r="BC86" s="48"/>
      <c r="BD86" s="48"/>
      <c r="BE86" s="48"/>
      <c r="BF86" s="48"/>
      <c r="BG86" s="48"/>
      <c r="BH86" s="48"/>
      <c r="BI86" s="48"/>
      <c r="BJ86" s="48"/>
      <c r="BK86" s="2"/>
      <c r="BL86" s="3"/>
      <c r="BM86" s="3"/>
      <c r="BN86" s="3"/>
      <c r="BO86" s="3"/>
    </row>
    <row r="87" spans="1:67" ht="15">
      <c r="A87" s="65" t="s">
        <v>282</v>
      </c>
      <c r="B87" s="66"/>
      <c r="C87" s="66"/>
      <c r="D87" s="67">
        <v>1.5</v>
      </c>
      <c r="E87" s="116">
        <v>40</v>
      </c>
      <c r="F87" s="95" t="s">
        <v>1124</v>
      </c>
      <c r="G87" s="114"/>
      <c r="H87" s="70"/>
      <c r="I87" s="71"/>
      <c r="J87" s="118"/>
      <c r="K87" s="70" t="s">
        <v>3877</v>
      </c>
      <c r="L87" s="119"/>
      <c r="M87" s="75">
        <v>4325.9970703125</v>
      </c>
      <c r="N87" s="75">
        <v>7776.1396484375</v>
      </c>
      <c r="O87" s="76"/>
      <c r="P87" s="77"/>
      <c r="Q87" s="77"/>
      <c r="R87" s="120">
        <f>S87+T87</f>
        <v>1</v>
      </c>
      <c r="S87" s="48">
        <v>0</v>
      </c>
      <c r="T87" s="48">
        <v>1</v>
      </c>
      <c r="U87" s="49">
        <v>0</v>
      </c>
      <c r="V87" s="49">
        <v>0.002762</v>
      </c>
      <c r="W87" s="49">
        <v>0.001039</v>
      </c>
      <c r="X87" s="49">
        <v>0.421818</v>
      </c>
      <c r="Y87" s="49">
        <v>0</v>
      </c>
      <c r="Z87" s="49">
        <v>0</v>
      </c>
      <c r="AA87" s="72">
        <v>87</v>
      </c>
      <c r="AB87" s="72"/>
      <c r="AC87" s="73"/>
      <c r="AD87" s="80" t="s">
        <v>2662</v>
      </c>
      <c r="AE87" s="80">
        <v>0</v>
      </c>
      <c r="AF87" s="80">
        <v>871</v>
      </c>
      <c r="AG87" s="80">
        <v>47577</v>
      </c>
      <c r="AH87" s="80">
        <v>1</v>
      </c>
      <c r="AI87" s="80"/>
      <c r="AJ87" s="80" t="s">
        <v>2775</v>
      </c>
      <c r="AK87" s="80" t="s">
        <v>2870</v>
      </c>
      <c r="AL87" s="83" t="s">
        <v>2951</v>
      </c>
      <c r="AM87" s="80"/>
      <c r="AN87" s="82">
        <v>43222.813101851854</v>
      </c>
      <c r="AO87" s="83" t="s">
        <v>3053</v>
      </c>
      <c r="AP87" s="80" t="b">
        <v>1</v>
      </c>
      <c r="AQ87" s="80" t="b">
        <v>0</v>
      </c>
      <c r="AR87" s="80" t="b">
        <v>0</v>
      </c>
      <c r="AS87" s="80" t="s">
        <v>2484</v>
      </c>
      <c r="AT87" s="80">
        <v>12</v>
      </c>
      <c r="AU87" s="80"/>
      <c r="AV87" s="80" t="b">
        <v>0</v>
      </c>
      <c r="AW87" s="80" t="s">
        <v>3136</v>
      </c>
      <c r="AX87" s="83" t="s">
        <v>3224</v>
      </c>
      <c r="AY87" s="80" t="s">
        <v>66</v>
      </c>
      <c r="AZ87" s="79" t="str">
        <f>REPLACE(INDEX(GroupVertices[Group],MATCH(Vertices[[#This Row],[Vertex]],GroupVertices[Vertex],0)),1,1,"")</f>
        <v>3</v>
      </c>
      <c r="BA87" s="48"/>
      <c r="BB87" s="48"/>
      <c r="BC87" s="48"/>
      <c r="BD87" s="48"/>
      <c r="BE87" s="48" t="s">
        <v>939</v>
      </c>
      <c r="BF87" s="48" t="s">
        <v>939</v>
      </c>
      <c r="BG87" s="113" t="s">
        <v>3735</v>
      </c>
      <c r="BH87" s="113" t="s">
        <v>3735</v>
      </c>
      <c r="BI87" s="113" t="s">
        <v>3835</v>
      </c>
      <c r="BJ87" s="113" t="s">
        <v>3835</v>
      </c>
      <c r="BK87" s="2"/>
      <c r="BL87" s="3"/>
      <c r="BM87" s="3"/>
      <c r="BN87" s="3"/>
      <c r="BO87" s="3"/>
    </row>
    <row r="88" spans="1:67" ht="15">
      <c r="A88" s="65" t="s">
        <v>303</v>
      </c>
      <c r="B88" s="66"/>
      <c r="C88" s="66"/>
      <c r="D88" s="67">
        <v>1.5</v>
      </c>
      <c r="E88" s="116">
        <v>40</v>
      </c>
      <c r="F88" s="95" t="s">
        <v>3130</v>
      </c>
      <c r="G88" s="114"/>
      <c r="H88" s="70"/>
      <c r="I88" s="71"/>
      <c r="J88" s="118"/>
      <c r="K88" s="70" t="s">
        <v>3877</v>
      </c>
      <c r="L88" s="119"/>
      <c r="M88" s="75">
        <v>4854.375</v>
      </c>
      <c r="N88" s="75">
        <v>9288.74609375</v>
      </c>
      <c r="O88" s="76"/>
      <c r="P88" s="77"/>
      <c r="Q88" s="77"/>
      <c r="R88" s="120">
        <f>S88+T88</f>
        <v>1</v>
      </c>
      <c r="S88" s="48">
        <v>0</v>
      </c>
      <c r="T88" s="48">
        <v>1</v>
      </c>
      <c r="U88" s="49">
        <v>0</v>
      </c>
      <c r="V88" s="49">
        <v>0.002762</v>
      </c>
      <c r="W88" s="49">
        <v>0.001039</v>
      </c>
      <c r="X88" s="49">
        <v>0.421818</v>
      </c>
      <c r="Y88" s="49">
        <v>0</v>
      </c>
      <c r="Z88" s="49">
        <v>0</v>
      </c>
      <c r="AA88" s="72">
        <v>88</v>
      </c>
      <c r="AB88" s="72"/>
      <c r="AC88" s="73"/>
      <c r="AD88" s="80" t="s">
        <v>303</v>
      </c>
      <c r="AE88" s="80">
        <v>10444</v>
      </c>
      <c r="AF88" s="80">
        <v>25280</v>
      </c>
      <c r="AG88" s="80">
        <v>110059</v>
      </c>
      <c r="AH88" s="80">
        <v>80550</v>
      </c>
      <c r="AI88" s="80"/>
      <c r="AJ88" s="80" t="s">
        <v>2798</v>
      </c>
      <c r="AK88" s="80" t="s">
        <v>2886</v>
      </c>
      <c r="AL88" s="83" t="s">
        <v>2968</v>
      </c>
      <c r="AM88" s="80"/>
      <c r="AN88" s="82">
        <v>39512.03413194444</v>
      </c>
      <c r="AO88" s="83" t="s">
        <v>3077</v>
      </c>
      <c r="AP88" s="80" t="b">
        <v>0</v>
      </c>
      <c r="AQ88" s="80" t="b">
        <v>0</v>
      </c>
      <c r="AR88" s="80" t="b">
        <v>0</v>
      </c>
      <c r="AS88" s="80" t="s">
        <v>2484</v>
      </c>
      <c r="AT88" s="80">
        <v>1135</v>
      </c>
      <c r="AU88" s="83" t="s">
        <v>3090</v>
      </c>
      <c r="AV88" s="80" t="b">
        <v>0</v>
      </c>
      <c r="AW88" s="80" t="s">
        <v>3136</v>
      </c>
      <c r="AX88" s="83" t="s">
        <v>3248</v>
      </c>
      <c r="AY88" s="80" t="s">
        <v>66</v>
      </c>
      <c r="AZ88" s="79" t="str">
        <f>REPLACE(INDEX(GroupVertices[Group],MATCH(Vertices[[#This Row],[Vertex]],GroupVertices[Vertex],0)),1,1,"")</f>
        <v>3</v>
      </c>
      <c r="BA88" s="48"/>
      <c r="BB88" s="48"/>
      <c r="BC88" s="48"/>
      <c r="BD88" s="48"/>
      <c r="BE88" s="48" t="s">
        <v>966</v>
      </c>
      <c r="BF88" s="48" t="s">
        <v>966</v>
      </c>
      <c r="BG88" s="113" t="s">
        <v>3748</v>
      </c>
      <c r="BH88" s="113" t="s">
        <v>3748</v>
      </c>
      <c r="BI88" s="113" t="s">
        <v>3850</v>
      </c>
      <c r="BJ88" s="113" t="s">
        <v>3850</v>
      </c>
      <c r="BK88" s="2"/>
      <c r="BL88" s="3"/>
      <c r="BM88" s="3"/>
      <c r="BN88" s="3"/>
      <c r="BO88" s="3"/>
    </row>
    <row r="89" spans="1:67" ht="15">
      <c r="A89" s="65" t="s">
        <v>327</v>
      </c>
      <c r="B89" s="66"/>
      <c r="C89" s="66"/>
      <c r="D89" s="67">
        <v>1.5</v>
      </c>
      <c r="E89" s="116">
        <v>40</v>
      </c>
      <c r="F89" s="95" t="s">
        <v>3126</v>
      </c>
      <c r="G89" s="114"/>
      <c r="H89" s="70"/>
      <c r="I89" s="71"/>
      <c r="J89" s="118"/>
      <c r="K89" s="70" t="s">
        <v>3877</v>
      </c>
      <c r="L89" s="119"/>
      <c r="M89" s="75">
        <v>6654.9189453125</v>
      </c>
      <c r="N89" s="75">
        <v>7791.95947265625</v>
      </c>
      <c r="O89" s="76"/>
      <c r="P89" s="77"/>
      <c r="Q89" s="77"/>
      <c r="R89" s="120">
        <f>S89+T89</f>
        <v>1</v>
      </c>
      <c r="S89" s="48">
        <v>1</v>
      </c>
      <c r="T89" s="48">
        <v>0</v>
      </c>
      <c r="U89" s="49">
        <v>0</v>
      </c>
      <c r="V89" s="49">
        <v>0.002762</v>
      </c>
      <c r="W89" s="49">
        <v>0.001039</v>
      </c>
      <c r="X89" s="49">
        <v>0.421818</v>
      </c>
      <c r="Y89" s="49">
        <v>0</v>
      </c>
      <c r="Z89" s="49">
        <v>0</v>
      </c>
      <c r="AA89" s="72">
        <v>89</v>
      </c>
      <c r="AB89" s="72"/>
      <c r="AC89" s="73"/>
      <c r="AD89" s="80" t="s">
        <v>2671</v>
      </c>
      <c r="AE89" s="80">
        <v>1935</v>
      </c>
      <c r="AF89" s="80">
        <v>41586</v>
      </c>
      <c r="AG89" s="80">
        <v>22027</v>
      </c>
      <c r="AH89" s="80">
        <v>1439</v>
      </c>
      <c r="AI89" s="80"/>
      <c r="AJ89" s="80" t="s">
        <v>2783</v>
      </c>
      <c r="AK89" s="80" t="s">
        <v>2875</v>
      </c>
      <c r="AL89" s="83" t="s">
        <v>2956</v>
      </c>
      <c r="AM89" s="80"/>
      <c r="AN89" s="82">
        <v>39974.92334490741</v>
      </c>
      <c r="AO89" s="83" t="s">
        <v>3062</v>
      </c>
      <c r="AP89" s="80" t="b">
        <v>0</v>
      </c>
      <c r="AQ89" s="80" t="b">
        <v>0</v>
      </c>
      <c r="AR89" s="80" t="b">
        <v>1</v>
      </c>
      <c r="AS89" s="80" t="s">
        <v>2484</v>
      </c>
      <c r="AT89" s="80">
        <v>1692</v>
      </c>
      <c r="AU89" s="83" t="s">
        <v>3085</v>
      </c>
      <c r="AV89" s="80" t="b">
        <v>0</v>
      </c>
      <c r="AW89" s="80" t="s">
        <v>3136</v>
      </c>
      <c r="AX89" s="83" t="s">
        <v>3233</v>
      </c>
      <c r="AY89" s="80" t="s">
        <v>65</v>
      </c>
      <c r="AZ89" s="79" t="str">
        <f>REPLACE(INDEX(GroupVertices[Group],MATCH(Vertices[[#This Row],[Vertex]],GroupVertices[Vertex],0)),1,1,"")</f>
        <v>3</v>
      </c>
      <c r="BA89" s="48"/>
      <c r="BB89" s="48"/>
      <c r="BC89" s="48"/>
      <c r="BD89" s="48"/>
      <c r="BE89" s="48"/>
      <c r="BF89" s="48"/>
      <c r="BG89" s="48"/>
      <c r="BH89" s="48"/>
      <c r="BI89" s="48"/>
      <c r="BJ89" s="48"/>
      <c r="BK89" s="2"/>
      <c r="BL89" s="3"/>
      <c r="BM89" s="3"/>
      <c r="BN89" s="3"/>
      <c r="BO89" s="3"/>
    </row>
    <row r="90" spans="1:67" ht="15">
      <c r="A90" s="65" t="s">
        <v>328</v>
      </c>
      <c r="B90" s="66"/>
      <c r="C90" s="66"/>
      <c r="D90" s="67">
        <v>1.5</v>
      </c>
      <c r="E90" s="116">
        <v>40</v>
      </c>
      <c r="F90" s="95" t="s">
        <v>3127</v>
      </c>
      <c r="G90" s="114"/>
      <c r="H90" s="70"/>
      <c r="I90" s="71"/>
      <c r="J90" s="118"/>
      <c r="K90" s="70" t="s">
        <v>3877</v>
      </c>
      <c r="L90" s="119"/>
      <c r="M90" s="75">
        <v>4902.62255859375</v>
      </c>
      <c r="N90" s="75">
        <v>5766.38427734375</v>
      </c>
      <c r="O90" s="76"/>
      <c r="P90" s="77"/>
      <c r="Q90" s="77"/>
      <c r="R90" s="120">
        <f>S90+T90</f>
        <v>1</v>
      </c>
      <c r="S90" s="48">
        <v>1</v>
      </c>
      <c r="T90" s="48">
        <v>0</v>
      </c>
      <c r="U90" s="49">
        <v>0</v>
      </c>
      <c r="V90" s="49">
        <v>0.002762</v>
      </c>
      <c r="W90" s="49">
        <v>0.001039</v>
      </c>
      <c r="X90" s="49">
        <v>0.421818</v>
      </c>
      <c r="Y90" s="49">
        <v>0</v>
      </c>
      <c r="Z90" s="49">
        <v>0</v>
      </c>
      <c r="AA90" s="72">
        <v>90</v>
      </c>
      <c r="AB90" s="72"/>
      <c r="AC90" s="73"/>
      <c r="AD90" s="80" t="s">
        <v>2672</v>
      </c>
      <c r="AE90" s="80">
        <v>2473</v>
      </c>
      <c r="AF90" s="80">
        <v>67483</v>
      </c>
      <c r="AG90" s="80">
        <v>123610</v>
      </c>
      <c r="AH90" s="80">
        <v>92583</v>
      </c>
      <c r="AI90" s="80"/>
      <c r="AJ90" s="80" t="s">
        <v>2784</v>
      </c>
      <c r="AK90" s="80" t="s">
        <v>2876</v>
      </c>
      <c r="AL90" s="83" t="s">
        <v>2957</v>
      </c>
      <c r="AM90" s="80"/>
      <c r="AN90" s="82">
        <v>41046.065092592595</v>
      </c>
      <c r="AO90" s="83" t="s">
        <v>3063</v>
      </c>
      <c r="AP90" s="80" t="b">
        <v>1</v>
      </c>
      <c r="AQ90" s="80" t="b">
        <v>0</v>
      </c>
      <c r="AR90" s="80" t="b">
        <v>0</v>
      </c>
      <c r="AS90" s="80" t="s">
        <v>2484</v>
      </c>
      <c r="AT90" s="80">
        <v>1790</v>
      </c>
      <c r="AU90" s="83" t="s">
        <v>3085</v>
      </c>
      <c r="AV90" s="80" t="b">
        <v>0</v>
      </c>
      <c r="AW90" s="80" t="s">
        <v>3136</v>
      </c>
      <c r="AX90" s="83" t="s">
        <v>3234</v>
      </c>
      <c r="AY90" s="80" t="s">
        <v>65</v>
      </c>
      <c r="AZ90" s="79" t="str">
        <f>REPLACE(INDEX(GroupVertices[Group],MATCH(Vertices[[#This Row],[Vertex]],GroupVertices[Vertex],0)),1,1,"")</f>
        <v>3</v>
      </c>
      <c r="BA90" s="48"/>
      <c r="BB90" s="48"/>
      <c r="BC90" s="48"/>
      <c r="BD90" s="48"/>
      <c r="BE90" s="48"/>
      <c r="BF90" s="48"/>
      <c r="BG90" s="48"/>
      <c r="BH90" s="48"/>
      <c r="BI90" s="48"/>
      <c r="BJ90" s="48"/>
      <c r="BK90" s="2"/>
      <c r="BL90" s="3"/>
      <c r="BM90" s="3"/>
      <c r="BN90" s="3"/>
      <c r="BO90" s="3"/>
    </row>
    <row r="91" spans="1:67" ht="15">
      <c r="A91" s="65" t="s">
        <v>304</v>
      </c>
      <c r="B91" s="66"/>
      <c r="C91" s="66"/>
      <c r="D91" s="67">
        <v>1.7371794871794872</v>
      </c>
      <c r="E91" s="116">
        <v>40</v>
      </c>
      <c r="F91" s="95" t="s">
        <v>1142</v>
      </c>
      <c r="G91" s="114"/>
      <c r="H91" s="70"/>
      <c r="I91" s="71"/>
      <c r="J91" s="118"/>
      <c r="K91" s="70" t="s">
        <v>3877</v>
      </c>
      <c r="L91" s="119"/>
      <c r="M91" s="75">
        <v>7806.00048828125</v>
      </c>
      <c r="N91" s="75">
        <v>4689.501953125</v>
      </c>
      <c r="O91" s="76"/>
      <c r="P91" s="77"/>
      <c r="Q91" s="77"/>
      <c r="R91" s="120">
        <f>S91+T91</f>
        <v>2</v>
      </c>
      <c r="S91" s="48">
        <v>0</v>
      </c>
      <c r="T91" s="48">
        <v>2</v>
      </c>
      <c r="U91" s="49">
        <v>0</v>
      </c>
      <c r="V91" s="49">
        <v>0.00277</v>
      </c>
      <c r="W91" s="49">
        <v>0.000788</v>
      </c>
      <c r="X91" s="49">
        <v>0.642077</v>
      </c>
      <c r="Y91" s="49">
        <v>0.5</v>
      </c>
      <c r="Z91" s="49">
        <v>0</v>
      </c>
      <c r="AA91" s="72">
        <v>91</v>
      </c>
      <c r="AB91" s="72"/>
      <c r="AC91" s="73"/>
      <c r="AD91" s="80" t="s">
        <v>2685</v>
      </c>
      <c r="AE91" s="80">
        <v>4965</v>
      </c>
      <c r="AF91" s="80">
        <v>25917</v>
      </c>
      <c r="AG91" s="80">
        <v>75849</v>
      </c>
      <c r="AH91" s="80">
        <v>67960</v>
      </c>
      <c r="AI91" s="80"/>
      <c r="AJ91" s="80" t="s">
        <v>2799</v>
      </c>
      <c r="AK91" s="80" t="s">
        <v>2887</v>
      </c>
      <c r="AL91" s="83" t="s">
        <v>2969</v>
      </c>
      <c r="AM91" s="80"/>
      <c r="AN91" s="82">
        <v>39969.82601851852</v>
      </c>
      <c r="AO91" s="83" t="s">
        <v>3078</v>
      </c>
      <c r="AP91" s="80" t="b">
        <v>0</v>
      </c>
      <c r="AQ91" s="80" t="b">
        <v>0</v>
      </c>
      <c r="AR91" s="80" t="b">
        <v>1</v>
      </c>
      <c r="AS91" s="80" t="s">
        <v>2484</v>
      </c>
      <c r="AT91" s="80">
        <v>814</v>
      </c>
      <c r="AU91" s="83" t="s">
        <v>3087</v>
      </c>
      <c r="AV91" s="80" t="b">
        <v>0</v>
      </c>
      <c r="AW91" s="80" t="s">
        <v>3136</v>
      </c>
      <c r="AX91" s="83" t="s">
        <v>3249</v>
      </c>
      <c r="AY91" s="80" t="s">
        <v>66</v>
      </c>
      <c r="AZ91" s="79" t="str">
        <f>REPLACE(INDEX(GroupVertices[Group],MATCH(Vertices[[#This Row],[Vertex]],GroupVertices[Vertex],0)),1,1,"")</f>
        <v>7</v>
      </c>
      <c r="BA91" s="48"/>
      <c r="BB91" s="48"/>
      <c r="BC91" s="48"/>
      <c r="BD91" s="48"/>
      <c r="BE91" s="48" t="s">
        <v>928</v>
      </c>
      <c r="BF91" s="48" t="s">
        <v>928</v>
      </c>
      <c r="BG91" s="113" t="s">
        <v>3749</v>
      </c>
      <c r="BH91" s="113" t="s">
        <v>3749</v>
      </c>
      <c r="BI91" s="113" t="s">
        <v>3851</v>
      </c>
      <c r="BJ91" s="113" t="s">
        <v>3851</v>
      </c>
      <c r="BK91" s="2"/>
      <c r="BL91" s="3"/>
      <c r="BM91" s="3"/>
      <c r="BN91" s="3"/>
      <c r="BO91" s="3"/>
    </row>
    <row r="92" spans="1:67" ht="15">
      <c r="A92" s="65" t="s">
        <v>311</v>
      </c>
      <c r="B92" s="66"/>
      <c r="C92" s="66"/>
      <c r="D92" s="67">
        <v>1.5</v>
      </c>
      <c r="E92" s="116">
        <v>40</v>
      </c>
      <c r="F92" s="95" t="s">
        <v>3102</v>
      </c>
      <c r="G92" s="114"/>
      <c r="H92" s="70"/>
      <c r="I92" s="71"/>
      <c r="J92" s="118"/>
      <c r="K92" s="70" t="s">
        <v>3877</v>
      </c>
      <c r="L92" s="119"/>
      <c r="M92" s="75">
        <v>3285.427734375</v>
      </c>
      <c r="N92" s="75">
        <v>6832.01904296875</v>
      </c>
      <c r="O92" s="76"/>
      <c r="P92" s="77"/>
      <c r="Q92" s="77"/>
      <c r="R92" s="120">
        <f>S92+T92</f>
        <v>1</v>
      </c>
      <c r="S92" s="48">
        <v>1</v>
      </c>
      <c r="T92" s="48">
        <v>0</v>
      </c>
      <c r="U92" s="49">
        <v>0</v>
      </c>
      <c r="V92" s="49">
        <v>0.002639</v>
      </c>
      <c r="W92" s="49">
        <v>0.000776</v>
      </c>
      <c r="X92" s="49">
        <v>0.431067</v>
      </c>
      <c r="Y92" s="49">
        <v>0</v>
      </c>
      <c r="Z92" s="49">
        <v>0</v>
      </c>
      <c r="AA92" s="72">
        <v>92</v>
      </c>
      <c r="AB92" s="72"/>
      <c r="AC92" s="73"/>
      <c r="AD92" s="80" t="s">
        <v>2594</v>
      </c>
      <c r="AE92" s="80">
        <v>94</v>
      </c>
      <c r="AF92" s="80">
        <v>725</v>
      </c>
      <c r="AG92" s="80">
        <v>1654</v>
      </c>
      <c r="AH92" s="80">
        <v>1188</v>
      </c>
      <c r="AI92" s="80"/>
      <c r="AJ92" s="80" t="s">
        <v>2707</v>
      </c>
      <c r="AK92" s="80" t="s">
        <v>2819</v>
      </c>
      <c r="AL92" s="83" t="s">
        <v>2901</v>
      </c>
      <c r="AM92" s="80"/>
      <c r="AN92" s="82">
        <v>42221.7990625</v>
      </c>
      <c r="AO92" s="83" t="s">
        <v>2991</v>
      </c>
      <c r="AP92" s="80" t="b">
        <v>0</v>
      </c>
      <c r="AQ92" s="80" t="b">
        <v>0</v>
      </c>
      <c r="AR92" s="80" t="b">
        <v>1</v>
      </c>
      <c r="AS92" s="80" t="s">
        <v>2484</v>
      </c>
      <c r="AT92" s="80">
        <v>7</v>
      </c>
      <c r="AU92" s="83" t="s">
        <v>3085</v>
      </c>
      <c r="AV92" s="80" t="b">
        <v>0</v>
      </c>
      <c r="AW92" s="80" t="s">
        <v>3136</v>
      </c>
      <c r="AX92" s="83" t="s">
        <v>3154</v>
      </c>
      <c r="AY92" s="80" t="s">
        <v>65</v>
      </c>
      <c r="AZ92" s="79" t="str">
        <f>REPLACE(INDEX(GroupVertices[Group],MATCH(Vertices[[#This Row],[Vertex]],GroupVertices[Vertex],0)),1,1,"")</f>
        <v>1</v>
      </c>
      <c r="BA92" s="48"/>
      <c r="BB92" s="48"/>
      <c r="BC92" s="48"/>
      <c r="BD92" s="48"/>
      <c r="BE92" s="48"/>
      <c r="BF92" s="48"/>
      <c r="BG92" s="48"/>
      <c r="BH92" s="48"/>
      <c r="BI92" s="48"/>
      <c r="BJ92" s="48"/>
      <c r="BK92" s="2"/>
      <c r="BL92" s="3"/>
      <c r="BM92" s="3"/>
      <c r="BN92" s="3"/>
      <c r="BO92" s="3"/>
    </row>
    <row r="93" spans="1:67" ht="15">
      <c r="A93" s="65" t="s">
        <v>331</v>
      </c>
      <c r="B93" s="66"/>
      <c r="C93" s="66"/>
      <c r="D93" s="67">
        <v>1.7371794871794872</v>
      </c>
      <c r="E93" s="116">
        <v>40</v>
      </c>
      <c r="F93" s="95" t="s">
        <v>3133</v>
      </c>
      <c r="G93" s="114"/>
      <c r="H93" s="70"/>
      <c r="I93" s="71"/>
      <c r="J93" s="118"/>
      <c r="K93" s="70" t="s">
        <v>3890</v>
      </c>
      <c r="L93" s="119"/>
      <c r="M93" s="75">
        <v>5231.521484375</v>
      </c>
      <c r="N93" s="75">
        <v>2698.8466796875</v>
      </c>
      <c r="O93" s="76"/>
      <c r="P93" s="77"/>
      <c r="Q93" s="77"/>
      <c r="R93" s="120">
        <f>S93+T93</f>
        <v>2</v>
      </c>
      <c r="S93" s="48">
        <v>2</v>
      </c>
      <c r="T93" s="48">
        <v>0</v>
      </c>
      <c r="U93" s="49">
        <v>0</v>
      </c>
      <c r="V93" s="49">
        <v>0.002217</v>
      </c>
      <c r="W93" s="49">
        <v>0.000339</v>
      </c>
      <c r="X93" s="49">
        <v>0.577317</v>
      </c>
      <c r="Y93" s="49">
        <v>0.5</v>
      </c>
      <c r="Z93" s="49">
        <v>0</v>
      </c>
      <c r="AA93" s="72">
        <v>93</v>
      </c>
      <c r="AB93" s="72"/>
      <c r="AC93" s="73"/>
      <c r="AD93" s="80" t="s">
        <v>2689</v>
      </c>
      <c r="AE93" s="80">
        <v>2264</v>
      </c>
      <c r="AF93" s="80">
        <v>2457</v>
      </c>
      <c r="AG93" s="80">
        <v>4682</v>
      </c>
      <c r="AH93" s="80">
        <v>14108</v>
      </c>
      <c r="AI93" s="80"/>
      <c r="AJ93" s="80" t="s">
        <v>2803</v>
      </c>
      <c r="AK93" s="80" t="s">
        <v>2891</v>
      </c>
      <c r="AL93" s="83" t="s">
        <v>2972</v>
      </c>
      <c r="AM93" s="80"/>
      <c r="AN93" s="82">
        <v>42239.954560185186</v>
      </c>
      <c r="AO93" s="83" t="s">
        <v>3082</v>
      </c>
      <c r="AP93" s="80" t="b">
        <v>1</v>
      </c>
      <c r="AQ93" s="80" t="b">
        <v>0</v>
      </c>
      <c r="AR93" s="80" t="b">
        <v>1</v>
      </c>
      <c r="AS93" s="80" t="s">
        <v>2484</v>
      </c>
      <c r="AT93" s="80">
        <v>16</v>
      </c>
      <c r="AU93" s="83" t="s">
        <v>3085</v>
      </c>
      <c r="AV93" s="80" t="b">
        <v>0</v>
      </c>
      <c r="AW93" s="80" t="s">
        <v>3136</v>
      </c>
      <c r="AX93" s="83" t="s">
        <v>3253</v>
      </c>
      <c r="AY93" s="80" t="s">
        <v>65</v>
      </c>
      <c r="AZ93" s="79" t="str">
        <f>REPLACE(INDEX(GroupVertices[Group],MATCH(Vertices[[#This Row],[Vertex]],GroupVertices[Vertex],0)),1,1,"")</f>
        <v>5</v>
      </c>
      <c r="BA93" s="48"/>
      <c r="BB93" s="48"/>
      <c r="BC93" s="48"/>
      <c r="BD93" s="48"/>
      <c r="BE93" s="48"/>
      <c r="BF93" s="48"/>
      <c r="BG93" s="48"/>
      <c r="BH93" s="48"/>
      <c r="BI93" s="48"/>
      <c r="BJ93" s="48"/>
      <c r="BK93" s="2"/>
      <c r="BL93" s="3"/>
      <c r="BM93" s="3"/>
      <c r="BN93" s="3"/>
      <c r="BO93" s="3"/>
    </row>
    <row r="94" spans="1:67" ht="15">
      <c r="A94" s="65" t="s">
        <v>332</v>
      </c>
      <c r="B94" s="66"/>
      <c r="C94" s="66"/>
      <c r="D94" s="67">
        <v>1.7371794871794872</v>
      </c>
      <c r="E94" s="116">
        <v>40</v>
      </c>
      <c r="F94" s="95" t="s">
        <v>3134</v>
      </c>
      <c r="G94" s="114"/>
      <c r="H94" s="70"/>
      <c r="I94" s="71"/>
      <c r="J94" s="118"/>
      <c r="K94" s="70" t="s">
        <v>3890</v>
      </c>
      <c r="L94" s="119"/>
      <c r="M94" s="75">
        <v>5892.96533203125</v>
      </c>
      <c r="N94" s="75">
        <v>3159.921875</v>
      </c>
      <c r="O94" s="76"/>
      <c r="P94" s="77"/>
      <c r="Q94" s="77"/>
      <c r="R94" s="120">
        <f>S94+T94</f>
        <v>2</v>
      </c>
      <c r="S94" s="48">
        <v>2</v>
      </c>
      <c r="T94" s="48">
        <v>0</v>
      </c>
      <c r="U94" s="49">
        <v>0</v>
      </c>
      <c r="V94" s="49">
        <v>0.002217</v>
      </c>
      <c r="W94" s="49">
        <v>0.000339</v>
      </c>
      <c r="X94" s="49">
        <v>0.577317</v>
      </c>
      <c r="Y94" s="49">
        <v>0.5</v>
      </c>
      <c r="Z94" s="49">
        <v>0</v>
      </c>
      <c r="AA94" s="72">
        <v>94</v>
      </c>
      <c r="AB94" s="72"/>
      <c r="AC94" s="73"/>
      <c r="AD94" s="80" t="s">
        <v>2690</v>
      </c>
      <c r="AE94" s="80">
        <v>5318</v>
      </c>
      <c r="AF94" s="80">
        <v>5021</v>
      </c>
      <c r="AG94" s="80">
        <v>13046</v>
      </c>
      <c r="AH94" s="80">
        <v>46482</v>
      </c>
      <c r="AI94" s="80"/>
      <c r="AJ94" s="80" t="s">
        <v>2804</v>
      </c>
      <c r="AK94" s="80" t="s">
        <v>2527</v>
      </c>
      <c r="AL94" s="80"/>
      <c r="AM94" s="80"/>
      <c r="AN94" s="82">
        <v>43170.99638888889</v>
      </c>
      <c r="AO94" s="83" t="s">
        <v>3083</v>
      </c>
      <c r="AP94" s="80" t="b">
        <v>1</v>
      </c>
      <c r="AQ94" s="80" t="b">
        <v>0</v>
      </c>
      <c r="AR94" s="80" t="b">
        <v>0</v>
      </c>
      <c r="AS94" s="80" t="s">
        <v>2484</v>
      </c>
      <c r="AT94" s="80">
        <v>26</v>
      </c>
      <c r="AU94" s="80"/>
      <c r="AV94" s="80" t="b">
        <v>0</v>
      </c>
      <c r="AW94" s="80" t="s">
        <v>3136</v>
      </c>
      <c r="AX94" s="83" t="s">
        <v>3254</v>
      </c>
      <c r="AY94" s="80" t="s">
        <v>65</v>
      </c>
      <c r="AZ94" s="79" t="str">
        <f>REPLACE(INDEX(GroupVertices[Group],MATCH(Vertices[[#This Row],[Vertex]],GroupVertices[Vertex],0)),1,1,"")</f>
        <v>5</v>
      </c>
      <c r="BA94" s="48"/>
      <c r="BB94" s="48"/>
      <c r="BC94" s="48"/>
      <c r="BD94" s="48"/>
      <c r="BE94" s="48"/>
      <c r="BF94" s="48"/>
      <c r="BG94" s="48"/>
      <c r="BH94" s="48"/>
      <c r="BI94" s="48"/>
      <c r="BJ94" s="48"/>
      <c r="BK94" s="2"/>
      <c r="BL94" s="3"/>
      <c r="BM94" s="3"/>
      <c r="BN94" s="3"/>
      <c r="BO94" s="3"/>
    </row>
    <row r="95" spans="1:67" ht="15">
      <c r="A95" s="65" t="s">
        <v>330</v>
      </c>
      <c r="B95" s="66"/>
      <c r="C95" s="66"/>
      <c r="D95" s="67">
        <v>1.7371794871794872</v>
      </c>
      <c r="E95" s="116">
        <v>40</v>
      </c>
      <c r="F95" s="95" t="s">
        <v>3131</v>
      </c>
      <c r="G95" s="114"/>
      <c r="H95" s="70"/>
      <c r="I95" s="71"/>
      <c r="J95" s="118"/>
      <c r="K95" s="70" t="s">
        <v>3890</v>
      </c>
      <c r="L95" s="119"/>
      <c r="M95" s="75">
        <v>6290.84521484375</v>
      </c>
      <c r="N95" s="75">
        <v>4768.48095703125</v>
      </c>
      <c r="O95" s="76"/>
      <c r="P95" s="77"/>
      <c r="Q95" s="77"/>
      <c r="R95" s="120">
        <f>S95+T95</f>
        <v>2</v>
      </c>
      <c r="S95" s="48">
        <v>2</v>
      </c>
      <c r="T95" s="48">
        <v>0</v>
      </c>
      <c r="U95" s="49">
        <v>0</v>
      </c>
      <c r="V95" s="49">
        <v>0.002288</v>
      </c>
      <c r="W95" s="49">
        <v>0.000321</v>
      </c>
      <c r="X95" s="49">
        <v>0.574192</v>
      </c>
      <c r="Y95" s="49">
        <v>0.5</v>
      </c>
      <c r="Z95" s="49">
        <v>0</v>
      </c>
      <c r="AA95" s="72">
        <v>95</v>
      </c>
      <c r="AB95" s="72"/>
      <c r="AC95" s="73"/>
      <c r="AD95" s="80" t="s">
        <v>2686</v>
      </c>
      <c r="AE95" s="80">
        <v>1963</v>
      </c>
      <c r="AF95" s="80">
        <v>836</v>
      </c>
      <c r="AG95" s="80">
        <v>2820</v>
      </c>
      <c r="AH95" s="80">
        <v>4098</v>
      </c>
      <c r="AI95" s="80"/>
      <c r="AJ95" s="80" t="s">
        <v>2800</v>
      </c>
      <c r="AK95" s="80" t="s">
        <v>2888</v>
      </c>
      <c r="AL95" s="80"/>
      <c r="AM95" s="80"/>
      <c r="AN95" s="82">
        <v>41199.06</v>
      </c>
      <c r="AO95" s="83" t="s">
        <v>3079</v>
      </c>
      <c r="AP95" s="80" t="b">
        <v>0</v>
      </c>
      <c r="AQ95" s="80" t="b">
        <v>0</v>
      </c>
      <c r="AR95" s="80" t="b">
        <v>1</v>
      </c>
      <c r="AS95" s="80" t="s">
        <v>2484</v>
      </c>
      <c r="AT95" s="80">
        <v>16</v>
      </c>
      <c r="AU95" s="83" t="s">
        <v>3085</v>
      </c>
      <c r="AV95" s="80" t="b">
        <v>0</v>
      </c>
      <c r="AW95" s="80" t="s">
        <v>3136</v>
      </c>
      <c r="AX95" s="83" t="s">
        <v>3250</v>
      </c>
      <c r="AY95" s="80" t="s">
        <v>65</v>
      </c>
      <c r="AZ95" s="79" t="str">
        <f>REPLACE(INDEX(GroupVertices[Group],MATCH(Vertices[[#This Row],[Vertex]],GroupVertices[Vertex],0)),1,1,"")</f>
        <v>5</v>
      </c>
      <c r="BA95" s="48"/>
      <c r="BB95" s="48"/>
      <c r="BC95" s="48"/>
      <c r="BD95" s="48"/>
      <c r="BE95" s="48"/>
      <c r="BF95" s="48"/>
      <c r="BG95" s="48"/>
      <c r="BH95" s="48"/>
      <c r="BI95" s="48"/>
      <c r="BJ95" s="48"/>
      <c r="BK95" s="2"/>
      <c r="BL95" s="3"/>
      <c r="BM95" s="3"/>
      <c r="BN95" s="3"/>
      <c r="BO95" s="3"/>
    </row>
    <row r="96" spans="1:67" ht="15">
      <c r="A96" s="65" t="s">
        <v>224</v>
      </c>
      <c r="B96" s="66"/>
      <c r="C96" s="66"/>
      <c r="D96" s="67">
        <v>1.5</v>
      </c>
      <c r="E96" s="116">
        <v>40</v>
      </c>
      <c r="F96" s="95" t="s">
        <v>1074</v>
      </c>
      <c r="G96" s="114"/>
      <c r="H96" s="70"/>
      <c r="I96" s="71"/>
      <c r="J96" s="118"/>
      <c r="K96" s="70" t="s">
        <v>3890</v>
      </c>
      <c r="L96" s="119"/>
      <c r="M96" s="75">
        <v>5997.3984375</v>
      </c>
      <c r="N96" s="75">
        <v>6434.3974609375</v>
      </c>
      <c r="O96" s="76"/>
      <c r="P96" s="77"/>
      <c r="Q96" s="77"/>
      <c r="R96" s="120">
        <f>S96+T96</f>
        <v>1</v>
      </c>
      <c r="S96" s="48">
        <v>0</v>
      </c>
      <c r="T96" s="48">
        <v>1</v>
      </c>
      <c r="U96" s="49">
        <v>0</v>
      </c>
      <c r="V96" s="49">
        <v>0.002353</v>
      </c>
      <c r="W96" s="49">
        <v>0.000252</v>
      </c>
      <c r="X96" s="49">
        <v>0.496169</v>
      </c>
      <c r="Y96" s="49">
        <v>0</v>
      </c>
      <c r="Z96" s="49">
        <v>0</v>
      </c>
      <c r="AA96" s="72">
        <v>96</v>
      </c>
      <c r="AB96" s="72"/>
      <c r="AC96" s="73"/>
      <c r="AD96" s="80" t="s">
        <v>2591</v>
      </c>
      <c r="AE96" s="80">
        <v>2619</v>
      </c>
      <c r="AF96" s="80">
        <v>2959</v>
      </c>
      <c r="AG96" s="80">
        <v>7203</v>
      </c>
      <c r="AH96" s="80">
        <v>15495</v>
      </c>
      <c r="AI96" s="80"/>
      <c r="AJ96" s="80" t="s">
        <v>2704</v>
      </c>
      <c r="AK96" s="80" t="s">
        <v>2817</v>
      </c>
      <c r="AL96" s="83" t="s">
        <v>2899</v>
      </c>
      <c r="AM96" s="80"/>
      <c r="AN96" s="82">
        <v>40068.527349537035</v>
      </c>
      <c r="AO96" s="83" t="s">
        <v>2988</v>
      </c>
      <c r="AP96" s="80" t="b">
        <v>0</v>
      </c>
      <c r="AQ96" s="80" t="b">
        <v>0</v>
      </c>
      <c r="AR96" s="80" t="b">
        <v>0</v>
      </c>
      <c r="AS96" s="80" t="s">
        <v>2484</v>
      </c>
      <c r="AT96" s="80">
        <v>33</v>
      </c>
      <c r="AU96" s="83" t="s">
        <v>3089</v>
      </c>
      <c r="AV96" s="80" t="b">
        <v>0</v>
      </c>
      <c r="AW96" s="80" t="s">
        <v>3136</v>
      </c>
      <c r="AX96" s="83" t="s">
        <v>3151</v>
      </c>
      <c r="AY96" s="80" t="s">
        <v>66</v>
      </c>
      <c r="AZ96" s="79" t="str">
        <f>REPLACE(INDEX(GroupVertices[Group],MATCH(Vertices[[#This Row],[Vertex]],GroupVertices[Vertex],0)),1,1,"")</f>
        <v>3</v>
      </c>
      <c r="BA96" s="48"/>
      <c r="BB96" s="48"/>
      <c r="BC96" s="48"/>
      <c r="BD96" s="48"/>
      <c r="BE96" s="48" t="s">
        <v>927</v>
      </c>
      <c r="BF96" s="48" t="s">
        <v>927</v>
      </c>
      <c r="BG96" s="113" t="s">
        <v>3696</v>
      </c>
      <c r="BH96" s="113" t="s">
        <v>3696</v>
      </c>
      <c r="BI96" s="113" t="s">
        <v>3800</v>
      </c>
      <c r="BJ96" s="113" t="s">
        <v>3800</v>
      </c>
      <c r="BK96" s="2"/>
      <c r="BL96" s="3"/>
      <c r="BM96" s="3"/>
      <c r="BN96" s="3"/>
      <c r="BO96" s="3"/>
    </row>
    <row r="97" spans="1:67" ht="15">
      <c r="A97" s="65" t="s">
        <v>229</v>
      </c>
      <c r="B97" s="66"/>
      <c r="C97" s="66"/>
      <c r="D97" s="67">
        <v>1.5</v>
      </c>
      <c r="E97" s="116">
        <v>40</v>
      </c>
      <c r="F97" s="95" t="s">
        <v>1079</v>
      </c>
      <c r="G97" s="114"/>
      <c r="H97" s="70"/>
      <c r="I97" s="71"/>
      <c r="J97" s="118"/>
      <c r="K97" s="70" t="s">
        <v>3890</v>
      </c>
      <c r="L97" s="119"/>
      <c r="M97" s="75">
        <v>6654.02001953125</v>
      </c>
      <c r="N97" s="75">
        <v>6181.02001953125</v>
      </c>
      <c r="O97" s="76"/>
      <c r="P97" s="77"/>
      <c r="Q97" s="77"/>
      <c r="R97" s="120">
        <f>S97+T97</f>
        <v>1</v>
      </c>
      <c r="S97" s="48">
        <v>0</v>
      </c>
      <c r="T97" s="48">
        <v>1</v>
      </c>
      <c r="U97" s="49">
        <v>0</v>
      </c>
      <c r="V97" s="49">
        <v>0.002353</v>
      </c>
      <c r="W97" s="49">
        <v>0.000252</v>
      </c>
      <c r="X97" s="49">
        <v>0.496169</v>
      </c>
      <c r="Y97" s="49">
        <v>0</v>
      </c>
      <c r="Z97" s="49">
        <v>0</v>
      </c>
      <c r="AA97" s="72">
        <v>97</v>
      </c>
      <c r="AB97" s="72"/>
      <c r="AC97" s="73"/>
      <c r="AD97" s="80" t="s">
        <v>2600</v>
      </c>
      <c r="AE97" s="80">
        <v>4004</v>
      </c>
      <c r="AF97" s="80">
        <v>81308</v>
      </c>
      <c r="AG97" s="80">
        <v>75902</v>
      </c>
      <c r="AH97" s="80">
        <v>307</v>
      </c>
      <c r="AI97" s="80"/>
      <c r="AJ97" s="80" t="s">
        <v>2713</v>
      </c>
      <c r="AK97" s="80" t="s">
        <v>2825</v>
      </c>
      <c r="AL97" s="83" t="s">
        <v>2905</v>
      </c>
      <c r="AM97" s="80"/>
      <c r="AN97" s="82">
        <v>39782.855092592596</v>
      </c>
      <c r="AO97" s="83" t="s">
        <v>2997</v>
      </c>
      <c r="AP97" s="80" t="b">
        <v>0</v>
      </c>
      <c r="AQ97" s="80" t="b">
        <v>0</v>
      </c>
      <c r="AR97" s="80" t="b">
        <v>1</v>
      </c>
      <c r="AS97" s="80" t="s">
        <v>2484</v>
      </c>
      <c r="AT97" s="80">
        <v>3796</v>
      </c>
      <c r="AU97" s="83" t="s">
        <v>3087</v>
      </c>
      <c r="AV97" s="80" t="b">
        <v>0</v>
      </c>
      <c r="AW97" s="80" t="s">
        <v>3136</v>
      </c>
      <c r="AX97" s="83" t="s">
        <v>3160</v>
      </c>
      <c r="AY97" s="80" t="s">
        <v>66</v>
      </c>
      <c r="AZ97" s="79" t="str">
        <f>REPLACE(INDEX(GroupVertices[Group],MATCH(Vertices[[#This Row],[Vertex]],GroupVertices[Vertex],0)),1,1,"")</f>
        <v>3</v>
      </c>
      <c r="BA97" s="48"/>
      <c r="BB97" s="48"/>
      <c r="BC97" s="48"/>
      <c r="BD97" s="48"/>
      <c r="BE97" s="48" t="s">
        <v>927</v>
      </c>
      <c r="BF97" s="48" t="s">
        <v>927</v>
      </c>
      <c r="BG97" s="113" t="s">
        <v>3696</v>
      </c>
      <c r="BH97" s="113" t="s">
        <v>3696</v>
      </c>
      <c r="BI97" s="113" t="s">
        <v>3800</v>
      </c>
      <c r="BJ97" s="113" t="s">
        <v>3800</v>
      </c>
      <c r="BK97" s="2"/>
      <c r="BL97" s="3"/>
      <c r="BM97" s="3"/>
      <c r="BN97" s="3"/>
      <c r="BO97" s="3"/>
    </row>
    <row r="98" spans="1:67" ht="15">
      <c r="A98" s="65" t="s">
        <v>233</v>
      </c>
      <c r="B98" s="66"/>
      <c r="C98" s="66"/>
      <c r="D98" s="67">
        <v>1.5</v>
      </c>
      <c r="E98" s="116">
        <v>40</v>
      </c>
      <c r="F98" s="95" t="s">
        <v>1083</v>
      </c>
      <c r="G98" s="114"/>
      <c r="H98" s="70"/>
      <c r="I98" s="71"/>
      <c r="J98" s="118"/>
      <c r="K98" s="70" t="s">
        <v>3890</v>
      </c>
      <c r="L98" s="119"/>
      <c r="M98" s="75">
        <v>6885.38037109375</v>
      </c>
      <c r="N98" s="75">
        <v>8600.259765625</v>
      </c>
      <c r="O98" s="76"/>
      <c r="P98" s="77"/>
      <c r="Q98" s="77"/>
      <c r="R98" s="120">
        <f>S98+T98</f>
        <v>1</v>
      </c>
      <c r="S98" s="48">
        <v>0</v>
      </c>
      <c r="T98" s="48">
        <v>1</v>
      </c>
      <c r="U98" s="49">
        <v>0</v>
      </c>
      <c r="V98" s="49">
        <v>0.002353</v>
      </c>
      <c r="W98" s="49">
        <v>0.000252</v>
      </c>
      <c r="X98" s="49">
        <v>0.496169</v>
      </c>
      <c r="Y98" s="49">
        <v>0</v>
      </c>
      <c r="Z98" s="49">
        <v>0</v>
      </c>
      <c r="AA98" s="72">
        <v>98</v>
      </c>
      <c r="AB98" s="72"/>
      <c r="AC98" s="73"/>
      <c r="AD98" s="80" t="s">
        <v>2610</v>
      </c>
      <c r="AE98" s="80">
        <v>405</v>
      </c>
      <c r="AF98" s="80">
        <v>121</v>
      </c>
      <c r="AG98" s="80">
        <v>318</v>
      </c>
      <c r="AH98" s="80">
        <v>1624</v>
      </c>
      <c r="AI98" s="80"/>
      <c r="AJ98" s="80" t="s">
        <v>2722</v>
      </c>
      <c r="AK98" s="80" t="s">
        <v>2833</v>
      </c>
      <c r="AL98" s="80"/>
      <c r="AM98" s="80"/>
      <c r="AN98" s="82">
        <v>43238.002905092595</v>
      </c>
      <c r="AO98" s="83" t="s">
        <v>3005</v>
      </c>
      <c r="AP98" s="80" t="b">
        <v>1</v>
      </c>
      <c r="AQ98" s="80" t="b">
        <v>0</v>
      </c>
      <c r="AR98" s="80" t="b">
        <v>0</v>
      </c>
      <c r="AS98" s="80" t="s">
        <v>2484</v>
      </c>
      <c r="AT98" s="80">
        <v>0</v>
      </c>
      <c r="AU98" s="80"/>
      <c r="AV98" s="80" t="b">
        <v>0</v>
      </c>
      <c r="AW98" s="80" t="s">
        <v>3136</v>
      </c>
      <c r="AX98" s="83" t="s">
        <v>3170</v>
      </c>
      <c r="AY98" s="80" t="s">
        <v>66</v>
      </c>
      <c r="AZ98" s="79" t="str">
        <f>REPLACE(INDEX(GroupVertices[Group],MATCH(Vertices[[#This Row],[Vertex]],GroupVertices[Vertex],0)),1,1,"")</f>
        <v>3</v>
      </c>
      <c r="BA98" s="48"/>
      <c r="BB98" s="48"/>
      <c r="BC98" s="48"/>
      <c r="BD98" s="48"/>
      <c r="BE98" s="48" t="s">
        <v>927</v>
      </c>
      <c r="BF98" s="48" t="s">
        <v>927</v>
      </c>
      <c r="BG98" s="113" t="s">
        <v>3696</v>
      </c>
      <c r="BH98" s="113" t="s">
        <v>3696</v>
      </c>
      <c r="BI98" s="113" t="s">
        <v>3800</v>
      </c>
      <c r="BJ98" s="113" t="s">
        <v>3800</v>
      </c>
      <c r="BK98" s="2"/>
      <c r="BL98" s="3"/>
      <c r="BM98" s="3"/>
      <c r="BN98" s="3"/>
      <c r="BO98" s="3"/>
    </row>
    <row r="99" spans="1:67" ht="15">
      <c r="A99" s="65" t="s">
        <v>234</v>
      </c>
      <c r="B99" s="66"/>
      <c r="C99" s="66"/>
      <c r="D99" s="67">
        <v>1.5</v>
      </c>
      <c r="E99" s="116">
        <v>40</v>
      </c>
      <c r="F99" s="95" t="s">
        <v>1084</v>
      </c>
      <c r="G99" s="114"/>
      <c r="H99" s="70"/>
      <c r="I99" s="71"/>
      <c r="J99" s="118"/>
      <c r="K99" s="70" t="s">
        <v>3890</v>
      </c>
      <c r="L99" s="119"/>
      <c r="M99" s="75">
        <v>6188.74853515625</v>
      </c>
      <c r="N99" s="75">
        <v>9742.1064453125</v>
      </c>
      <c r="O99" s="76"/>
      <c r="P99" s="77"/>
      <c r="Q99" s="77"/>
      <c r="R99" s="120">
        <f>S99+T99</f>
        <v>1</v>
      </c>
      <c r="S99" s="48">
        <v>0</v>
      </c>
      <c r="T99" s="48">
        <v>1</v>
      </c>
      <c r="U99" s="49">
        <v>0</v>
      </c>
      <c r="V99" s="49">
        <v>0.002353</v>
      </c>
      <c r="W99" s="49">
        <v>0.000252</v>
      </c>
      <c r="X99" s="49">
        <v>0.496169</v>
      </c>
      <c r="Y99" s="49">
        <v>0</v>
      </c>
      <c r="Z99" s="49">
        <v>0</v>
      </c>
      <c r="AA99" s="72">
        <v>99</v>
      </c>
      <c r="AB99" s="72"/>
      <c r="AC99" s="73"/>
      <c r="AD99" s="80" t="s">
        <v>2611</v>
      </c>
      <c r="AE99" s="80">
        <v>1291</v>
      </c>
      <c r="AF99" s="80">
        <v>1901</v>
      </c>
      <c r="AG99" s="80">
        <v>19639</v>
      </c>
      <c r="AH99" s="80">
        <v>15852</v>
      </c>
      <c r="AI99" s="80"/>
      <c r="AJ99" s="80" t="s">
        <v>2723</v>
      </c>
      <c r="AK99" s="80" t="s">
        <v>2834</v>
      </c>
      <c r="AL99" s="83" t="s">
        <v>2912</v>
      </c>
      <c r="AM99" s="80"/>
      <c r="AN99" s="82">
        <v>42071.74586805556</v>
      </c>
      <c r="AO99" s="83" t="s">
        <v>3006</v>
      </c>
      <c r="AP99" s="80" t="b">
        <v>0</v>
      </c>
      <c r="AQ99" s="80" t="b">
        <v>0</v>
      </c>
      <c r="AR99" s="80" t="b">
        <v>0</v>
      </c>
      <c r="AS99" s="80" t="s">
        <v>2484</v>
      </c>
      <c r="AT99" s="80">
        <v>44</v>
      </c>
      <c r="AU99" s="83" t="s">
        <v>3085</v>
      </c>
      <c r="AV99" s="80" t="b">
        <v>0</v>
      </c>
      <c r="AW99" s="80" t="s">
        <v>3136</v>
      </c>
      <c r="AX99" s="83" t="s">
        <v>3171</v>
      </c>
      <c r="AY99" s="80" t="s">
        <v>66</v>
      </c>
      <c r="AZ99" s="79" t="str">
        <f>REPLACE(INDEX(GroupVertices[Group],MATCH(Vertices[[#This Row],[Vertex]],GroupVertices[Vertex],0)),1,1,"")</f>
        <v>3</v>
      </c>
      <c r="BA99" s="48"/>
      <c r="BB99" s="48"/>
      <c r="BC99" s="48"/>
      <c r="BD99" s="48"/>
      <c r="BE99" s="48" t="s">
        <v>927</v>
      </c>
      <c r="BF99" s="48" t="s">
        <v>927</v>
      </c>
      <c r="BG99" s="113" t="s">
        <v>3696</v>
      </c>
      <c r="BH99" s="113" t="s">
        <v>3696</v>
      </c>
      <c r="BI99" s="113" t="s">
        <v>3800</v>
      </c>
      <c r="BJ99" s="113" t="s">
        <v>3800</v>
      </c>
      <c r="BK99" s="2"/>
      <c r="BL99" s="3"/>
      <c r="BM99" s="3"/>
      <c r="BN99" s="3"/>
      <c r="BO99" s="3"/>
    </row>
    <row r="100" spans="1:67" ht="15">
      <c r="A100" s="65" t="s">
        <v>235</v>
      </c>
      <c r="B100" s="66"/>
      <c r="C100" s="66"/>
      <c r="D100" s="67">
        <v>1.5</v>
      </c>
      <c r="E100" s="116">
        <v>40</v>
      </c>
      <c r="F100" s="95" t="s">
        <v>1085</v>
      </c>
      <c r="G100" s="114"/>
      <c r="H100" s="70"/>
      <c r="I100" s="71"/>
      <c r="J100" s="118"/>
      <c r="K100" s="70" t="s">
        <v>3890</v>
      </c>
      <c r="L100" s="119"/>
      <c r="M100" s="75">
        <v>4169.71435546875</v>
      </c>
      <c r="N100" s="75">
        <v>8516.1484375</v>
      </c>
      <c r="O100" s="76"/>
      <c r="P100" s="77"/>
      <c r="Q100" s="77"/>
      <c r="R100" s="120">
        <f>S100+T100</f>
        <v>1</v>
      </c>
      <c r="S100" s="48">
        <v>0</v>
      </c>
      <c r="T100" s="48">
        <v>1</v>
      </c>
      <c r="U100" s="49">
        <v>0</v>
      </c>
      <c r="V100" s="49">
        <v>0.002353</v>
      </c>
      <c r="W100" s="49">
        <v>0.000252</v>
      </c>
      <c r="X100" s="49">
        <v>0.496169</v>
      </c>
      <c r="Y100" s="49">
        <v>0</v>
      </c>
      <c r="Z100" s="49">
        <v>0</v>
      </c>
      <c r="AA100" s="72">
        <v>100</v>
      </c>
      <c r="AB100" s="72"/>
      <c r="AC100" s="73"/>
      <c r="AD100" s="80" t="s">
        <v>2612</v>
      </c>
      <c r="AE100" s="80">
        <v>12605</v>
      </c>
      <c r="AF100" s="80">
        <v>12819</v>
      </c>
      <c r="AG100" s="80">
        <v>37286</v>
      </c>
      <c r="AH100" s="80">
        <v>34340</v>
      </c>
      <c r="AI100" s="80"/>
      <c r="AJ100" s="80" t="s">
        <v>2724</v>
      </c>
      <c r="AK100" s="80" t="s">
        <v>2835</v>
      </c>
      <c r="AL100" s="83" t="s">
        <v>2913</v>
      </c>
      <c r="AM100" s="80"/>
      <c r="AN100" s="82">
        <v>41698.01393518518</v>
      </c>
      <c r="AO100" s="83" t="s">
        <v>3007</v>
      </c>
      <c r="AP100" s="80" t="b">
        <v>0</v>
      </c>
      <c r="AQ100" s="80" t="b">
        <v>0</v>
      </c>
      <c r="AR100" s="80" t="b">
        <v>0</v>
      </c>
      <c r="AS100" s="80" t="s">
        <v>2484</v>
      </c>
      <c r="AT100" s="80">
        <v>399</v>
      </c>
      <c r="AU100" s="83" t="s">
        <v>3085</v>
      </c>
      <c r="AV100" s="80" t="b">
        <v>0</v>
      </c>
      <c r="AW100" s="80" t="s">
        <v>3136</v>
      </c>
      <c r="AX100" s="83" t="s">
        <v>3172</v>
      </c>
      <c r="AY100" s="80" t="s">
        <v>66</v>
      </c>
      <c r="AZ100" s="79" t="str">
        <f>REPLACE(INDEX(GroupVertices[Group],MATCH(Vertices[[#This Row],[Vertex]],GroupVertices[Vertex],0)),1,1,"")</f>
        <v>3</v>
      </c>
      <c r="BA100" s="48"/>
      <c r="BB100" s="48"/>
      <c r="BC100" s="48"/>
      <c r="BD100" s="48"/>
      <c r="BE100" s="48" t="s">
        <v>927</v>
      </c>
      <c r="BF100" s="48" t="s">
        <v>927</v>
      </c>
      <c r="BG100" s="113" t="s">
        <v>3696</v>
      </c>
      <c r="BH100" s="113" t="s">
        <v>3696</v>
      </c>
      <c r="BI100" s="113" t="s">
        <v>3800</v>
      </c>
      <c r="BJ100" s="113" t="s">
        <v>3800</v>
      </c>
      <c r="BK100" s="2"/>
      <c r="BL100" s="3"/>
      <c r="BM100" s="3"/>
      <c r="BN100" s="3"/>
      <c r="BO100" s="3"/>
    </row>
    <row r="101" spans="1:67" ht="15">
      <c r="A101" s="65" t="s">
        <v>236</v>
      </c>
      <c r="B101" s="66"/>
      <c r="C101" s="66"/>
      <c r="D101" s="67">
        <v>1.5</v>
      </c>
      <c r="E101" s="116">
        <v>40</v>
      </c>
      <c r="F101" s="95" t="s">
        <v>1086</v>
      </c>
      <c r="G101" s="114"/>
      <c r="H101" s="70"/>
      <c r="I101" s="71"/>
      <c r="J101" s="118"/>
      <c r="K101" s="70" t="s">
        <v>3890</v>
      </c>
      <c r="L101" s="119"/>
      <c r="M101" s="75">
        <v>6970.10498046875</v>
      </c>
      <c r="N101" s="75">
        <v>9514.3818359375</v>
      </c>
      <c r="O101" s="76"/>
      <c r="P101" s="77"/>
      <c r="Q101" s="77"/>
      <c r="R101" s="120">
        <f>S101+T101</f>
        <v>1</v>
      </c>
      <c r="S101" s="48">
        <v>0</v>
      </c>
      <c r="T101" s="48">
        <v>1</v>
      </c>
      <c r="U101" s="49">
        <v>0</v>
      </c>
      <c r="V101" s="49">
        <v>0.002353</v>
      </c>
      <c r="W101" s="49">
        <v>0.000252</v>
      </c>
      <c r="X101" s="49">
        <v>0.496169</v>
      </c>
      <c r="Y101" s="49">
        <v>0</v>
      </c>
      <c r="Z101" s="49">
        <v>0</v>
      </c>
      <c r="AA101" s="72">
        <v>101</v>
      </c>
      <c r="AB101" s="72"/>
      <c r="AC101" s="73"/>
      <c r="AD101" s="80" t="s">
        <v>2613</v>
      </c>
      <c r="AE101" s="80">
        <v>31</v>
      </c>
      <c r="AF101" s="80">
        <v>19</v>
      </c>
      <c r="AG101" s="80">
        <v>72</v>
      </c>
      <c r="AH101" s="80">
        <v>107</v>
      </c>
      <c r="AI101" s="80"/>
      <c r="AJ101" s="80" t="s">
        <v>2725</v>
      </c>
      <c r="AK101" s="80"/>
      <c r="AL101" s="83" t="s">
        <v>2914</v>
      </c>
      <c r="AM101" s="80"/>
      <c r="AN101" s="82">
        <v>43474.82603009259</v>
      </c>
      <c r="AO101" s="83" t="s">
        <v>3008</v>
      </c>
      <c r="AP101" s="80" t="b">
        <v>0</v>
      </c>
      <c r="AQ101" s="80" t="b">
        <v>0</v>
      </c>
      <c r="AR101" s="80" t="b">
        <v>0</v>
      </c>
      <c r="AS101" s="80" t="s">
        <v>2484</v>
      </c>
      <c r="AT101" s="80">
        <v>2</v>
      </c>
      <c r="AU101" s="83" t="s">
        <v>3085</v>
      </c>
      <c r="AV101" s="80" t="b">
        <v>0</v>
      </c>
      <c r="AW101" s="80" t="s">
        <v>3136</v>
      </c>
      <c r="AX101" s="83" t="s">
        <v>3173</v>
      </c>
      <c r="AY101" s="80" t="s">
        <v>66</v>
      </c>
      <c r="AZ101" s="79" t="str">
        <f>REPLACE(INDEX(GroupVertices[Group],MATCH(Vertices[[#This Row],[Vertex]],GroupVertices[Vertex],0)),1,1,"")</f>
        <v>3</v>
      </c>
      <c r="BA101" s="48"/>
      <c r="BB101" s="48"/>
      <c r="BC101" s="48"/>
      <c r="BD101" s="48"/>
      <c r="BE101" s="48" t="s">
        <v>927</v>
      </c>
      <c r="BF101" s="48" t="s">
        <v>927</v>
      </c>
      <c r="BG101" s="113" t="s">
        <v>3696</v>
      </c>
      <c r="BH101" s="113" t="s">
        <v>3696</v>
      </c>
      <c r="BI101" s="113" t="s">
        <v>3800</v>
      </c>
      <c r="BJ101" s="113" t="s">
        <v>3800</v>
      </c>
      <c r="BK101" s="2"/>
      <c r="BL101" s="3"/>
      <c r="BM101" s="3"/>
      <c r="BN101" s="3"/>
      <c r="BO101" s="3"/>
    </row>
    <row r="102" spans="1:67" ht="15">
      <c r="A102" s="65" t="s">
        <v>238</v>
      </c>
      <c r="B102" s="66"/>
      <c r="C102" s="66"/>
      <c r="D102" s="67">
        <v>1.5</v>
      </c>
      <c r="E102" s="116">
        <v>40</v>
      </c>
      <c r="F102" s="95" t="s">
        <v>1088</v>
      </c>
      <c r="G102" s="114"/>
      <c r="H102" s="70"/>
      <c r="I102" s="71"/>
      <c r="J102" s="118"/>
      <c r="K102" s="70" t="s">
        <v>3890</v>
      </c>
      <c r="L102" s="119"/>
      <c r="M102" s="75">
        <v>6678.421875</v>
      </c>
      <c r="N102" s="75">
        <v>6975.431640625</v>
      </c>
      <c r="O102" s="76"/>
      <c r="P102" s="77"/>
      <c r="Q102" s="77"/>
      <c r="R102" s="120">
        <f>S102+T102</f>
        <v>1</v>
      </c>
      <c r="S102" s="48">
        <v>0</v>
      </c>
      <c r="T102" s="48">
        <v>1</v>
      </c>
      <c r="U102" s="49">
        <v>0</v>
      </c>
      <c r="V102" s="49">
        <v>0.002353</v>
      </c>
      <c r="W102" s="49">
        <v>0.000252</v>
      </c>
      <c r="X102" s="49">
        <v>0.496169</v>
      </c>
      <c r="Y102" s="49">
        <v>0</v>
      </c>
      <c r="Z102" s="49">
        <v>0</v>
      </c>
      <c r="AA102" s="72">
        <v>102</v>
      </c>
      <c r="AB102" s="72"/>
      <c r="AC102" s="73"/>
      <c r="AD102" s="80" t="s">
        <v>2616</v>
      </c>
      <c r="AE102" s="80">
        <v>232</v>
      </c>
      <c r="AF102" s="80">
        <v>112</v>
      </c>
      <c r="AG102" s="80">
        <v>290</v>
      </c>
      <c r="AH102" s="80">
        <v>151</v>
      </c>
      <c r="AI102" s="80"/>
      <c r="AJ102" s="80" t="s">
        <v>2727</v>
      </c>
      <c r="AK102" s="80" t="s">
        <v>2837</v>
      </c>
      <c r="AL102" s="80"/>
      <c r="AM102" s="80"/>
      <c r="AN102" s="82">
        <v>43398.982083333336</v>
      </c>
      <c r="AO102" s="83" t="s">
        <v>3011</v>
      </c>
      <c r="AP102" s="80" t="b">
        <v>0</v>
      </c>
      <c r="AQ102" s="80" t="b">
        <v>0</v>
      </c>
      <c r="AR102" s="80" t="b">
        <v>0</v>
      </c>
      <c r="AS102" s="80" t="s">
        <v>2484</v>
      </c>
      <c r="AT102" s="80">
        <v>1</v>
      </c>
      <c r="AU102" s="83" t="s">
        <v>3085</v>
      </c>
      <c r="AV102" s="80" t="b">
        <v>0</v>
      </c>
      <c r="AW102" s="80" t="s">
        <v>3136</v>
      </c>
      <c r="AX102" s="83" t="s">
        <v>3176</v>
      </c>
      <c r="AY102" s="80" t="s">
        <v>66</v>
      </c>
      <c r="AZ102" s="79" t="str">
        <f>REPLACE(INDEX(GroupVertices[Group],MATCH(Vertices[[#This Row],[Vertex]],GroupVertices[Vertex],0)),1,1,"")</f>
        <v>3</v>
      </c>
      <c r="BA102" s="48"/>
      <c r="BB102" s="48"/>
      <c r="BC102" s="48"/>
      <c r="BD102" s="48"/>
      <c r="BE102" s="48" t="s">
        <v>927</v>
      </c>
      <c r="BF102" s="48" t="s">
        <v>927</v>
      </c>
      <c r="BG102" s="113" t="s">
        <v>3696</v>
      </c>
      <c r="BH102" s="113" t="s">
        <v>3696</v>
      </c>
      <c r="BI102" s="113" t="s">
        <v>3800</v>
      </c>
      <c r="BJ102" s="113" t="s">
        <v>3800</v>
      </c>
      <c r="BK102" s="2"/>
      <c r="BL102" s="3"/>
      <c r="BM102" s="3"/>
      <c r="BN102" s="3"/>
      <c r="BO102" s="3"/>
    </row>
    <row r="103" spans="1:67" ht="15">
      <c r="A103" s="65" t="s">
        <v>298</v>
      </c>
      <c r="B103" s="66"/>
      <c r="C103" s="66"/>
      <c r="D103" s="67">
        <v>1.5</v>
      </c>
      <c r="E103" s="116">
        <v>40</v>
      </c>
      <c r="F103" s="95" t="s">
        <v>1138</v>
      </c>
      <c r="G103" s="114"/>
      <c r="H103" s="70"/>
      <c r="I103" s="71"/>
      <c r="J103" s="118"/>
      <c r="K103" s="70" t="s">
        <v>3890</v>
      </c>
      <c r="L103" s="119"/>
      <c r="M103" s="75">
        <v>4099.35546875</v>
      </c>
      <c r="N103" s="75">
        <v>7146.80908203125</v>
      </c>
      <c r="O103" s="76"/>
      <c r="P103" s="77"/>
      <c r="Q103" s="77"/>
      <c r="R103" s="120">
        <f>S103+T103</f>
        <v>1</v>
      </c>
      <c r="S103" s="48">
        <v>0</v>
      </c>
      <c r="T103" s="48">
        <v>1</v>
      </c>
      <c r="U103" s="49">
        <v>0</v>
      </c>
      <c r="V103" s="49">
        <v>0.002353</v>
      </c>
      <c r="W103" s="49">
        <v>0.000252</v>
      </c>
      <c r="X103" s="49">
        <v>0.496169</v>
      </c>
      <c r="Y103" s="49">
        <v>0</v>
      </c>
      <c r="Z103" s="49">
        <v>0</v>
      </c>
      <c r="AA103" s="72">
        <v>103</v>
      </c>
      <c r="AB103" s="72"/>
      <c r="AC103" s="73"/>
      <c r="AD103" s="80" t="s">
        <v>2682</v>
      </c>
      <c r="AE103" s="80">
        <v>5937</v>
      </c>
      <c r="AF103" s="80">
        <v>5622</v>
      </c>
      <c r="AG103" s="80">
        <v>13056</v>
      </c>
      <c r="AH103" s="80">
        <v>12854</v>
      </c>
      <c r="AI103" s="80"/>
      <c r="AJ103" s="80" t="s">
        <v>2795</v>
      </c>
      <c r="AK103" s="80" t="s">
        <v>2834</v>
      </c>
      <c r="AL103" s="83" t="s">
        <v>2966</v>
      </c>
      <c r="AM103" s="80"/>
      <c r="AN103" s="82">
        <v>40772.63763888889</v>
      </c>
      <c r="AO103" s="83" t="s">
        <v>3074</v>
      </c>
      <c r="AP103" s="80" t="b">
        <v>0</v>
      </c>
      <c r="AQ103" s="80" t="b">
        <v>0</v>
      </c>
      <c r="AR103" s="80" t="b">
        <v>1</v>
      </c>
      <c r="AS103" s="80" t="s">
        <v>2484</v>
      </c>
      <c r="AT103" s="80">
        <v>119</v>
      </c>
      <c r="AU103" s="83" t="s">
        <v>3097</v>
      </c>
      <c r="AV103" s="80" t="b">
        <v>0</v>
      </c>
      <c r="AW103" s="80" t="s">
        <v>3136</v>
      </c>
      <c r="AX103" s="83" t="s">
        <v>3245</v>
      </c>
      <c r="AY103" s="80" t="s">
        <v>66</v>
      </c>
      <c r="AZ103" s="79" t="str">
        <f>REPLACE(INDEX(GroupVertices[Group],MATCH(Vertices[[#This Row],[Vertex]],GroupVertices[Vertex],0)),1,1,"")</f>
        <v>3</v>
      </c>
      <c r="BA103" s="48"/>
      <c r="BB103" s="48"/>
      <c r="BC103" s="48"/>
      <c r="BD103" s="48"/>
      <c r="BE103" s="48" t="s">
        <v>953</v>
      </c>
      <c r="BF103" s="48" t="s">
        <v>953</v>
      </c>
      <c r="BG103" s="113" t="s">
        <v>3697</v>
      </c>
      <c r="BH103" s="113" t="s">
        <v>3697</v>
      </c>
      <c r="BI103" s="113" t="s">
        <v>3848</v>
      </c>
      <c r="BJ103" s="113" t="s">
        <v>3848</v>
      </c>
      <c r="BK103" s="2"/>
      <c r="BL103" s="3"/>
      <c r="BM103" s="3"/>
      <c r="BN103" s="3"/>
      <c r="BO103" s="3"/>
    </row>
    <row r="104" spans="1:67" ht="15">
      <c r="A104" s="65" t="s">
        <v>301</v>
      </c>
      <c r="B104" s="66"/>
      <c r="C104" s="66"/>
      <c r="D104" s="67">
        <v>1.5</v>
      </c>
      <c r="E104" s="116">
        <v>40</v>
      </c>
      <c r="F104" s="95" t="s">
        <v>1141</v>
      </c>
      <c r="G104" s="114"/>
      <c r="H104" s="70"/>
      <c r="I104" s="71"/>
      <c r="J104" s="118"/>
      <c r="K104" s="70" t="s">
        <v>3890</v>
      </c>
      <c r="L104" s="119"/>
      <c r="M104" s="75">
        <v>5641.533203125</v>
      </c>
      <c r="N104" s="75">
        <v>9056.267578125</v>
      </c>
      <c r="O104" s="76"/>
      <c r="P104" s="77"/>
      <c r="Q104" s="77"/>
      <c r="R104" s="120">
        <f>S104+T104</f>
        <v>1</v>
      </c>
      <c r="S104" s="48">
        <v>0</v>
      </c>
      <c r="T104" s="48">
        <v>1</v>
      </c>
      <c r="U104" s="49">
        <v>0</v>
      </c>
      <c r="V104" s="49">
        <v>0.002353</v>
      </c>
      <c r="W104" s="49">
        <v>0.000252</v>
      </c>
      <c r="X104" s="49">
        <v>0.496169</v>
      </c>
      <c r="Y104" s="49">
        <v>0</v>
      </c>
      <c r="Z104" s="49">
        <v>0</v>
      </c>
      <c r="AA104" s="72">
        <v>104</v>
      </c>
      <c r="AB104" s="72"/>
      <c r="AC104" s="73"/>
      <c r="AD104" s="80" t="s">
        <v>2684</v>
      </c>
      <c r="AE104" s="80">
        <v>5282</v>
      </c>
      <c r="AF104" s="80">
        <v>5214</v>
      </c>
      <c r="AG104" s="80">
        <v>23794</v>
      </c>
      <c r="AH104" s="80">
        <v>94969</v>
      </c>
      <c r="AI104" s="80"/>
      <c r="AJ104" s="80" t="s">
        <v>2797</v>
      </c>
      <c r="AK104" s="80" t="s">
        <v>2818</v>
      </c>
      <c r="AL104" s="80"/>
      <c r="AM104" s="80"/>
      <c r="AN104" s="82">
        <v>42648.88141203704</v>
      </c>
      <c r="AO104" s="83" t="s">
        <v>3076</v>
      </c>
      <c r="AP104" s="80" t="b">
        <v>0</v>
      </c>
      <c r="AQ104" s="80" t="b">
        <v>0</v>
      </c>
      <c r="AR104" s="80" t="b">
        <v>0</v>
      </c>
      <c r="AS104" s="80" t="s">
        <v>2484</v>
      </c>
      <c r="AT104" s="80">
        <v>82</v>
      </c>
      <c r="AU104" s="83" t="s">
        <v>3085</v>
      </c>
      <c r="AV104" s="80" t="b">
        <v>0</v>
      </c>
      <c r="AW104" s="80" t="s">
        <v>3136</v>
      </c>
      <c r="AX104" s="83" t="s">
        <v>3247</v>
      </c>
      <c r="AY104" s="80" t="s">
        <v>66</v>
      </c>
      <c r="AZ104" s="79" t="str">
        <f>REPLACE(INDEX(GroupVertices[Group],MATCH(Vertices[[#This Row],[Vertex]],GroupVertices[Vertex],0)),1,1,"")</f>
        <v>3</v>
      </c>
      <c r="BA104" s="48"/>
      <c r="BB104" s="48"/>
      <c r="BC104" s="48"/>
      <c r="BD104" s="48"/>
      <c r="BE104" s="48" t="s">
        <v>3671</v>
      </c>
      <c r="BF104" s="48" t="s">
        <v>3687</v>
      </c>
      <c r="BG104" s="113" t="s">
        <v>3697</v>
      </c>
      <c r="BH104" s="113" t="s">
        <v>3756</v>
      </c>
      <c r="BI104" s="113" t="s">
        <v>3576</v>
      </c>
      <c r="BJ104" s="113" t="s">
        <v>3858</v>
      </c>
      <c r="BK104" s="2"/>
      <c r="BL104" s="3"/>
      <c r="BM104" s="3"/>
      <c r="BN104" s="3"/>
      <c r="BO104" s="3"/>
    </row>
    <row r="105" spans="1:67" ht="15">
      <c r="A105" s="65" t="s">
        <v>241</v>
      </c>
      <c r="B105" s="66"/>
      <c r="C105" s="66"/>
      <c r="D105" s="67">
        <v>2.2115384615384617</v>
      </c>
      <c r="E105" s="116">
        <v>40</v>
      </c>
      <c r="F105" s="95" t="s">
        <v>1091</v>
      </c>
      <c r="G105" s="114"/>
      <c r="H105" s="70"/>
      <c r="I105" s="71"/>
      <c r="J105" s="118"/>
      <c r="K105" s="70" t="s">
        <v>3890</v>
      </c>
      <c r="L105" s="119"/>
      <c r="M105" s="75">
        <v>6799.80517578125</v>
      </c>
      <c r="N105" s="75">
        <v>5270.26123046875</v>
      </c>
      <c r="O105" s="76"/>
      <c r="P105" s="77"/>
      <c r="Q105" s="77"/>
      <c r="R105" s="120">
        <f>S105+T105</f>
        <v>4</v>
      </c>
      <c r="S105" s="48">
        <v>2</v>
      </c>
      <c r="T105" s="48">
        <v>2</v>
      </c>
      <c r="U105" s="49">
        <v>0</v>
      </c>
      <c r="V105" s="49">
        <v>0.002252</v>
      </c>
      <c r="W105" s="49">
        <v>0.000154</v>
      </c>
      <c r="X105" s="49">
        <v>0.635821</v>
      </c>
      <c r="Y105" s="49">
        <v>1</v>
      </c>
      <c r="Z105" s="49">
        <v>1</v>
      </c>
      <c r="AA105" s="72">
        <v>105</v>
      </c>
      <c r="AB105" s="72"/>
      <c r="AC105" s="73"/>
      <c r="AD105" s="80" t="s">
        <v>2620</v>
      </c>
      <c r="AE105" s="80">
        <v>3388</v>
      </c>
      <c r="AF105" s="80">
        <v>3698</v>
      </c>
      <c r="AG105" s="80">
        <v>8178</v>
      </c>
      <c r="AH105" s="80">
        <v>14927</v>
      </c>
      <c r="AI105" s="80"/>
      <c r="AJ105" s="80" t="s">
        <v>2731</v>
      </c>
      <c r="AK105" s="80" t="s">
        <v>2518</v>
      </c>
      <c r="AL105" s="80"/>
      <c r="AM105" s="80"/>
      <c r="AN105" s="82">
        <v>42511.736284722225</v>
      </c>
      <c r="AO105" s="83" t="s">
        <v>3014</v>
      </c>
      <c r="AP105" s="80" t="b">
        <v>1</v>
      </c>
      <c r="AQ105" s="80" t="b">
        <v>0</v>
      </c>
      <c r="AR105" s="80" t="b">
        <v>0</v>
      </c>
      <c r="AS105" s="80" t="s">
        <v>2484</v>
      </c>
      <c r="AT105" s="80">
        <v>31</v>
      </c>
      <c r="AU105" s="80"/>
      <c r="AV105" s="80" t="b">
        <v>0</v>
      </c>
      <c r="AW105" s="80" t="s">
        <v>3136</v>
      </c>
      <c r="AX105" s="83" t="s">
        <v>3180</v>
      </c>
      <c r="AY105" s="80" t="s">
        <v>66</v>
      </c>
      <c r="AZ105" s="79" t="str">
        <f>REPLACE(INDEX(GroupVertices[Group],MATCH(Vertices[[#This Row],[Vertex]],GroupVertices[Vertex],0)),1,1,"")</f>
        <v>5</v>
      </c>
      <c r="BA105" s="48"/>
      <c r="BB105" s="48"/>
      <c r="BC105" s="48"/>
      <c r="BD105" s="48"/>
      <c r="BE105" s="48" t="s">
        <v>930</v>
      </c>
      <c r="BF105" s="48" t="s">
        <v>930</v>
      </c>
      <c r="BG105" s="113" t="s">
        <v>3713</v>
      </c>
      <c r="BH105" s="113" t="s">
        <v>3713</v>
      </c>
      <c r="BI105" s="113" t="s">
        <v>3814</v>
      </c>
      <c r="BJ105" s="113" t="s">
        <v>3814</v>
      </c>
      <c r="BK105" s="2"/>
      <c r="BL105" s="3"/>
      <c r="BM105" s="3"/>
      <c r="BN105" s="3"/>
      <c r="BO105" s="3"/>
    </row>
    <row r="106" spans="1:67" ht="15">
      <c r="A106" s="65" t="s">
        <v>242</v>
      </c>
      <c r="B106" s="66"/>
      <c r="C106" s="66"/>
      <c r="D106" s="67">
        <v>2.2115384615384617</v>
      </c>
      <c r="E106" s="116">
        <v>40</v>
      </c>
      <c r="F106" s="95" t="s">
        <v>1092</v>
      </c>
      <c r="G106" s="114"/>
      <c r="H106" s="70"/>
      <c r="I106" s="71"/>
      <c r="J106" s="118"/>
      <c r="K106" s="70" t="s">
        <v>3890</v>
      </c>
      <c r="L106" s="119"/>
      <c r="M106" s="75">
        <v>6425.044921875</v>
      </c>
      <c r="N106" s="75">
        <v>3650.3720703125</v>
      </c>
      <c r="O106" s="76"/>
      <c r="P106" s="77"/>
      <c r="Q106" s="77"/>
      <c r="R106" s="120">
        <f>S106+T106</f>
        <v>4</v>
      </c>
      <c r="S106" s="48">
        <v>2</v>
      </c>
      <c r="T106" s="48">
        <v>2</v>
      </c>
      <c r="U106" s="49">
        <v>0</v>
      </c>
      <c r="V106" s="49">
        <v>0.002252</v>
      </c>
      <c r="W106" s="49">
        <v>0.000154</v>
      </c>
      <c r="X106" s="49">
        <v>0.635821</v>
      </c>
      <c r="Y106" s="49">
        <v>1</v>
      </c>
      <c r="Z106" s="49">
        <v>1</v>
      </c>
      <c r="AA106" s="72">
        <v>106</v>
      </c>
      <c r="AB106" s="72"/>
      <c r="AC106" s="73"/>
      <c r="AD106" s="80" t="s">
        <v>2622</v>
      </c>
      <c r="AE106" s="80">
        <v>5867</v>
      </c>
      <c r="AF106" s="80">
        <v>5392</v>
      </c>
      <c r="AG106" s="80">
        <v>9657</v>
      </c>
      <c r="AH106" s="80">
        <v>25069</v>
      </c>
      <c r="AI106" s="80"/>
      <c r="AJ106" s="80" t="s">
        <v>2733</v>
      </c>
      <c r="AK106" s="80" t="s">
        <v>2841</v>
      </c>
      <c r="AL106" s="80"/>
      <c r="AM106" s="80"/>
      <c r="AN106" s="82">
        <v>41855.87275462963</v>
      </c>
      <c r="AO106" s="83" t="s">
        <v>3016</v>
      </c>
      <c r="AP106" s="80" t="b">
        <v>0</v>
      </c>
      <c r="AQ106" s="80" t="b">
        <v>0</v>
      </c>
      <c r="AR106" s="80" t="b">
        <v>0</v>
      </c>
      <c r="AS106" s="80" t="s">
        <v>2484</v>
      </c>
      <c r="AT106" s="80">
        <v>129</v>
      </c>
      <c r="AU106" s="83" t="s">
        <v>3085</v>
      </c>
      <c r="AV106" s="80" t="b">
        <v>0</v>
      </c>
      <c r="AW106" s="80" t="s">
        <v>3136</v>
      </c>
      <c r="AX106" s="83" t="s">
        <v>3182</v>
      </c>
      <c r="AY106" s="80" t="s">
        <v>66</v>
      </c>
      <c r="AZ106" s="79" t="str">
        <f>REPLACE(INDEX(GroupVertices[Group],MATCH(Vertices[[#This Row],[Vertex]],GroupVertices[Vertex],0)),1,1,"")</f>
        <v>5</v>
      </c>
      <c r="BA106" s="48"/>
      <c r="BB106" s="48"/>
      <c r="BC106" s="48"/>
      <c r="BD106" s="48"/>
      <c r="BE106" s="48" t="s">
        <v>930</v>
      </c>
      <c r="BF106" s="48" t="s">
        <v>930</v>
      </c>
      <c r="BG106" s="113" t="s">
        <v>3713</v>
      </c>
      <c r="BH106" s="113" t="s">
        <v>3713</v>
      </c>
      <c r="BI106" s="113" t="s">
        <v>3814</v>
      </c>
      <c r="BJ106" s="113" t="s">
        <v>3814</v>
      </c>
      <c r="BK106" s="2"/>
      <c r="BL106" s="3"/>
      <c r="BM106" s="3"/>
      <c r="BN106" s="3"/>
      <c r="BO106" s="3"/>
    </row>
    <row r="107" spans="1:67" ht="15">
      <c r="A107" s="65" t="s">
        <v>313</v>
      </c>
      <c r="B107" s="66"/>
      <c r="C107" s="66"/>
      <c r="D107" s="67">
        <v>1.7371794871794872</v>
      </c>
      <c r="E107" s="116">
        <v>40</v>
      </c>
      <c r="F107" s="95" t="s">
        <v>3105</v>
      </c>
      <c r="G107" s="114"/>
      <c r="H107" s="70"/>
      <c r="I107" s="71"/>
      <c r="J107" s="118"/>
      <c r="K107" s="70" t="s">
        <v>3890</v>
      </c>
      <c r="L107" s="119"/>
      <c r="M107" s="75">
        <v>9853.02734375</v>
      </c>
      <c r="N107" s="75">
        <v>4238.3994140625</v>
      </c>
      <c r="O107" s="76"/>
      <c r="P107" s="77"/>
      <c r="Q107" s="77"/>
      <c r="R107" s="120">
        <f>S107+T107</f>
        <v>2</v>
      </c>
      <c r="S107" s="48">
        <v>2</v>
      </c>
      <c r="T107" s="48">
        <v>0</v>
      </c>
      <c r="U107" s="49">
        <v>0</v>
      </c>
      <c r="V107" s="49">
        <v>0.002179</v>
      </c>
      <c r="W107" s="49">
        <v>8.5E-05</v>
      </c>
      <c r="X107" s="49">
        <v>0.653496</v>
      </c>
      <c r="Y107" s="49">
        <v>0.5</v>
      </c>
      <c r="Z107" s="49">
        <v>0</v>
      </c>
      <c r="AA107" s="72">
        <v>107</v>
      </c>
      <c r="AB107" s="72"/>
      <c r="AC107" s="73"/>
      <c r="AD107" s="80" t="s">
        <v>2605</v>
      </c>
      <c r="AE107" s="80">
        <v>1885</v>
      </c>
      <c r="AF107" s="80">
        <v>6861834</v>
      </c>
      <c r="AG107" s="80">
        <v>123084</v>
      </c>
      <c r="AH107" s="80">
        <v>37346</v>
      </c>
      <c r="AI107" s="80"/>
      <c r="AJ107" s="80" t="s">
        <v>2718</v>
      </c>
      <c r="AK107" s="80" t="s">
        <v>2829</v>
      </c>
      <c r="AL107" s="80"/>
      <c r="AM107" s="80"/>
      <c r="AN107" s="82">
        <v>39846.85875</v>
      </c>
      <c r="AO107" s="83" t="s">
        <v>3001</v>
      </c>
      <c r="AP107" s="80" t="b">
        <v>0</v>
      </c>
      <c r="AQ107" s="80" t="b">
        <v>0</v>
      </c>
      <c r="AR107" s="80" t="b">
        <v>1</v>
      </c>
      <c r="AS107" s="80" t="s">
        <v>2484</v>
      </c>
      <c r="AT107" s="80">
        <v>10590</v>
      </c>
      <c r="AU107" s="83" t="s">
        <v>3091</v>
      </c>
      <c r="AV107" s="80" t="b">
        <v>1</v>
      </c>
      <c r="AW107" s="80" t="s">
        <v>3136</v>
      </c>
      <c r="AX107" s="83" t="s">
        <v>3165</v>
      </c>
      <c r="AY107" s="80" t="s">
        <v>65</v>
      </c>
      <c r="AZ107" s="79" t="str">
        <f>REPLACE(INDEX(GroupVertices[Group],MATCH(Vertices[[#This Row],[Vertex]],GroupVertices[Vertex],0)),1,1,"")</f>
        <v>7</v>
      </c>
      <c r="BA107" s="48"/>
      <c r="BB107" s="48"/>
      <c r="BC107" s="48"/>
      <c r="BD107" s="48"/>
      <c r="BE107" s="48"/>
      <c r="BF107" s="48"/>
      <c r="BG107" s="48"/>
      <c r="BH107" s="48"/>
      <c r="BI107" s="48"/>
      <c r="BJ107" s="48"/>
      <c r="BK107" s="2"/>
      <c r="BL107" s="3"/>
      <c r="BM107" s="3"/>
      <c r="BN107" s="3"/>
      <c r="BO107" s="3"/>
    </row>
    <row r="108" spans="1:67" ht="15">
      <c r="A108" s="65" t="s">
        <v>314</v>
      </c>
      <c r="B108" s="66"/>
      <c r="C108" s="66"/>
      <c r="D108" s="67">
        <v>1.7371794871794872</v>
      </c>
      <c r="E108" s="116">
        <v>40</v>
      </c>
      <c r="F108" s="95" t="s">
        <v>3106</v>
      </c>
      <c r="G108" s="114"/>
      <c r="H108" s="70"/>
      <c r="I108" s="71"/>
      <c r="J108" s="118"/>
      <c r="K108" s="70" t="s">
        <v>3890</v>
      </c>
      <c r="L108" s="119"/>
      <c r="M108" s="75">
        <v>7713.73828125</v>
      </c>
      <c r="N108" s="75">
        <v>3642.703857421875</v>
      </c>
      <c r="O108" s="76"/>
      <c r="P108" s="77"/>
      <c r="Q108" s="77"/>
      <c r="R108" s="120">
        <f>S108+T108</f>
        <v>2</v>
      </c>
      <c r="S108" s="48">
        <v>2</v>
      </c>
      <c r="T108" s="48">
        <v>0</v>
      </c>
      <c r="U108" s="49">
        <v>0</v>
      </c>
      <c r="V108" s="49">
        <v>0.002179</v>
      </c>
      <c r="W108" s="49">
        <v>8.5E-05</v>
      </c>
      <c r="X108" s="49">
        <v>0.653496</v>
      </c>
      <c r="Y108" s="49">
        <v>0.5</v>
      </c>
      <c r="Z108" s="49">
        <v>0</v>
      </c>
      <c r="AA108" s="72">
        <v>108</v>
      </c>
      <c r="AB108" s="72"/>
      <c r="AC108" s="73"/>
      <c r="AD108" s="80" t="s">
        <v>2606</v>
      </c>
      <c r="AE108" s="80">
        <v>18708</v>
      </c>
      <c r="AF108" s="80">
        <v>63301</v>
      </c>
      <c r="AG108" s="80">
        <v>74682</v>
      </c>
      <c r="AH108" s="80">
        <v>50140</v>
      </c>
      <c r="AI108" s="80"/>
      <c r="AJ108" s="80" t="s">
        <v>2719</v>
      </c>
      <c r="AK108" s="80" t="s">
        <v>2830</v>
      </c>
      <c r="AL108" s="83" t="s">
        <v>2909</v>
      </c>
      <c r="AM108" s="80"/>
      <c r="AN108" s="82">
        <v>39512.76887731482</v>
      </c>
      <c r="AO108" s="83" t="s">
        <v>3002</v>
      </c>
      <c r="AP108" s="80" t="b">
        <v>0</v>
      </c>
      <c r="AQ108" s="80" t="b">
        <v>0</v>
      </c>
      <c r="AR108" s="80" t="b">
        <v>0</v>
      </c>
      <c r="AS108" s="80" t="s">
        <v>2484</v>
      </c>
      <c r="AT108" s="80">
        <v>1778</v>
      </c>
      <c r="AU108" s="83" t="s">
        <v>3092</v>
      </c>
      <c r="AV108" s="80" t="b">
        <v>0</v>
      </c>
      <c r="AW108" s="80" t="s">
        <v>3136</v>
      </c>
      <c r="AX108" s="83" t="s">
        <v>3166</v>
      </c>
      <c r="AY108" s="80" t="s">
        <v>65</v>
      </c>
      <c r="AZ108" s="79" t="str">
        <f>REPLACE(INDEX(GroupVertices[Group],MATCH(Vertices[[#This Row],[Vertex]],GroupVertices[Vertex],0)),1,1,"")</f>
        <v>7</v>
      </c>
      <c r="BA108" s="48"/>
      <c r="BB108" s="48"/>
      <c r="BC108" s="48"/>
      <c r="BD108" s="48"/>
      <c r="BE108" s="48"/>
      <c r="BF108" s="48"/>
      <c r="BG108" s="48"/>
      <c r="BH108" s="48"/>
      <c r="BI108" s="48"/>
      <c r="BJ108" s="48"/>
      <c r="BK108" s="2"/>
      <c r="BL108" s="3"/>
      <c r="BM108" s="3"/>
      <c r="BN108" s="3"/>
      <c r="BO108" s="3"/>
    </row>
    <row r="109" spans="1:67" ht="15">
      <c r="A109" s="65" t="s">
        <v>315</v>
      </c>
      <c r="B109" s="66"/>
      <c r="C109" s="66"/>
      <c r="D109" s="67">
        <v>1.7371794871794872</v>
      </c>
      <c r="E109" s="116">
        <v>40</v>
      </c>
      <c r="F109" s="95" t="s">
        <v>3107</v>
      </c>
      <c r="G109" s="114"/>
      <c r="H109" s="70"/>
      <c r="I109" s="71"/>
      <c r="J109" s="118"/>
      <c r="K109" s="70" t="s">
        <v>3890</v>
      </c>
      <c r="L109" s="119"/>
      <c r="M109" s="75">
        <v>7030.92529296875</v>
      </c>
      <c r="N109" s="75">
        <v>4701.47900390625</v>
      </c>
      <c r="O109" s="76"/>
      <c r="P109" s="77"/>
      <c r="Q109" s="77"/>
      <c r="R109" s="120">
        <f>S109+T109</f>
        <v>2</v>
      </c>
      <c r="S109" s="48">
        <v>2</v>
      </c>
      <c r="T109" s="48">
        <v>0</v>
      </c>
      <c r="U109" s="49">
        <v>0</v>
      </c>
      <c r="V109" s="49">
        <v>0.002179</v>
      </c>
      <c r="W109" s="49">
        <v>8.5E-05</v>
      </c>
      <c r="X109" s="49">
        <v>0.653496</v>
      </c>
      <c r="Y109" s="49">
        <v>0.5</v>
      </c>
      <c r="Z109" s="49">
        <v>0</v>
      </c>
      <c r="AA109" s="72">
        <v>109</v>
      </c>
      <c r="AB109" s="72"/>
      <c r="AC109" s="73"/>
      <c r="AD109" s="80" t="s">
        <v>2607</v>
      </c>
      <c r="AE109" s="80">
        <v>88</v>
      </c>
      <c r="AF109" s="80">
        <v>312</v>
      </c>
      <c r="AG109" s="80">
        <v>39</v>
      </c>
      <c r="AH109" s="80">
        <v>9</v>
      </c>
      <c r="AI109" s="80"/>
      <c r="AJ109" s="80" t="s">
        <v>2720</v>
      </c>
      <c r="AK109" s="80" t="s">
        <v>2831</v>
      </c>
      <c r="AL109" s="83" t="s">
        <v>2910</v>
      </c>
      <c r="AM109" s="80"/>
      <c r="AN109" s="82">
        <v>41218.6584375</v>
      </c>
      <c r="AO109" s="83" t="s">
        <v>3003</v>
      </c>
      <c r="AP109" s="80" t="b">
        <v>1</v>
      </c>
      <c r="AQ109" s="80" t="b">
        <v>0</v>
      </c>
      <c r="AR109" s="80" t="b">
        <v>0</v>
      </c>
      <c r="AS109" s="80" t="s">
        <v>2484</v>
      </c>
      <c r="AT109" s="80">
        <v>16</v>
      </c>
      <c r="AU109" s="83" t="s">
        <v>3085</v>
      </c>
      <c r="AV109" s="80" t="b">
        <v>0</v>
      </c>
      <c r="AW109" s="80" t="s">
        <v>3136</v>
      </c>
      <c r="AX109" s="83" t="s">
        <v>3167</v>
      </c>
      <c r="AY109" s="80" t="s">
        <v>65</v>
      </c>
      <c r="AZ109" s="79" t="str">
        <f>REPLACE(INDEX(GroupVertices[Group],MATCH(Vertices[[#This Row],[Vertex]],GroupVertices[Vertex],0)),1,1,"")</f>
        <v>7</v>
      </c>
      <c r="BA109" s="48"/>
      <c r="BB109" s="48"/>
      <c r="BC109" s="48"/>
      <c r="BD109" s="48"/>
      <c r="BE109" s="48"/>
      <c r="BF109" s="48"/>
      <c r="BG109" s="48"/>
      <c r="BH109" s="48"/>
      <c r="BI109" s="48"/>
      <c r="BJ109" s="48"/>
      <c r="BK109" s="2"/>
      <c r="BL109" s="3"/>
      <c r="BM109" s="3"/>
      <c r="BN109" s="3"/>
      <c r="BO109" s="3"/>
    </row>
    <row r="110" spans="1:67" ht="15">
      <c r="A110" s="65" t="s">
        <v>316</v>
      </c>
      <c r="B110" s="66"/>
      <c r="C110" s="66"/>
      <c r="D110" s="67">
        <v>1.7371794871794872</v>
      </c>
      <c r="E110" s="116">
        <v>40</v>
      </c>
      <c r="F110" s="95" t="s">
        <v>3108</v>
      </c>
      <c r="G110" s="114"/>
      <c r="H110" s="70"/>
      <c r="I110" s="71"/>
      <c r="J110" s="118"/>
      <c r="K110" s="70" t="s">
        <v>3890</v>
      </c>
      <c r="L110" s="119"/>
      <c r="M110" s="75">
        <v>8682.6376953125</v>
      </c>
      <c r="N110" s="75">
        <v>3730.236572265625</v>
      </c>
      <c r="O110" s="76"/>
      <c r="P110" s="77"/>
      <c r="Q110" s="77"/>
      <c r="R110" s="120">
        <f>S110+T110</f>
        <v>2</v>
      </c>
      <c r="S110" s="48">
        <v>2</v>
      </c>
      <c r="T110" s="48">
        <v>0</v>
      </c>
      <c r="U110" s="49">
        <v>0</v>
      </c>
      <c r="V110" s="49">
        <v>0.002179</v>
      </c>
      <c r="W110" s="49">
        <v>8.5E-05</v>
      </c>
      <c r="X110" s="49">
        <v>0.653496</v>
      </c>
      <c r="Y110" s="49">
        <v>0.5</v>
      </c>
      <c r="Z110" s="49">
        <v>0</v>
      </c>
      <c r="AA110" s="72">
        <v>110</v>
      </c>
      <c r="AB110" s="72"/>
      <c r="AC110" s="73"/>
      <c r="AD110" s="80" t="s">
        <v>2608</v>
      </c>
      <c r="AE110" s="80">
        <v>1800</v>
      </c>
      <c r="AF110" s="80">
        <v>3357</v>
      </c>
      <c r="AG110" s="80">
        <v>14756</v>
      </c>
      <c r="AH110" s="80">
        <v>20563</v>
      </c>
      <c r="AI110" s="80"/>
      <c r="AJ110" s="80" t="s">
        <v>2721</v>
      </c>
      <c r="AK110" s="80" t="s">
        <v>2832</v>
      </c>
      <c r="AL110" s="83" t="s">
        <v>2911</v>
      </c>
      <c r="AM110" s="80"/>
      <c r="AN110" s="82">
        <v>40777.63568287037</v>
      </c>
      <c r="AO110" s="83" t="s">
        <v>3004</v>
      </c>
      <c r="AP110" s="80" t="b">
        <v>0</v>
      </c>
      <c r="AQ110" s="80" t="b">
        <v>0</v>
      </c>
      <c r="AR110" s="80" t="b">
        <v>1</v>
      </c>
      <c r="AS110" s="80" t="s">
        <v>2484</v>
      </c>
      <c r="AT110" s="80">
        <v>111</v>
      </c>
      <c r="AU110" s="83" t="s">
        <v>3093</v>
      </c>
      <c r="AV110" s="80" t="b">
        <v>0</v>
      </c>
      <c r="AW110" s="80" t="s">
        <v>3136</v>
      </c>
      <c r="AX110" s="83" t="s">
        <v>3168</v>
      </c>
      <c r="AY110" s="80" t="s">
        <v>65</v>
      </c>
      <c r="AZ110" s="79" t="str">
        <f>REPLACE(INDEX(GroupVertices[Group],MATCH(Vertices[[#This Row],[Vertex]],GroupVertices[Vertex],0)),1,1,"")</f>
        <v>7</v>
      </c>
      <c r="BA110" s="48"/>
      <c r="BB110" s="48"/>
      <c r="BC110" s="48"/>
      <c r="BD110" s="48"/>
      <c r="BE110" s="48"/>
      <c r="BF110" s="48"/>
      <c r="BG110" s="48"/>
      <c r="BH110" s="48"/>
      <c r="BI110" s="48"/>
      <c r="BJ110" s="48"/>
      <c r="BK110" s="2"/>
      <c r="BL110" s="3"/>
      <c r="BM110" s="3"/>
      <c r="BN110" s="3"/>
      <c r="BO110" s="3"/>
    </row>
    <row r="111" spans="1:67" ht="15">
      <c r="A111" s="65" t="s">
        <v>221</v>
      </c>
      <c r="B111" s="66"/>
      <c r="C111" s="66"/>
      <c r="D111" s="67">
        <v>1.7371794871794872</v>
      </c>
      <c r="E111" s="116">
        <v>40</v>
      </c>
      <c r="F111" s="95" t="s">
        <v>1071</v>
      </c>
      <c r="G111" s="114"/>
      <c r="H111" s="70"/>
      <c r="I111" s="71"/>
      <c r="J111" s="118"/>
      <c r="K111" s="70" t="s">
        <v>3890</v>
      </c>
      <c r="L111" s="119"/>
      <c r="M111" s="75">
        <v>8691.3447265625</v>
      </c>
      <c r="N111" s="75">
        <v>2072.064697265625</v>
      </c>
      <c r="O111" s="76"/>
      <c r="P111" s="77"/>
      <c r="Q111" s="77"/>
      <c r="R111" s="120">
        <f>S111+T111</f>
        <v>2</v>
      </c>
      <c r="S111" s="48">
        <v>1</v>
      </c>
      <c r="T111" s="48">
        <v>1</v>
      </c>
      <c r="U111" s="49">
        <v>0</v>
      </c>
      <c r="V111" s="49">
        <v>0</v>
      </c>
      <c r="W111" s="49">
        <v>0</v>
      </c>
      <c r="X111" s="49">
        <v>0.999996</v>
      </c>
      <c r="Y111" s="49">
        <v>0</v>
      </c>
      <c r="Z111" s="49" t="s">
        <v>3870</v>
      </c>
      <c r="AA111" s="72">
        <v>111</v>
      </c>
      <c r="AB111" s="72"/>
      <c r="AC111" s="73"/>
      <c r="AD111" s="80" t="s">
        <v>2586</v>
      </c>
      <c r="AE111" s="80">
        <v>3143</v>
      </c>
      <c r="AF111" s="80">
        <v>3535</v>
      </c>
      <c r="AG111" s="80">
        <v>9388</v>
      </c>
      <c r="AH111" s="80">
        <v>17502</v>
      </c>
      <c r="AI111" s="80"/>
      <c r="AJ111" s="80" t="s">
        <v>2699</v>
      </c>
      <c r="AK111" s="80" t="s">
        <v>2813</v>
      </c>
      <c r="AL111" s="83" t="s">
        <v>2895</v>
      </c>
      <c r="AM111" s="80"/>
      <c r="AN111" s="82">
        <v>42574.93063657408</v>
      </c>
      <c r="AO111" s="83" t="s">
        <v>2983</v>
      </c>
      <c r="AP111" s="80" t="b">
        <v>0</v>
      </c>
      <c r="AQ111" s="80" t="b">
        <v>0</v>
      </c>
      <c r="AR111" s="80" t="b">
        <v>1</v>
      </c>
      <c r="AS111" s="80" t="s">
        <v>2484</v>
      </c>
      <c r="AT111" s="80">
        <v>125</v>
      </c>
      <c r="AU111" s="83" t="s">
        <v>3085</v>
      </c>
      <c r="AV111" s="80" t="b">
        <v>0</v>
      </c>
      <c r="AW111" s="80" t="s">
        <v>3136</v>
      </c>
      <c r="AX111" s="83" t="s">
        <v>3146</v>
      </c>
      <c r="AY111" s="80" t="s">
        <v>66</v>
      </c>
      <c r="AZ111" s="79" t="str">
        <f>REPLACE(INDEX(GroupVertices[Group],MATCH(Vertices[[#This Row],[Vertex]],GroupVertices[Vertex],0)),1,1,"")</f>
        <v>16</v>
      </c>
      <c r="BA111" s="48" t="s">
        <v>883</v>
      </c>
      <c r="BB111" s="48" t="s">
        <v>883</v>
      </c>
      <c r="BC111" s="48" t="s">
        <v>917</v>
      </c>
      <c r="BD111" s="48" t="s">
        <v>917</v>
      </c>
      <c r="BE111" s="48" t="s">
        <v>925</v>
      </c>
      <c r="BF111" s="48" t="s">
        <v>925</v>
      </c>
      <c r="BG111" s="113" t="s">
        <v>3694</v>
      </c>
      <c r="BH111" s="113" t="s">
        <v>3694</v>
      </c>
      <c r="BI111" s="113" t="s">
        <v>3798</v>
      </c>
      <c r="BJ111" s="113" t="s">
        <v>3798</v>
      </c>
      <c r="BK111" s="2"/>
      <c r="BL111" s="3"/>
      <c r="BM111" s="3"/>
      <c r="BN111" s="3"/>
      <c r="BO111" s="3"/>
    </row>
    <row r="112" spans="1:67" ht="15">
      <c r="A112" s="65" t="s">
        <v>228</v>
      </c>
      <c r="B112" s="66"/>
      <c r="C112" s="66"/>
      <c r="D112" s="67">
        <v>1.7371794871794872</v>
      </c>
      <c r="E112" s="116">
        <v>40</v>
      </c>
      <c r="F112" s="95" t="s">
        <v>1078</v>
      </c>
      <c r="G112" s="114"/>
      <c r="H112" s="70"/>
      <c r="I112" s="71"/>
      <c r="J112" s="118"/>
      <c r="K112" s="70" t="s">
        <v>3890</v>
      </c>
      <c r="L112" s="119"/>
      <c r="M112" s="75">
        <v>9512.4306640625</v>
      </c>
      <c r="N112" s="75">
        <v>3060.166259765625</v>
      </c>
      <c r="O112" s="76"/>
      <c r="P112" s="77"/>
      <c r="Q112" s="77"/>
      <c r="R112" s="120">
        <f>S112+T112</f>
        <v>2</v>
      </c>
      <c r="S112" s="48">
        <v>1</v>
      </c>
      <c r="T112" s="48">
        <v>1</v>
      </c>
      <c r="U112" s="49">
        <v>0</v>
      </c>
      <c r="V112" s="49">
        <v>0</v>
      </c>
      <c r="W112" s="49">
        <v>0</v>
      </c>
      <c r="X112" s="49">
        <v>0.999996</v>
      </c>
      <c r="Y112" s="49">
        <v>0</v>
      </c>
      <c r="Z112" s="49" t="s">
        <v>3870</v>
      </c>
      <c r="AA112" s="72">
        <v>112</v>
      </c>
      <c r="AB112" s="72"/>
      <c r="AC112" s="73"/>
      <c r="AD112" s="80" t="s">
        <v>2599</v>
      </c>
      <c r="AE112" s="80">
        <v>1538</v>
      </c>
      <c r="AF112" s="80">
        <v>1575</v>
      </c>
      <c r="AG112" s="80">
        <v>5117</v>
      </c>
      <c r="AH112" s="80">
        <v>5316</v>
      </c>
      <c r="AI112" s="80"/>
      <c r="AJ112" s="80" t="s">
        <v>2712</v>
      </c>
      <c r="AK112" s="80" t="s">
        <v>2824</v>
      </c>
      <c r="AL112" s="83" t="s">
        <v>2904</v>
      </c>
      <c r="AM112" s="80"/>
      <c r="AN112" s="82">
        <v>42815.63155092593</v>
      </c>
      <c r="AO112" s="83" t="s">
        <v>2996</v>
      </c>
      <c r="AP112" s="80" t="b">
        <v>0</v>
      </c>
      <c r="AQ112" s="80" t="b">
        <v>0</v>
      </c>
      <c r="AR112" s="80" t="b">
        <v>0</v>
      </c>
      <c r="AS112" s="80" t="s">
        <v>2484</v>
      </c>
      <c r="AT112" s="80">
        <v>9</v>
      </c>
      <c r="AU112" s="83" t="s">
        <v>3085</v>
      </c>
      <c r="AV112" s="80" t="b">
        <v>0</v>
      </c>
      <c r="AW112" s="80" t="s">
        <v>3136</v>
      </c>
      <c r="AX112" s="83" t="s">
        <v>3159</v>
      </c>
      <c r="AY112" s="80" t="s">
        <v>66</v>
      </c>
      <c r="AZ112" s="79" t="str">
        <f>REPLACE(INDEX(GroupVertices[Group],MATCH(Vertices[[#This Row],[Vertex]],GroupVertices[Vertex],0)),1,1,"")</f>
        <v>15</v>
      </c>
      <c r="BA112" s="48"/>
      <c r="BB112" s="48"/>
      <c r="BC112" s="48"/>
      <c r="BD112" s="48"/>
      <c r="BE112" s="48" t="s">
        <v>925</v>
      </c>
      <c r="BF112" s="48" t="s">
        <v>925</v>
      </c>
      <c r="BG112" s="113" t="s">
        <v>3703</v>
      </c>
      <c r="BH112" s="113" t="s">
        <v>3703</v>
      </c>
      <c r="BI112" s="113" t="s">
        <v>3806</v>
      </c>
      <c r="BJ112" s="113" t="s">
        <v>3806</v>
      </c>
      <c r="BK112" s="2"/>
      <c r="BL112" s="3"/>
      <c r="BM112" s="3"/>
      <c r="BN112" s="3"/>
      <c r="BO112" s="3"/>
    </row>
    <row r="113" spans="1:67" ht="15">
      <c r="A113" s="65" t="s">
        <v>232</v>
      </c>
      <c r="B113" s="66"/>
      <c r="C113" s="66"/>
      <c r="D113" s="67">
        <v>1.7371794871794872</v>
      </c>
      <c r="E113" s="116">
        <v>40</v>
      </c>
      <c r="F113" s="95" t="s">
        <v>1082</v>
      </c>
      <c r="G113" s="114"/>
      <c r="H113" s="70"/>
      <c r="I113" s="71"/>
      <c r="J113" s="118"/>
      <c r="K113" s="70" t="s">
        <v>3890</v>
      </c>
      <c r="L113" s="119"/>
      <c r="M113" s="75">
        <v>8691.3447265625</v>
      </c>
      <c r="N113" s="75">
        <v>3060.166259765625</v>
      </c>
      <c r="O113" s="76"/>
      <c r="P113" s="77"/>
      <c r="Q113" s="77"/>
      <c r="R113" s="120">
        <f>S113+T113</f>
        <v>2</v>
      </c>
      <c r="S113" s="48">
        <v>1</v>
      </c>
      <c r="T113" s="48">
        <v>1</v>
      </c>
      <c r="U113" s="49">
        <v>0</v>
      </c>
      <c r="V113" s="49">
        <v>0</v>
      </c>
      <c r="W113" s="49">
        <v>0</v>
      </c>
      <c r="X113" s="49">
        <v>0.999996</v>
      </c>
      <c r="Y113" s="49">
        <v>0</v>
      </c>
      <c r="Z113" s="49" t="s">
        <v>3870</v>
      </c>
      <c r="AA113" s="72">
        <v>113</v>
      </c>
      <c r="AB113" s="72"/>
      <c r="AC113" s="73"/>
      <c r="AD113" s="80" t="s">
        <v>2609</v>
      </c>
      <c r="AE113" s="80">
        <v>2</v>
      </c>
      <c r="AF113" s="80">
        <v>6</v>
      </c>
      <c r="AG113" s="80">
        <v>4</v>
      </c>
      <c r="AH113" s="80">
        <v>0</v>
      </c>
      <c r="AI113" s="80"/>
      <c r="AJ113" s="80"/>
      <c r="AK113" s="80"/>
      <c r="AL113" s="80"/>
      <c r="AM113" s="80"/>
      <c r="AN113" s="82">
        <v>43480.11310185185</v>
      </c>
      <c r="AO113" s="80"/>
      <c r="AP113" s="80" t="b">
        <v>1</v>
      </c>
      <c r="AQ113" s="80" t="b">
        <v>0</v>
      </c>
      <c r="AR113" s="80" t="b">
        <v>0</v>
      </c>
      <c r="AS113" s="80" t="s">
        <v>2484</v>
      </c>
      <c r="AT113" s="80">
        <v>0</v>
      </c>
      <c r="AU113" s="80"/>
      <c r="AV113" s="80" t="b">
        <v>0</v>
      </c>
      <c r="AW113" s="80" t="s">
        <v>3136</v>
      </c>
      <c r="AX113" s="83" t="s">
        <v>3169</v>
      </c>
      <c r="AY113" s="80" t="s">
        <v>66</v>
      </c>
      <c r="AZ113" s="79" t="str">
        <f>REPLACE(INDEX(GroupVertices[Group],MATCH(Vertices[[#This Row],[Vertex]],GroupVertices[Vertex],0)),1,1,"")</f>
        <v>14</v>
      </c>
      <c r="BA113" s="48"/>
      <c r="BB113" s="48"/>
      <c r="BC113" s="48"/>
      <c r="BD113" s="48"/>
      <c r="BE113" s="48" t="s">
        <v>929</v>
      </c>
      <c r="BF113" s="48" t="s">
        <v>929</v>
      </c>
      <c r="BG113" s="113" t="s">
        <v>3707</v>
      </c>
      <c r="BH113" s="113" t="s">
        <v>3707</v>
      </c>
      <c r="BI113" s="113" t="s">
        <v>3809</v>
      </c>
      <c r="BJ113" s="113" t="s">
        <v>3809</v>
      </c>
      <c r="BK113" s="2"/>
      <c r="BL113" s="3"/>
      <c r="BM113" s="3"/>
      <c r="BN113" s="3"/>
      <c r="BO113" s="3"/>
    </row>
    <row r="114" spans="1:67" ht="15">
      <c r="A114" s="65" t="s">
        <v>263</v>
      </c>
      <c r="B114" s="66"/>
      <c r="C114" s="66"/>
      <c r="D114" s="67">
        <v>1.7371794871794872</v>
      </c>
      <c r="E114" s="116">
        <v>40</v>
      </c>
      <c r="F114" s="95" t="s">
        <v>1104</v>
      </c>
      <c r="G114" s="114"/>
      <c r="H114" s="70"/>
      <c r="I114" s="71"/>
      <c r="J114" s="118"/>
      <c r="K114" s="70" t="s">
        <v>3890</v>
      </c>
      <c r="L114" s="119"/>
      <c r="M114" s="75">
        <v>9512.4306640625</v>
      </c>
      <c r="N114" s="75">
        <v>2072.064697265625</v>
      </c>
      <c r="O114" s="76"/>
      <c r="P114" s="77"/>
      <c r="Q114" s="77"/>
      <c r="R114" s="120">
        <f>S114+T114</f>
        <v>2</v>
      </c>
      <c r="S114" s="48">
        <v>1</v>
      </c>
      <c r="T114" s="48">
        <v>1</v>
      </c>
      <c r="U114" s="49">
        <v>0</v>
      </c>
      <c r="V114" s="49">
        <v>0</v>
      </c>
      <c r="W114" s="49">
        <v>0</v>
      </c>
      <c r="X114" s="49">
        <v>0.999996</v>
      </c>
      <c r="Y114" s="49">
        <v>0</v>
      </c>
      <c r="Z114" s="49" t="s">
        <v>3870</v>
      </c>
      <c r="AA114" s="72">
        <v>114</v>
      </c>
      <c r="AB114" s="72"/>
      <c r="AC114" s="73"/>
      <c r="AD114" s="80" t="s">
        <v>263</v>
      </c>
      <c r="AE114" s="80">
        <v>1559</v>
      </c>
      <c r="AF114" s="80">
        <v>747</v>
      </c>
      <c r="AG114" s="80">
        <v>4901</v>
      </c>
      <c r="AH114" s="80">
        <v>1</v>
      </c>
      <c r="AI114" s="80"/>
      <c r="AJ114" s="80" t="s">
        <v>2755</v>
      </c>
      <c r="AK114" s="80" t="s">
        <v>2856</v>
      </c>
      <c r="AL114" s="83" t="s">
        <v>2935</v>
      </c>
      <c r="AM114" s="80"/>
      <c r="AN114" s="82">
        <v>39775.602430555555</v>
      </c>
      <c r="AO114" s="83" t="s">
        <v>3037</v>
      </c>
      <c r="AP114" s="80" t="b">
        <v>0</v>
      </c>
      <c r="AQ114" s="80" t="b">
        <v>0</v>
      </c>
      <c r="AR114" s="80" t="b">
        <v>0</v>
      </c>
      <c r="AS114" s="80" t="s">
        <v>2484</v>
      </c>
      <c r="AT114" s="80">
        <v>3</v>
      </c>
      <c r="AU114" s="83" t="s">
        <v>3085</v>
      </c>
      <c r="AV114" s="80" t="b">
        <v>0</v>
      </c>
      <c r="AW114" s="80" t="s">
        <v>3136</v>
      </c>
      <c r="AX114" s="83" t="s">
        <v>3204</v>
      </c>
      <c r="AY114" s="80" t="s">
        <v>66</v>
      </c>
      <c r="AZ114" s="79" t="str">
        <f>REPLACE(INDEX(GroupVertices[Group],MATCH(Vertices[[#This Row],[Vertex]],GroupVertices[Vertex],0)),1,1,"")</f>
        <v>13</v>
      </c>
      <c r="BA114" s="48" t="s">
        <v>885</v>
      </c>
      <c r="BB114" s="48" t="s">
        <v>885</v>
      </c>
      <c r="BC114" s="48" t="s">
        <v>918</v>
      </c>
      <c r="BD114" s="48" t="s">
        <v>918</v>
      </c>
      <c r="BE114" s="48" t="s">
        <v>936</v>
      </c>
      <c r="BF114" s="48" t="s">
        <v>936</v>
      </c>
      <c r="BG114" s="113" t="s">
        <v>3485</v>
      </c>
      <c r="BH114" s="113" t="s">
        <v>3485</v>
      </c>
      <c r="BI114" s="113" t="s">
        <v>3583</v>
      </c>
      <c r="BJ114" s="113" t="s">
        <v>3583</v>
      </c>
      <c r="BK114" s="2"/>
      <c r="BL114" s="3"/>
      <c r="BM114" s="3"/>
      <c r="BN114" s="3"/>
      <c r="BO114" s="3"/>
    </row>
    <row r="115" spans="1:67" ht="15">
      <c r="A115" s="65" t="s">
        <v>264</v>
      </c>
      <c r="B115" s="66"/>
      <c r="C115" s="66"/>
      <c r="D115" s="67">
        <v>1.7371794871794872</v>
      </c>
      <c r="E115" s="116">
        <v>40</v>
      </c>
      <c r="F115" s="95" t="s">
        <v>1105</v>
      </c>
      <c r="G115" s="114"/>
      <c r="H115" s="70"/>
      <c r="I115" s="71"/>
      <c r="J115" s="118"/>
      <c r="K115" s="70" t="s">
        <v>3890</v>
      </c>
      <c r="L115" s="119"/>
      <c r="M115" s="75">
        <v>9652.3193359375</v>
      </c>
      <c r="N115" s="75">
        <v>833.2498168945312</v>
      </c>
      <c r="O115" s="76"/>
      <c r="P115" s="77"/>
      <c r="Q115" s="77"/>
      <c r="R115" s="120">
        <f>S115+T115</f>
        <v>2</v>
      </c>
      <c r="S115" s="48">
        <v>1</v>
      </c>
      <c r="T115" s="48">
        <v>1</v>
      </c>
      <c r="U115" s="49">
        <v>0</v>
      </c>
      <c r="V115" s="49">
        <v>0</v>
      </c>
      <c r="W115" s="49">
        <v>0</v>
      </c>
      <c r="X115" s="49">
        <v>0.999996</v>
      </c>
      <c r="Y115" s="49">
        <v>0</v>
      </c>
      <c r="Z115" s="49" t="s">
        <v>3870</v>
      </c>
      <c r="AA115" s="72">
        <v>115</v>
      </c>
      <c r="AB115" s="72"/>
      <c r="AC115" s="73"/>
      <c r="AD115" s="80" t="s">
        <v>2643</v>
      </c>
      <c r="AE115" s="80">
        <v>1735</v>
      </c>
      <c r="AF115" s="80">
        <v>1236</v>
      </c>
      <c r="AG115" s="80">
        <v>3157</v>
      </c>
      <c r="AH115" s="80">
        <v>7120</v>
      </c>
      <c r="AI115" s="80"/>
      <c r="AJ115" s="80" t="s">
        <v>2756</v>
      </c>
      <c r="AK115" s="80" t="s">
        <v>2857</v>
      </c>
      <c r="AL115" s="83" t="s">
        <v>2936</v>
      </c>
      <c r="AM115" s="80"/>
      <c r="AN115" s="82">
        <v>42625.38334490741</v>
      </c>
      <c r="AO115" s="83" t="s">
        <v>3038</v>
      </c>
      <c r="AP115" s="80" t="b">
        <v>1</v>
      </c>
      <c r="AQ115" s="80" t="b">
        <v>0</v>
      </c>
      <c r="AR115" s="80" t="b">
        <v>1</v>
      </c>
      <c r="AS115" s="80" t="s">
        <v>2484</v>
      </c>
      <c r="AT115" s="80">
        <v>22</v>
      </c>
      <c r="AU115" s="80"/>
      <c r="AV115" s="80" t="b">
        <v>0</v>
      </c>
      <c r="AW115" s="80" t="s">
        <v>3136</v>
      </c>
      <c r="AX115" s="83" t="s">
        <v>3205</v>
      </c>
      <c r="AY115" s="80" t="s">
        <v>66</v>
      </c>
      <c r="AZ115" s="79" t="str">
        <f>REPLACE(INDEX(GroupVertices[Group],MATCH(Vertices[[#This Row],[Vertex]],GroupVertices[Vertex],0)),1,1,"")</f>
        <v>12</v>
      </c>
      <c r="BA115" s="48"/>
      <c r="BB115" s="48"/>
      <c r="BC115" s="48"/>
      <c r="BD115" s="48"/>
      <c r="BE115" s="48" t="s">
        <v>925</v>
      </c>
      <c r="BF115" s="48" t="s">
        <v>925</v>
      </c>
      <c r="BG115" s="113" t="s">
        <v>3722</v>
      </c>
      <c r="BH115" s="113" t="s">
        <v>3771</v>
      </c>
      <c r="BI115" s="113" t="s">
        <v>3822</v>
      </c>
      <c r="BJ115" s="113" t="s">
        <v>3822</v>
      </c>
      <c r="BK115" s="2"/>
      <c r="BL115" s="3"/>
      <c r="BM115" s="3"/>
      <c r="BN115" s="3"/>
      <c r="BO115" s="3"/>
    </row>
    <row r="116" spans="1:67" ht="15">
      <c r="A116" s="65" t="s">
        <v>299</v>
      </c>
      <c r="B116" s="66"/>
      <c r="C116" s="66"/>
      <c r="D116" s="67">
        <v>1.7371794871794872</v>
      </c>
      <c r="E116" s="116">
        <v>40</v>
      </c>
      <c r="F116" s="95" t="s">
        <v>1139</v>
      </c>
      <c r="G116" s="114"/>
      <c r="H116" s="70"/>
      <c r="I116" s="71"/>
      <c r="J116" s="118"/>
      <c r="K116" s="70" t="s">
        <v>3890</v>
      </c>
      <c r="L116" s="119"/>
      <c r="M116" s="75">
        <v>8831.2333984375</v>
      </c>
      <c r="N116" s="75">
        <v>457.18145751953125</v>
      </c>
      <c r="O116" s="76"/>
      <c r="P116" s="77"/>
      <c r="Q116" s="77"/>
      <c r="R116" s="120">
        <f>S116+T116</f>
        <v>2</v>
      </c>
      <c r="S116" s="48">
        <v>1</v>
      </c>
      <c r="T116" s="48">
        <v>1</v>
      </c>
      <c r="U116" s="49">
        <v>0</v>
      </c>
      <c r="V116" s="49">
        <v>0</v>
      </c>
      <c r="W116" s="49">
        <v>0</v>
      </c>
      <c r="X116" s="49">
        <v>0.999996</v>
      </c>
      <c r="Y116" s="49">
        <v>0</v>
      </c>
      <c r="Z116" s="49" t="s">
        <v>3870</v>
      </c>
      <c r="AA116" s="72">
        <v>116</v>
      </c>
      <c r="AB116" s="72"/>
      <c r="AC116" s="73"/>
      <c r="AD116" s="80" t="s">
        <v>2683</v>
      </c>
      <c r="AE116" s="80">
        <v>10833</v>
      </c>
      <c r="AF116" s="80">
        <v>14685</v>
      </c>
      <c r="AG116" s="80">
        <v>54248</v>
      </c>
      <c r="AH116" s="80">
        <v>2757</v>
      </c>
      <c r="AI116" s="80"/>
      <c r="AJ116" s="80" t="s">
        <v>2796</v>
      </c>
      <c r="AK116" s="80" t="s">
        <v>2885</v>
      </c>
      <c r="AL116" s="83" t="s">
        <v>2967</v>
      </c>
      <c r="AM116" s="80"/>
      <c r="AN116" s="82">
        <v>39909.116574074076</v>
      </c>
      <c r="AO116" s="83" t="s">
        <v>3075</v>
      </c>
      <c r="AP116" s="80" t="b">
        <v>0</v>
      </c>
      <c r="AQ116" s="80" t="b">
        <v>0</v>
      </c>
      <c r="AR116" s="80" t="b">
        <v>1</v>
      </c>
      <c r="AS116" s="80" t="s">
        <v>2484</v>
      </c>
      <c r="AT116" s="80">
        <v>911</v>
      </c>
      <c r="AU116" s="83" t="s">
        <v>3085</v>
      </c>
      <c r="AV116" s="80" t="b">
        <v>0</v>
      </c>
      <c r="AW116" s="80" t="s">
        <v>3136</v>
      </c>
      <c r="AX116" s="83" t="s">
        <v>3246</v>
      </c>
      <c r="AY116" s="80" t="s">
        <v>66</v>
      </c>
      <c r="AZ116" s="79" t="str">
        <f>REPLACE(INDEX(GroupVertices[Group],MATCH(Vertices[[#This Row],[Vertex]],GroupVertices[Vertex],0)),1,1,"")</f>
        <v>11</v>
      </c>
      <c r="BA116" s="48" t="s">
        <v>912</v>
      </c>
      <c r="BB116" s="48" t="s">
        <v>912</v>
      </c>
      <c r="BC116" s="48" t="s">
        <v>919</v>
      </c>
      <c r="BD116" s="48" t="s">
        <v>919</v>
      </c>
      <c r="BE116" s="48" t="s">
        <v>3423</v>
      </c>
      <c r="BF116" s="48" t="s">
        <v>3423</v>
      </c>
      <c r="BG116" s="113" t="s">
        <v>3423</v>
      </c>
      <c r="BH116" s="113" t="s">
        <v>3423</v>
      </c>
      <c r="BI116" s="113" t="s">
        <v>3849</v>
      </c>
      <c r="BJ116" s="113" t="s">
        <v>3849</v>
      </c>
      <c r="BK116" s="2"/>
      <c r="BL116" s="3"/>
      <c r="BM116" s="3"/>
      <c r="BN116" s="3"/>
      <c r="BO116" s="3"/>
    </row>
    <row r="117" spans="1:67" ht="15">
      <c r="A117" s="65" t="s">
        <v>308</v>
      </c>
      <c r="B117" s="66"/>
      <c r="C117" s="66"/>
      <c r="D117" s="67">
        <v>1.7371794871794872</v>
      </c>
      <c r="E117" s="116">
        <v>40</v>
      </c>
      <c r="F117" s="95" t="s">
        <v>3135</v>
      </c>
      <c r="G117" s="114"/>
      <c r="H117" s="70"/>
      <c r="I117" s="71"/>
      <c r="J117" s="118"/>
      <c r="K117" s="70" t="s">
        <v>3890</v>
      </c>
      <c r="L117" s="119"/>
      <c r="M117" s="75">
        <v>8831.2333984375</v>
      </c>
      <c r="N117" s="75">
        <v>1201.9454345703125</v>
      </c>
      <c r="O117" s="76"/>
      <c r="P117" s="77"/>
      <c r="Q117" s="77"/>
      <c r="R117" s="120">
        <f>S117+T117</f>
        <v>2</v>
      </c>
      <c r="S117" s="48">
        <v>1</v>
      </c>
      <c r="T117" s="48">
        <v>1</v>
      </c>
      <c r="U117" s="49">
        <v>0</v>
      </c>
      <c r="V117" s="49">
        <v>0</v>
      </c>
      <c r="W117" s="49">
        <v>0</v>
      </c>
      <c r="X117" s="49">
        <v>0.999996</v>
      </c>
      <c r="Y117" s="49">
        <v>0</v>
      </c>
      <c r="Z117" s="49" t="s">
        <v>3870</v>
      </c>
      <c r="AA117" s="72">
        <v>117</v>
      </c>
      <c r="AB117" s="72"/>
      <c r="AC117" s="73"/>
      <c r="AD117" s="80" t="s">
        <v>2509</v>
      </c>
      <c r="AE117" s="80">
        <v>43</v>
      </c>
      <c r="AF117" s="80">
        <v>198</v>
      </c>
      <c r="AG117" s="80">
        <v>72134</v>
      </c>
      <c r="AH117" s="80">
        <v>141</v>
      </c>
      <c r="AI117" s="80"/>
      <c r="AJ117" s="80" t="s">
        <v>2805</v>
      </c>
      <c r="AK117" s="80"/>
      <c r="AL117" s="83" t="s">
        <v>2973</v>
      </c>
      <c r="AM117" s="80"/>
      <c r="AN117" s="82">
        <v>42713.754212962966</v>
      </c>
      <c r="AO117" s="83" t="s">
        <v>3084</v>
      </c>
      <c r="AP117" s="80" t="b">
        <v>0</v>
      </c>
      <c r="AQ117" s="80" t="b">
        <v>0</v>
      </c>
      <c r="AR117" s="80" t="b">
        <v>0</v>
      </c>
      <c r="AS117" s="80" t="s">
        <v>2484</v>
      </c>
      <c r="AT117" s="80">
        <v>8</v>
      </c>
      <c r="AU117" s="83" t="s">
        <v>3085</v>
      </c>
      <c r="AV117" s="80" t="b">
        <v>0</v>
      </c>
      <c r="AW117" s="80" t="s">
        <v>3136</v>
      </c>
      <c r="AX117" s="83" t="s">
        <v>3255</v>
      </c>
      <c r="AY117" s="80" t="s">
        <v>66</v>
      </c>
      <c r="AZ117" s="79" t="str">
        <f>REPLACE(INDEX(GroupVertices[Group],MATCH(Vertices[[#This Row],[Vertex]],GroupVertices[Vertex],0)),1,1,"")</f>
        <v>10</v>
      </c>
      <c r="BA117" s="48" t="s">
        <v>3324</v>
      </c>
      <c r="BB117" s="48" t="s">
        <v>3324</v>
      </c>
      <c r="BC117" s="48" t="s">
        <v>924</v>
      </c>
      <c r="BD117" s="48" t="s">
        <v>924</v>
      </c>
      <c r="BE117" s="48" t="s">
        <v>925</v>
      </c>
      <c r="BF117" s="48" t="s">
        <v>925</v>
      </c>
      <c r="BG117" s="113" t="s">
        <v>3752</v>
      </c>
      <c r="BH117" s="113" t="s">
        <v>3793</v>
      </c>
      <c r="BI117" s="113" t="s">
        <v>3854</v>
      </c>
      <c r="BJ117" s="113" t="s">
        <v>3869</v>
      </c>
      <c r="BK117" s="2"/>
      <c r="BL117" s="3"/>
      <c r="BM117" s="3"/>
      <c r="BN117" s="3"/>
      <c r="BO117" s="3"/>
    </row>
    <row r="118" spans="1:67" ht="15">
      <c r="A118" s="65" t="s">
        <v>246</v>
      </c>
      <c r="B118" s="66"/>
      <c r="C118" s="66"/>
      <c r="D118" s="67">
        <v>1.5</v>
      </c>
      <c r="E118" s="116">
        <v>40</v>
      </c>
      <c r="F118" s="95" t="s">
        <v>1095</v>
      </c>
      <c r="G118" s="114"/>
      <c r="H118" s="70"/>
      <c r="I118" s="71"/>
      <c r="J118" s="118"/>
      <c r="K118" s="70" t="s">
        <v>3890</v>
      </c>
      <c r="L118" s="119"/>
      <c r="M118" s="75">
        <v>8210.8564453125</v>
      </c>
      <c r="N118" s="75">
        <v>1145.8536376953125</v>
      </c>
      <c r="O118" s="76"/>
      <c r="P118" s="77"/>
      <c r="Q118" s="77"/>
      <c r="R118" s="120">
        <f>S118+T118</f>
        <v>1</v>
      </c>
      <c r="S118" s="48">
        <v>0</v>
      </c>
      <c r="T118" s="48">
        <v>1</v>
      </c>
      <c r="U118" s="49">
        <v>0</v>
      </c>
      <c r="V118" s="49">
        <v>0.333333</v>
      </c>
      <c r="W118" s="49">
        <v>0</v>
      </c>
      <c r="X118" s="49">
        <v>0.638295</v>
      </c>
      <c r="Y118" s="49">
        <v>0</v>
      </c>
      <c r="Z118" s="49">
        <v>0</v>
      </c>
      <c r="AA118" s="72">
        <v>118</v>
      </c>
      <c r="AB118" s="72"/>
      <c r="AC118" s="73"/>
      <c r="AD118" s="80" t="s">
        <v>2628</v>
      </c>
      <c r="AE118" s="80">
        <v>343</v>
      </c>
      <c r="AF118" s="80">
        <v>509</v>
      </c>
      <c r="AG118" s="80">
        <v>14050</v>
      </c>
      <c r="AH118" s="80">
        <v>2</v>
      </c>
      <c r="AI118" s="80"/>
      <c r="AJ118" s="80" t="s">
        <v>2740</v>
      </c>
      <c r="AK118" s="80"/>
      <c r="AL118" s="83" t="s">
        <v>2923</v>
      </c>
      <c r="AM118" s="80"/>
      <c r="AN118" s="82">
        <v>40533.949108796296</v>
      </c>
      <c r="AO118" s="83" t="s">
        <v>3022</v>
      </c>
      <c r="AP118" s="80" t="b">
        <v>1</v>
      </c>
      <c r="AQ118" s="80" t="b">
        <v>0</v>
      </c>
      <c r="AR118" s="80" t="b">
        <v>0</v>
      </c>
      <c r="AS118" s="80" t="s">
        <v>2484</v>
      </c>
      <c r="AT118" s="80">
        <v>24</v>
      </c>
      <c r="AU118" s="83" t="s">
        <v>3085</v>
      </c>
      <c r="AV118" s="80" t="b">
        <v>0</v>
      </c>
      <c r="AW118" s="80" t="s">
        <v>3136</v>
      </c>
      <c r="AX118" s="83" t="s">
        <v>3189</v>
      </c>
      <c r="AY118" s="80" t="s">
        <v>66</v>
      </c>
      <c r="AZ118" s="79" t="str">
        <f>REPLACE(INDEX(GroupVertices[Group],MATCH(Vertices[[#This Row],[Vertex]],GroupVertices[Vertex],0)),1,1,"")</f>
        <v>8</v>
      </c>
      <c r="BA118" s="48"/>
      <c r="BB118" s="48"/>
      <c r="BC118" s="48"/>
      <c r="BD118" s="48"/>
      <c r="BE118" s="48" t="s">
        <v>933</v>
      </c>
      <c r="BF118" s="48" t="s">
        <v>933</v>
      </c>
      <c r="BG118" s="113" t="s">
        <v>3483</v>
      </c>
      <c r="BH118" s="113" t="s">
        <v>3483</v>
      </c>
      <c r="BI118" s="113" t="s">
        <v>3581</v>
      </c>
      <c r="BJ118" s="113" t="s">
        <v>3581</v>
      </c>
      <c r="BK118" s="2"/>
      <c r="BL118" s="3"/>
      <c r="BM118" s="3"/>
      <c r="BN118" s="3"/>
      <c r="BO118" s="3"/>
    </row>
    <row r="119" spans="1:67" ht="15">
      <c r="A119" s="65" t="s">
        <v>259</v>
      </c>
      <c r="B119" s="66"/>
      <c r="C119" s="66"/>
      <c r="D119" s="67">
        <v>1.5</v>
      </c>
      <c r="E119" s="116">
        <v>40</v>
      </c>
      <c r="F119" s="95" t="s">
        <v>1102</v>
      </c>
      <c r="G119" s="114"/>
      <c r="H119" s="70"/>
      <c r="I119" s="71"/>
      <c r="J119" s="118"/>
      <c r="K119" s="70" t="s">
        <v>3890</v>
      </c>
      <c r="L119" s="119"/>
      <c r="M119" s="75">
        <v>6945.77587890625</v>
      </c>
      <c r="N119" s="75">
        <v>1725.493408203125</v>
      </c>
      <c r="O119" s="76"/>
      <c r="P119" s="77"/>
      <c r="Q119" s="77"/>
      <c r="R119" s="120">
        <f>S119+T119</f>
        <v>1</v>
      </c>
      <c r="S119" s="48">
        <v>0</v>
      </c>
      <c r="T119" s="48">
        <v>1</v>
      </c>
      <c r="U119" s="49">
        <v>0</v>
      </c>
      <c r="V119" s="49">
        <v>0.333333</v>
      </c>
      <c r="W119" s="49">
        <v>0</v>
      </c>
      <c r="X119" s="49">
        <v>0.638295</v>
      </c>
      <c r="Y119" s="49">
        <v>0</v>
      </c>
      <c r="Z119" s="49">
        <v>0</v>
      </c>
      <c r="AA119" s="72">
        <v>119</v>
      </c>
      <c r="AB119" s="72"/>
      <c r="AC119" s="73"/>
      <c r="AD119" s="80" t="s">
        <v>2639</v>
      </c>
      <c r="AE119" s="80">
        <v>341</v>
      </c>
      <c r="AF119" s="80">
        <v>187</v>
      </c>
      <c r="AG119" s="80">
        <v>2748</v>
      </c>
      <c r="AH119" s="80">
        <v>3688</v>
      </c>
      <c r="AI119" s="80"/>
      <c r="AJ119" s="80" t="s">
        <v>2751</v>
      </c>
      <c r="AK119" s="80" t="s">
        <v>2826</v>
      </c>
      <c r="AL119" s="83" t="s">
        <v>2931</v>
      </c>
      <c r="AM119" s="80"/>
      <c r="AN119" s="82">
        <v>39922.08063657407</v>
      </c>
      <c r="AO119" s="83" t="s">
        <v>3033</v>
      </c>
      <c r="AP119" s="80" t="b">
        <v>0</v>
      </c>
      <c r="AQ119" s="80" t="b">
        <v>0</v>
      </c>
      <c r="AR119" s="80" t="b">
        <v>0</v>
      </c>
      <c r="AS119" s="80" t="s">
        <v>2484</v>
      </c>
      <c r="AT119" s="80">
        <v>4</v>
      </c>
      <c r="AU119" s="83" t="s">
        <v>3093</v>
      </c>
      <c r="AV119" s="80" t="b">
        <v>0</v>
      </c>
      <c r="AW119" s="80" t="s">
        <v>3136</v>
      </c>
      <c r="AX119" s="83" t="s">
        <v>3200</v>
      </c>
      <c r="AY119" s="80" t="s">
        <v>66</v>
      </c>
      <c r="AZ119" s="79" t="str">
        <f>REPLACE(INDEX(GroupVertices[Group],MATCH(Vertices[[#This Row],[Vertex]],GroupVertices[Vertex],0)),1,1,"")</f>
        <v>8</v>
      </c>
      <c r="BA119" s="48"/>
      <c r="BB119" s="48"/>
      <c r="BC119" s="48"/>
      <c r="BD119" s="48"/>
      <c r="BE119" s="48" t="s">
        <v>933</v>
      </c>
      <c r="BF119" s="48" t="s">
        <v>933</v>
      </c>
      <c r="BG119" s="113" t="s">
        <v>3483</v>
      </c>
      <c r="BH119" s="113" t="s">
        <v>3483</v>
      </c>
      <c r="BI119" s="113" t="s">
        <v>3581</v>
      </c>
      <c r="BJ119" s="113" t="s">
        <v>3581</v>
      </c>
      <c r="BK119" s="2"/>
      <c r="BL119" s="3"/>
      <c r="BM119" s="3"/>
      <c r="BN119" s="3"/>
      <c r="BO119" s="3"/>
    </row>
    <row r="120" spans="1:67" ht="15">
      <c r="A120" s="65" t="s">
        <v>309</v>
      </c>
      <c r="B120" s="66"/>
      <c r="C120" s="66"/>
      <c r="D120" s="67">
        <v>1.5</v>
      </c>
      <c r="E120" s="116">
        <v>40</v>
      </c>
      <c r="F120" s="95" t="s">
        <v>3100</v>
      </c>
      <c r="G120" s="114"/>
      <c r="H120" s="70"/>
      <c r="I120" s="71"/>
      <c r="J120" s="118"/>
      <c r="K120" s="70" t="s">
        <v>3890</v>
      </c>
      <c r="L120" s="119"/>
      <c r="M120" s="75">
        <v>8210.853515625</v>
      </c>
      <c r="N120" s="75">
        <v>2935.606201171875</v>
      </c>
      <c r="O120" s="76"/>
      <c r="P120" s="77"/>
      <c r="Q120" s="77"/>
      <c r="R120" s="120">
        <f>S120+T120</f>
        <v>1</v>
      </c>
      <c r="S120" s="48">
        <v>1</v>
      </c>
      <c r="T120" s="48">
        <v>0</v>
      </c>
      <c r="U120" s="49">
        <v>0</v>
      </c>
      <c r="V120" s="49">
        <v>0.333333</v>
      </c>
      <c r="W120" s="49">
        <v>0</v>
      </c>
      <c r="X120" s="49">
        <v>0.770267</v>
      </c>
      <c r="Y120" s="49">
        <v>0</v>
      </c>
      <c r="Z120" s="49">
        <v>0</v>
      </c>
      <c r="AA120" s="72">
        <v>120</v>
      </c>
      <c r="AB120" s="72"/>
      <c r="AC120" s="73"/>
      <c r="AD120" s="80" t="s">
        <v>2589</v>
      </c>
      <c r="AE120" s="80">
        <v>248</v>
      </c>
      <c r="AF120" s="80">
        <v>551</v>
      </c>
      <c r="AG120" s="80">
        <v>1593</v>
      </c>
      <c r="AH120" s="80">
        <v>2903</v>
      </c>
      <c r="AI120" s="80"/>
      <c r="AJ120" s="80" t="s">
        <v>2702</v>
      </c>
      <c r="AK120" s="80" t="s">
        <v>2816</v>
      </c>
      <c r="AL120" s="83" t="s">
        <v>2898</v>
      </c>
      <c r="AM120" s="80"/>
      <c r="AN120" s="82">
        <v>42468.75344907407</v>
      </c>
      <c r="AO120" s="83" t="s">
        <v>2986</v>
      </c>
      <c r="AP120" s="80" t="b">
        <v>1</v>
      </c>
      <c r="AQ120" s="80" t="b">
        <v>0</v>
      </c>
      <c r="AR120" s="80" t="b">
        <v>0</v>
      </c>
      <c r="AS120" s="80" t="s">
        <v>2484</v>
      </c>
      <c r="AT120" s="80">
        <v>3</v>
      </c>
      <c r="AU120" s="80"/>
      <c r="AV120" s="80" t="b">
        <v>0</v>
      </c>
      <c r="AW120" s="80" t="s">
        <v>3136</v>
      </c>
      <c r="AX120" s="83" t="s">
        <v>3149</v>
      </c>
      <c r="AY120" s="80" t="s">
        <v>65</v>
      </c>
      <c r="AZ120" s="79" t="str">
        <f>REPLACE(INDEX(GroupVertices[Group],MATCH(Vertices[[#This Row],[Vertex]],GroupVertices[Vertex],0)),1,1,"")</f>
        <v>9</v>
      </c>
      <c r="BA120" s="48"/>
      <c r="BB120" s="48"/>
      <c r="BC120" s="48"/>
      <c r="BD120" s="48"/>
      <c r="BE120" s="48"/>
      <c r="BF120" s="48"/>
      <c r="BG120" s="48"/>
      <c r="BH120" s="48"/>
      <c r="BI120" s="48"/>
      <c r="BJ120" s="48"/>
      <c r="BK120" s="2"/>
      <c r="BL120" s="3"/>
      <c r="BM120" s="3"/>
      <c r="BN120" s="3"/>
      <c r="BO120" s="3"/>
    </row>
    <row r="121" spans="1:67" ht="15">
      <c r="A121" s="65" t="s">
        <v>310</v>
      </c>
      <c r="B121" s="66"/>
      <c r="C121" s="66"/>
      <c r="D121" s="67">
        <v>1.5</v>
      </c>
      <c r="E121" s="116">
        <v>40</v>
      </c>
      <c r="F121" s="95" t="s">
        <v>3101</v>
      </c>
      <c r="G121" s="114"/>
      <c r="H121" s="70"/>
      <c r="I121" s="71"/>
      <c r="J121" s="118"/>
      <c r="K121" s="70" t="s">
        <v>3890</v>
      </c>
      <c r="L121" s="119"/>
      <c r="M121" s="75">
        <v>7346.359375</v>
      </c>
      <c r="N121" s="75">
        <v>1902.4696044921875</v>
      </c>
      <c r="O121" s="76"/>
      <c r="P121" s="77"/>
      <c r="Q121" s="77"/>
      <c r="R121" s="120">
        <f>S121+T121</f>
        <v>1</v>
      </c>
      <c r="S121" s="48">
        <v>1</v>
      </c>
      <c r="T121" s="48">
        <v>0</v>
      </c>
      <c r="U121" s="49">
        <v>0</v>
      </c>
      <c r="V121" s="49">
        <v>0.333333</v>
      </c>
      <c r="W121" s="49">
        <v>0</v>
      </c>
      <c r="X121" s="49">
        <v>0.770267</v>
      </c>
      <c r="Y121" s="49">
        <v>0</v>
      </c>
      <c r="Z121" s="49">
        <v>0</v>
      </c>
      <c r="AA121" s="72">
        <v>121</v>
      </c>
      <c r="AB121" s="72"/>
      <c r="AC121" s="73"/>
      <c r="AD121" s="80" t="s">
        <v>2590</v>
      </c>
      <c r="AE121" s="80">
        <v>26</v>
      </c>
      <c r="AF121" s="80">
        <v>40</v>
      </c>
      <c r="AG121" s="80">
        <v>96</v>
      </c>
      <c r="AH121" s="80">
        <v>173</v>
      </c>
      <c r="AI121" s="80"/>
      <c r="AJ121" s="80" t="s">
        <v>2703</v>
      </c>
      <c r="AK121" s="80"/>
      <c r="AL121" s="80"/>
      <c r="AM121" s="80"/>
      <c r="AN121" s="82">
        <v>43341.01997685185</v>
      </c>
      <c r="AO121" s="83" t="s">
        <v>2987</v>
      </c>
      <c r="AP121" s="80" t="b">
        <v>1</v>
      </c>
      <c r="AQ121" s="80" t="b">
        <v>0</v>
      </c>
      <c r="AR121" s="80" t="b">
        <v>0</v>
      </c>
      <c r="AS121" s="80" t="s">
        <v>2484</v>
      </c>
      <c r="AT121" s="80">
        <v>0</v>
      </c>
      <c r="AU121" s="80"/>
      <c r="AV121" s="80" t="b">
        <v>0</v>
      </c>
      <c r="AW121" s="80" t="s">
        <v>3136</v>
      </c>
      <c r="AX121" s="83" t="s">
        <v>3150</v>
      </c>
      <c r="AY121" s="80" t="s">
        <v>65</v>
      </c>
      <c r="AZ121" s="79" t="str">
        <f>REPLACE(INDEX(GroupVertices[Group],MATCH(Vertices[[#This Row],[Vertex]],GroupVertices[Vertex],0)),1,1,"")</f>
        <v>9</v>
      </c>
      <c r="BA121" s="48"/>
      <c r="BB121" s="48"/>
      <c r="BC121" s="48"/>
      <c r="BD121" s="48"/>
      <c r="BE121" s="48"/>
      <c r="BF121" s="48"/>
      <c r="BG121" s="48"/>
      <c r="BH121" s="48"/>
      <c r="BI121" s="48"/>
      <c r="BJ121" s="48"/>
      <c r="BK121" s="2"/>
      <c r="BL121" s="3"/>
      <c r="BM121" s="3"/>
      <c r="BN121" s="3"/>
      <c r="BO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L79" r:id="rId1" display="https://t.co/KrBvitCGz2"/>
    <hyperlink ref="AL3" r:id="rId2" display="https://t.co/VJwu2b3skJ"/>
    <hyperlink ref="AL59" r:id="rId3" display="https://t.co/BQREA5oAJa"/>
    <hyperlink ref="AL111" r:id="rId4" display="https://t.co/9uDz6BI18Y"/>
    <hyperlink ref="AL60" r:id="rId5" display="https://t.co/jnGcl6YaMz"/>
    <hyperlink ref="AL35" r:id="rId6" display="https://t.co/OY3f0mkw1b"/>
    <hyperlink ref="AL120" r:id="rId7" display="https://t.co/grD3vZe9Dn"/>
    <hyperlink ref="AL96" r:id="rId8" display="https://t.co/GQy1qg1sXP"/>
    <hyperlink ref="AL22" r:id="rId9" display="https://t.co/zLEqDN2Ut9"/>
    <hyperlink ref="AL92" r:id="rId10" display="http://t.co/Cs5DQiM1aj"/>
    <hyperlink ref="AL7" r:id="rId11" display="https://t.co/FHykzx2770"/>
    <hyperlink ref="AL18" r:id="rId12" display="https://t.co/Pg3Z86dARK"/>
    <hyperlink ref="AL112" r:id="rId13" display="https://t.co/bgI2bLAo08"/>
    <hyperlink ref="AL97" r:id="rId14" display="https://t.co/QYYd9YxnJZ"/>
    <hyperlink ref="AL21" r:id="rId15" display="https://t.co/aFAPDywtfs"/>
    <hyperlink ref="AL29" r:id="rId16" display="https://t.co/Ma2G8uvJIl"/>
    <hyperlink ref="AL8" r:id="rId17" display="https://t.co/yWl2ThA11G"/>
    <hyperlink ref="AL108" r:id="rId18" display="https://t.co/iU4APRh72b"/>
    <hyperlink ref="AL109" r:id="rId19" display="http://t.co/cMUqxK7RuQ"/>
    <hyperlink ref="AL110" r:id="rId20" display="https://t.co/pwuD0HTE0K"/>
    <hyperlink ref="AL99" r:id="rId21" display="https://t.co/V66o8u2bPz"/>
    <hyperlink ref="AL100" r:id="rId22" display="https://t.co/p8CxDRJohQ"/>
    <hyperlink ref="AL101" r:id="rId23" display="https://t.co/G2gp2PGqQ8"/>
    <hyperlink ref="AL50" r:id="rId24" display="https://t.co/VAEwJ9Hcvb"/>
    <hyperlink ref="AL51" r:id="rId25" display="https://t.co/VSTlmy6DA2"/>
    <hyperlink ref="AL14" r:id="rId26" display="http://t.co/e2NWJxxmBI"/>
    <hyperlink ref="AL49" r:id="rId27" display="http://t.co/sOWkK8Ulla"/>
    <hyperlink ref="AL25" r:id="rId28" display="https://t.co/i0DMuhiP9z"/>
    <hyperlink ref="AL76" r:id="rId29" display="https://t.co/acrF9h8K83"/>
    <hyperlink ref="AL9" r:id="rId30" display="https://t.co/hN2jIqTXjE"/>
    <hyperlink ref="AL38" r:id="rId31" display="https://t.co/Gny9xmYpmo"/>
    <hyperlink ref="AL118" r:id="rId32" display="https://t.co/twxHxOtlG0"/>
    <hyperlink ref="AL77" r:id="rId33" display="https://t.co/N97w8dLp1Z"/>
    <hyperlink ref="AL61" r:id="rId34" display="https://t.co/E1ixZ9CXDe"/>
    <hyperlink ref="AL62" r:id="rId35" display="https://t.co/i4BVRRcjuC"/>
    <hyperlink ref="AL65" r:id="rId36" display="https://t.co/pzVoiJuIME"/>
    <hyperlink ref="AL66" r:id="rId37" display="https://t.co/nvCuFIEIEE"/>
    <hyperlink ref="AL67" r:id="rId38" display="https://t.co/zFArLeASwc"/>
    <hyperlink ref="AL68" r:id="rId39" display="https://t.co/ssT0ZX4NC0"/>
    <hyperlink ref="AL119" r:id="rId40" display="https://t.co/1BH07oughK"/>
    <hyperlink ref="AL69" r:id="rId41" display="https://t.co/oLNQyJQYYu"/>
    <hyperlink ref="AL70" r:id="rId42" display="https://t.co/vRtmFIPTTn"/>
    <hyperlink ref="AL52" r:id="rId43" display="https://t.co/zNjUq4fI8B"/>
    <hyperlink ref="AL114" r:id="rId44" display="https://t.co/HuMOyVBvNk"/>
    <hyperlink ref="AL115" r:id="rId45" display="https://t.co/axdbePRjb2"/>
    <hyperlink ref="AL15" r:id="rId46" display="https://t.co/X2OtDbDgXB"/>
    <hyperlink ref="AL83" r:id="rId47" display="https://t.co/UiO11iHG3X"/>
    <hyperlink ref="AL84" r:id="rId48" display="http://t.co/dEOguyVS0Y"/>
    <hyperlink ref="AL46" r:id="rId49" display="https://t.co/AL11wv2zP1"/>
    <hyperlink ref="AL32" r:id="rId50" display="http://t.co/ta3dlsfiVg"/>
    <hyperlink ref="AL54" r:id="rId51" display="https://t.co/N5hs3BT12M"/>
    <hyperlink ref="AL20" r:id="rId52" display="https://t.co/lessFVwuLU"/>
    <hyperlink ref="AL47" r:id="rId53" display="https://t.co/F3fLcfn45H"/>
    <hyperlink ref="AL41" r:id="rId54" display="https://t.co/YRTuhCI95t"/>
    <hyperlink ref="AL26" r:id="rId55" display="https://t.co/0KPHxgb6CW"/>
    <hyperlink ref="AL71" r:id="rId56" display="http://t.co/5hw1tnjo1Y"/>
    <hyperlink ref="AL55" r:id="rId57" display="https://t.co/NDw1sd9MRt"/>
    <hyperlink ref="AL44" r:id="rId58" display="https://t.co/rKHM80R8a6"/>
    <hyperlink ref="AL56" r:id="rId59" display="https://t.co/F1v3aZLBod"/>
    <hyperlink ref="AL87" r:id="rId60" display="https://t.co/KW2fSbIoB3"/>
    <hyperlink ref="AL13" r:id="rId61" display="https://t.co/92ZJTrEaiO"/>
    <hyperlink ref="AL30" r:id="rId62" display="https://t.co/0boOIkgmQV"/>
    <hyperlink ref="AL74" r:id="rId63" display="https://t.co/0vW1ncunyx"/>
    <hyperlink ref="AL75" r:id="rId64" display="http://t.co/LFvMUh9jEU"/>
    <hyperlink ref="AL89" r:id="rId65" display="http://t.co/Hnc9uO8vbN"/>
    <hyperlink ref="AL90" r:id="rId66" display="https://t.co/D6nx3E692Y"/>
    <hyperlink ref="AL33" r:id="rId67" display="https://t.co/syeVyxiBPc"/>
    <hyperlink ref="AL24" r:id="rId68" display="https://t.co/j6dR0UsOte"/>
    <hyperlink ref="AL37" r:id="rId69" display="https://t.co/pVDHfEgGus"/>
    <hyperlink ref="AL10" r:id="rId70" display="https://t.co/9KBGoLvB8R"/>
    <hyperlink ref="AL28" r:id="rId71" display="https://t.co/w31cd1qZE0"/>
    <hyperlink ref="AL16" r:id="rId72" display="https://t.co/iA79iPBi4q"/>
    <hyperlink ref="AL42" r:id="rId73" display="https://t.co/nhFGaZecYv"/>
    <hyperlink ref="AL6" r:id="rId74" display="https://t.co/eN0hRsmpUq"/>
    <hyperlink ref="AL103" r:id="rId75" display="https://t.co/S8SH2xWoK4"/>
    <hyperlink ref="AL116" r:id="rId76" display="https://t.co/MTRmZQQVbe"/>
    <hyperlink ref="AL88" r:id="rId77" display="https://t.co/s4NZPcuJzJ"/>
    <hyperlink ref="AL91" r:id="rId78" display="https://t.co/f5sZ7BJgdC"/>
    <hyperlink ref="AL17" r:id="rId79" display="https://t.co/claBAo5BQY"/>
    <hyperlink ref="AL23" r:id="rId80" display="https://t.co/ogxmaGFP8p"/>
    <hyperlink ref="AL93" r:id="rId81" display="https://t.co/NyTEG9jJsc"/>
    <hyperlink ref="AL117" r:id="rId82" display="https://t.co/qJVXKzKysX"/>
    <hyperlink ref="AO78" r:id="rId83" display="https://pbs.twimg.com/profile_banners/1131790267/1544520002"/>
    <hyperlink ref="AO11" r:id="rId84" display="https://pbs.twimg.com/profile_banners/1335227035/1534344139"/>
    <hyperlink ref="AO79" r:id="rId85" display="https://pbs.twimg.com/profile_banners/385317758/1548547307"/>
    <hyperlink ref="AO80" r:id="rId86" display="https://pbs.twimg.com/profile_banners/775986653902934016/1481114944"/>
    <hyperlink ref="AO57" r:id="rId87" display="https://pbs.twimg.com/profile_banners/12623092/1372370093"/>
    <hyperlink ref="AO3" r:id="rId88" display="https://pbs.twimg.com/profile_banners/24852558/1498075334"/>
    <hyperlink ref="AO58" r:id="rId89" display="https://pbs.twimg.com/profile_banners/3122208261/1459887751"/>
    <hyperlink ref="AO59" r:id="rId90" display="https://pbs.twimg.com/profile_banners/3321751520/1440989336"/>
    <hyperlink ref="AO81" r:id="rId91" display="https://pbs.twimg.com/profile_banners/868249787195301888/1496194395"/>
    <hyperlink ref="AO111" r:id="rId92" display="https://pbs.twimg.com/profile_banners/756977218983780352/1551056300"/>
    <hyperlink ref="AO60" r:id="rId93" display="https://pbs.twimg.com/profile_banners/464206869/1541389821"/>
    <hyperlink ref="AO35" r:id="rId94" display="https://pbs.twimg.com/profile_banners/946948612856123392/1543624123"/>
    <hyperlink ref="AO120" r:id="rId95" display="https://pbs.twimg.com/profile_banners/718499892038135809/1460141117"/>
    <hyperlink ref="AO121" r:id="rId96" display="https://pbs.twimg.com/profile_banners/1034598698729254912/1535505636"/>
    <hyperlink ref="AO96" r:id="rId97" display="https://pbs.twimg.com/profile_banners/73633856/1534157107"/>
    <hyperlink ref="AO5" r:id="rId98" display="https://pbs.twimg.com/profile_banners/788618111956189184/1543429043"/>
    <hyperlink ref="AO22" r:id="rId99" display="https://pbs.twimg.com/profile_banners/1688485050/1551757475"/>
    <hyperlink ref="AO92" r:id="rId100" display="https://pbs.twimg.com/profile_banners/3307216801/1438802473"/>
    <hyperlink ref="AO43" r:id="rId101" display="https://pbs.twimg.com/profile_banners/854032648834084865/1492471243"/>
    <hyperlink ref="AO7" r:id="rId102" display="https://pbs.twimg.com/profile_banners/4549013254/1501684526"/>
    <hyperlink ref="AO82" r:id="rId103" display="https://pbs.twimg.com/profile_banners/1080516476367499267/1547047581"/>
    <hyperlink ref="AO18" r:id="rId104" display="https://pbs.twimg.com/profile_banners/906046729/1504285381"/>
    <hyperlink ref="AO112" r:id="rId105" display="https://pbs.twimg.com/profile_banners/844204307704496128/1490195539"/>
    <hyperlink ref="AO97" r:id="rId106" display="https://pbs.twimg.com/profile_banners/17762060/1388959670"/>
    <hyperlink ref="AO21" r:id="rId107" display="https://pbs.twimg.com/profile_banners/25834897/1533313194"/>
    <hyperlink ref="AO29" r:id="rId108" display="https://pbs.twimg.com/profile_banners/477411312/1512589262"/>
    <hyperlink ref="AO8" r:id="rId109" display="https://pbs.twimg.com/profile_banners/747663353552703489/1479003060"/>
    <hyperlink ref="AO107" r:id="rId110" display="https://pbs.twimg.com/profile_banners/19929890/1448649648"/>
    <hyperlink ref="AO108" r:id="rId111" display="https://pbs.twimg.com/profile_banners/14084352/1546366179"/>
    <hyperlink ref="AO109" r:id="rId112" display="https://pbs.twimg.com/profile_banners/927865255/1361132948"/>
    <hyperlink ref="AO110" r:id="rId113" display="https://pbs.twimg.com/profile_banners/360017782/1492393396"/>
    <hyperlink ref="AO98" r:id="rId114" display="https://pbs.twimg.com/profile_banners/997266561265258496/1526604944"/>
    <hyperlink ref="AO99" r:id="rId115" display="https://pbs.twimg.com/profile_banners/3068522790/1551033380"/>
    <hyperlink ref="AO100" r:id="rId116" display="https://pbs.twimg.com/profile_banners/2364828025/1453843684"/>
    <hyperlink ref="AO101" r:id="rId117" display="https://pbs.twimg.com/profile_banners/1083088390415966208/1547065442"/>
    <hyperlink ref="AO85" r:id="rId118" display="https://pbs.twimg.com/profile_banners/1089014325753327616/1549198732"/>
    <hyperlink ref="AO19" r:id="rId119" display="https://pbs.twimg.com/profile_banners/29689813/1521658267"/>
    <hyperlink ref="AO102" r:id="rId120" display="https://pbs.twimg.com/profile_banners/1055603462011002881/1544891668"/>
    <hyperlink ref="AO50" r:id="rId121" display="https://pbs.twimg.com/profile_banners/727212746622668801/1462283581"/>
    <hyperlink ref="AO51" r:id="rId122" display="https://pbs.twimg.com/profile_banners/100887074/1473996606"/>
    <hyperlink ref="AO105" r:id="rId123" display="https://pbs.twimg.com/profile_banners/734076352547160066/1463874123"/>
    <hyperlink ref="AO14" r:id="rId124" display="https://pbs.twimg.com/profile_banners/335667311/1535080303"/>
    <hyperlink ref="AO106" r:id="rId125" display="https://pbs.twimg.com/profile_banners/2733642166/1527104297"/>
    <hyperlink ref="AO49" r:id="rId126" display="https://pbs.twimg.com/profile_banners/2813248590/1410880311"/>
    <hyperlink ref="AO25" r:id="rId127" display="https://pbs.twimg.com/profile_banners/28338937/1442842959"/>
    <hyperlink ref="AO76" r:id="rId128" display="https://pbs.twimg.com/profile_banners/30109799/1422234116"/>
    <hyperlink ref="AO9" r:id="rId129" display="https://pbs.twimg.com/profile_banners/27768160/1541025043"/>
    <hyperlink ref="AO38" r:id="rId130" display="https://pbs.twimg.com/profile_banners/18590869/1402242764"/>
    <hyperlink ref="AO118" r:id="rId131" display="https://pbs.twimg.com/profile_banners/229249993/1387547797"/>
    <hyperlink ref="AO34" r:id="rId132" display="https://pbs.twimg.com/profile_banners/2606283401/1425432923"/>
    <hyperlink ref="AO77" r:id="rId133" display="https://pbs.twimg.com/profile_banners/430807468/1489613085"/>
    <hyperlink ref="AO61" r:id="rId134" display="https://pbs.twimg.com/profile_banners/405171326/1546554014"/>
    <hyperlink ref="AO62" r:id="rId135" display="https://pbs.twimg.com/profile_banners/11301722/1542734718"/>
    <hyperlink ref="AO63" r:id="rId136" display="https://pbs.twimg.com/profile_banners/2377087280/1443919898"/>
    <hyperlink ref="AO64" r:id="rId137" display="https://pbs.twimg.com/profile_banners/2469271523/1398540625"/>
    <hyperlink ref="AO65" r:id="rId138" display="https://pbs.twimg.com/profile_banners/306180302/1520296417"/>
    <hyperlink ref="AO66" r:id="rId139" display="https://pbs.twimg.com/profile_banners/2318023232/1460759963"/>
    <hyperlink ref="AO67" r:id="rId140" display="https://pbs.twimg.com/profile_banners/2917959122/1550527421"/>
    <hyperlink ref="AO68" r:id="rId141" display="https://pbs.twimg.com/profile_banners/722586950/1531312960"/>
    <hyperlink ref="AO119" r:id="rId142" display="https://pbs.twimg.com/profile_banners/33090277/1495793532"/>
    <hyperlink ref="AO69" r:id="rId143" display="https://pbs.twimg.com/profile_banners/495161570/1424653126"/>
    <hyperlink ref="AO70" r:id="rId144" display="https://pbs.twimg.com/profile_banners/731510082857406468/1520093712"/>
    <hyperlink ref="AO52" r:id="rId145" display="https://pbs.twimg.com/profile_banners/47218544/1542515112"/>
    <hyperlink ref="AO114" r:id="rId146" display="https://pbs.twimg.com/profile_banners/17573066/1397694737"/>
    <hyperlink ref="AO115" r:id="rId147" display="https://pbs.twimg.com/profile_banners/775260667825655808/1502444536"/>
    <hyperlink ref="AO15" r:id="rId148" display="https://pbs.twimg.com/profile_banners/911299028/1531305474"/>
    <hyperlink ref="AO83" r:id="rId149" display="https://pbs.twimg.com/profile_banners/3351120190/1527676870"/>
    <hyperlink ref="AO84" r:id="rId150" display="https://pbs.twimg.com/profile_banners/619314325/1510613366"/>
    <hyperlink ref="AO46" r:id="rId151" display="https://pbs.twimg.com/profile_banners/2582701771/1416597461"/>
    <hyperlink ref="AO32" r:id="rId152" display="https://pbs.twimg.com/profile_banners/315617667/1534179217"/>
    <hyperlink ref="AO45" r:id="rId153" display="https://pbs.twimg.com/profile_banners/1084195368135524352/1548433631"/>
    <hyperlink ref="AO53" r:id="rId154" display="https://pbs.twimg.com/profile_banners/1092925777186877440/1551215071"/>
    <hyperlink ref="AO31" r:id="rId155" display="https://pbs.twimg.com/profile_banners/730880072899428352/1538351937"/>
    <hyperlink ref="AO20" r:id="rId156" display="https://pbs.twimg.com/profile_banners/2669323826/1539531370"/>
    <hyperlink ref="AO47" r:id="rId157" display="https://pbs.twimg.com/profile_banners/10228272/1544543885"/>
    <hyperlink ref="AO41" r:id="rId158" display="https://pbs.twimg.com/profile_banners/2901994476/1520763194"/>
    <hyperlink ref="AO71" r:id="rId159" display="https://pbs.twimg.com/profile_banners/539486493/1378238913"/>
    <hyperlink ref="AO55" r:id="rId160" display="https://pbs.twimg.com/profile_banners/1075784736105267200/1545322231"/>
    <hyperlink ref="AO44" r:id="rId161" display="https://pbs.twimg.com/profile_banners/1738014133/1531874208"/>
    <hyperlink ref="AO87" r:id="rId162" display="https://pbs.twimg.com/profile_banners/991761960038477824/1525370140"/>
    <hyperlink ref="AO13" r:id="rId163" display="https://pbs.twimg.com/profile_banners/6209872/1394856523"/>
    <hyperlink ref="AO72" r:id="rId164" display="https://pbs.twimg.com/profile_banners/835254681148456961/1531535495"/>
    <hyperlink ref="AO73" r:id="rId165" display="https://pbs.twimg.com/profile_banners/1160585580/1535926201"/>
    <hyperlink ref="AO30" r:id="rId166" display="https://pbs.twimg.com/profile_banners/1083080243282362368/1550659634"/>
    <hyperlink ref="AO4" r:id="rId167" display="https://pbs.twimg.com/profile_banners/32626186/1550548331"/>
    <hyperlink ref="AO36" r:id="rId168" display="https://pbs.twimg.com/profile_banners/887299430776492032/1500499025"/>
    <hyperlink ref="AO74" r:id="rId169" display="https://pbs.twimg.com/profile_banners/901458029601857536/1503762547"/>
    <hyperlink ref="AO75" r:id="rId170" display="https://pbs.twimg.com/profile_banners/222542504/1401470523"/>
    <hyperlink ref="AO89" r:id="rId171" display="https://pbs.twimg.com/profile_banners/46240094/1399312667"/>
    <hyperlink ref="AO90" r:id="rId172" display="https://pbs.twimg.com/profile_banners/582338302/1457407882"/>
    <hyperlink ref="AO33" r:id="rId173" display="https://pbs.twimg.com/profile_banners/3004385270/1530386140"/>
    <hyperlink ref="AO24" r:id="rId174" display="https://pbs.twimg.com/profile_banners/14248423/1545743182"/>
    <hyperlink ref="AO37" r:id="rId175" display="https://pbs.twimg.com/profile_banners/2841193350/1412581180"/>
    <hyperlink ref="AO10" r:id="rId176" display="https://pbs.twimg.com/profile_banners/2752138186/1549633170"/>
    <hyperlink ref="AO28" r:id="rId177" display="https://pbs.twimg.com/profile_banners/4770235998/1542763635"/>
    <hyperlink ref="AO16" r:id="rId178" display="https://pbs.twimg.com/profile_banners/14264810/1398616879"/>
    <hyperlink ref="AO40" r:id="rId179" display="https://pbs.twimg.com/profile_banners/571844367/1525528554"/>
    <hyperlink ref="AO42" r:id="rId180" display="https://pbs.twimg.com/profile_banners/33330562/1549405565"/>
    <hyperlink ref="AO12" r:id="rId181" display="https://pbs.twimg.com/profile_banners/747950508564971520/1546450578"/>
    <hyperlink ref="AO6" r:id="rId182" display="https://pbs.twimg.com/profile_banners/49860518/1545709131"/>
    <hyperlink ref="AO103" r:id="rId183" display="https://pbs.twimg.com/profile_banners/356912318/1540733296"/>
    <hyperlink ref="AO116" r:id="rId184" display="https://pbs.twimg.com/profile_banners/29128874/1529377377"/>
    <hyperlink ref="AO104" r:id="rId185" display="https://pbs.twimg.com/profile_banners/783776081140514816/1541817184"/>
    <hyperlink ref="AO88" r:id="rId186" display="https://pbs.twimg.com/profile_banners/14080892/1476847886"/>
    <hyperlink ref="AO91" r:id="rId187" display="https://pbs.twimg.com/profile_banners/44977883/1460224415"/>
    <hyperlink ref="AO95" r:id="rId188" display="https://pbs.twimg.com/profile_banners/885747967/1471045711"/>
    <hyperlink ref="AO17" r:id="rId189" display="https://pbs.twimg.com/profile_banners/193502301/1517501978"/>
    <hyperlink ref="AO23" r:id="rId190" display="https://pbs.twimg.com/profile_banners/1674276391/1535890216"/>
    <hyperlink ref="AO93" r:id="rId191" display="https://pbs.twimg.com/profile_banners/3327311604/1546179184"/>
    <hyperlink ref="AO94" r:id="rId192" display="https://pbs.twimg.com/profile_banners/972984211878678529/1521077361"/>
    <hyperlink ref="AO117" r:id="rId193" display="https://pbs.twimg.com/profile_banners/807285197200879616/1490992098"/>
    <hyperlink ref="AU78" r:id="rId194" display="http://abs.twimg.com/images/themes/theme1/bg.png"/>
    <hyperlink ref="AU11" r:id="rId195" display="http://abs.twimg.com/images/themes/theme1/bg.png"/>
    <hyperlink ref="AU79" r:id="rId196" display="http://abs.twimg.com/images/themes/theme17/bg.gif"/>
    <hyperlink ref="AU57" r:id="rId197" display="http://abs.twimg.com/images/themes/theme1/bg.png"/>
    <hyperlink ref="AU3" r:id="rId198" display="http://abs.twimg.com/images/themes/theme9/bg.gif"/>
    <hyperlink ref="AU58" r:id="rId199" display="http://abs.twimg.com/images/themes/theme1/bg.png"/>
    <hyperlink ref="AU59" r:id="rId200" display="http://abs.twimg.com/images/themes/theme1/bg.png"/>
    <hyperlink ref="AU111" r:id="rId201" display="http://abs.twimg.com/images/themes/theme1/bg.png"/>
    <hyperlink ref="AU60" r:id="rId202" display="http://abs.twimg.com/images/themes/theme14/bg.gif"/>
    <hyperlink ref="AU35" r:id="rId203" display="http://abs.twimg.com/images/themes/theme1/bg.png"/>
    <hyperlink ref="AU96" r:id="rId204" display="http://abs.twimg.com/images/themes/theme12/bg.gif"/>
    <hyperlink ref="AU5" r:id="rId205" display="http://abs.twimg.com/images/themes/theme1/bg.png"/>
    <hyperlink ref="AU22" r:id="rId206" display="http://abs.twimg.com/images/themes/theme1/bg.png"/>
    <hyperlink ref="AU92" r:id="rId207" display="http://abs.twimg.com/images/themes/theme1/bg.png"/>
    <hyperlink ref="AU7" r:id="rId208" display="http://abs.twimg.com/images/themes/theme1/bg.png"/>
    <hyperlink ref="AU18" r:id="rId209" display="http://abs.twimg.com/images/themes/theme1/bg.png"/>
    <hyperlink ref="AU112" r:id="rId210" display="http://abs.twimg.com/images/themes/theme1/bg.png"/>
    <hyperlink ref="AU97" r:id="rId211" display="http://abs.twimg.com/images/themes/theme9/bg.gif"/>
    <hyperlink ref="AU21" r:id="rId212" display="http://abs.twimg.com/images/themes/theme15/bg.png"/>
    <hyperlink ref="AU86" r:id="rId213" display="http://abs.twimg.com/images/themes/theme1/bg.png"/>
    <hyperlink ref="AU29" r:id="rId214" display="http://abs.twimg.com/images/themes/theme9/bg.gif"/>
    <hyperlink ref="AU8" r:id="rId215" display="http://abs.twimg.com/images/themes/theme1/bg.png"/>
    <hyperlink ref="AU107" r:id="rId216" display="http://abs.twimg.com/images/themes/theme10/bg.gif"/>
    <hyperlink ref="AU108" r:id="rId217" display="http://abs.twimg.com/images/themes/theme18/bg.gif"/>
    <hyperlink ref="AU109" r:id="rId218" display="http://abs.twimg.com/images/themes/theme1/bg.png"/>
    <hyperlink ref="AU110" r:id="rId219" display="http://abs.twimg.com/images/themes/theme5/bg.gif"/>
    <hyperlink ref="AU99" r:id="rId220" display="http://abs.twimg.com/images/themes/theme1/bg.png"/>
    <hyperlink ref="AU100" r:id="rId221" display="http://abs.twimg.com/images/themes/theme1/bg.png"/>
    <hyperlink ref="AU101" r:id="rId222" display="http://abs.twimg.com/images/themes/theme1/bg.png"/>
    <hyperlink ref="AU19" r:id="rId223" display="http://abs.twimg.com/images/themes/theme3/bg.gif"/>
    <hyperlink ref="AU102" r:id="rId224" display="http://abs.twimg.com/images/themes/theme1/bg.png"/>
    <hyperlink ref="AU50" r:id="rId225" display="http://abs.twimg.com/images/themes/theme1/bg.png"/>
    <hyperlink ref="AU51" r:id="rId226" display="http://abs.twimg.com/images/themes/theme1/bg.png"/>
    <hyperlink ref="AU14" r:id="rId227" display="http://abs.twimg.com/images/themes/theme15/bg.png"/>
    <hyperlink ref="AU106" r:id="rId228" display="http://abs.twimg.com/images/themes/theme1/bg.png"/>
    <hyperlink ref="AU49" r:id="rId229" display="http://abs.twimg.com/images/themes/theme16/bg.gif"/>
    <hyperlink ref="AU25" r:id="rId230" display="http://abs.twimg.com/images/themes/theme1/bg.png"/>
    <hyperlink ref="AU76" r:id="rId231" display="http://abs.twimg.com/images/themes/theme9/bg.gif"/>
    <hyperlink ref="AU9" r:id="rId232" display="http://abs.twimg.com/images/themes/theme9/bg.gif"/>
    <hyperlink ref="AU39" r:id="rId233" display="http://abs.twimg.com/images/themes/theme1/bg.png"/>
    <hyperlink ref="AU38" r:id="rId234" display="http://abs.twimg.com/images/themes/theme6/bg.gif"/>
    <hyperlink ref="AU118" r:id="rId235" display="http://abs.twimg.com/images/themes/theme1/bg.png"/>
    <hyperlink ref="AU34" r:id="rId236" display="http://abs.twimg.com/images/themes/theme1/bg.png"/>
    <hyperlink ref="AU77" r:id="rId237" display="http://abs.twimg.com/images/themes/theme1/bg.png"/>
    <hyperlink ref="AU61" r:id="rId238" display="http://abs.twimg.com/images/themes/theme1/bg.png"/>
    <hyperlink ref="AU62" r:id="rId239" display="http://abs.twimg.com/images/themes/theme1/bg.png"/>
    <hyperlink ref="AU63" r:id="rId240" display="http://abs.twimg.com/images/themes/theme1/bg.png"/>
    <hyperlink ref="AU64" r:id="rId241" display="http://abs.twimg.com/images/themes/theme14/bg.gif"/>
    <hyperlink ref="AU65" r:id="rId242" display="http://abs.twimg.com/images/themes/theme1/bg.png"/>
    <hyperlink ref="AU66" r:id="rId243" display="http://abs.twimg.com/images/themes/theme1/bg.png"/>
    <hyperlink ref="AU67" r:id="rId244" display="http://abs.twimg.com/images/themes/theme1/bg.png"/>
    <hyperlink ref="AU68" r:id="rId245" display="http://abs.twimg.com/images/themes/theme1/bg.png"/>
    <hyperlink ref="AU119" r:id="rId246" display="http://abs.twimg.com/images/themes/theme5/bg.gif"/>
    <hyperlink ref="AU69" r:id="rId247" display="http://abs.twimg.com/images/themes/theme1/bg.png"/>
    <hyperlink ref="AU70" r:id="rId248" display="http://abs.twimg.com/images/themes/theme1/bg.png"/>
    <hyperlink ref="AU52" r:id="rId249" display="http://abs.twimg.com/images/themes/theme10/bg.gif"/>
    <hyperlink ref="AU114" r:id="rId250" display="http://abs.twimg.com/images/themes/theme1/bg.png"/>
    <hyperlink ref="AU15" r:id="rId251" display="http://abs.twimg.com/images/themes/theme4/bg.gif"/>
    <hyperlink ref="AU83" r:id="rId252" display="http://abs.twimg.com/images/themes/theme1/bg.png"/>
    <hyperlink ref="AU84" r:id="rId253" display="http://abs.twimg.com/images/themes/theme1/bg.png"/>
    <hyperlink ref="AU46" r:id="rId254" display="http://abs.twimg.com/images/themes/theme16/bg.gif"/>
    <hyperlink ref="AU32" r:id="rId255" display="http://abs.twimg.com/images/themes/theme16/bg.gif"/>
    <hyperlink ref="AU48" r:id="rId256" display="http://abs.twimg.com/images/themes/theme5/bg.gif"/>
    <hyperlink ref="AU20" r:id="rId257" display="http://abs.twimg.com/images/themes/theme1/bg.png"/>
    <hyperlink ref="AU47" r:id="rId258" display="http://abs.twimg.com/images/themes/theme14/bg.gif"/>
    <hyperlink ref="AU41" r:id="rId259" display="http://abs.twimg.com/images/themes/theme9/bg.gif"/>
    <hyperlink ref="AU26" r:id="rId260" display="http://abs.twimg.com/images/themes/theme1/bg.png"/>
    <hyperlink ref="AU71" r:id="rId261" display="http://abs.twimg.com/images/themes/theme1/bg.png"/>
    <hyperlink ref="AU55" r:id="rId262" display="http://abs.twimg.com/images/themes/theme1/bg.png"/>
    <hyperlink ref="AU44" r:id="rId263" display="http://abs.twimg.com/images/themes/theme1/bg.png"/>
    <hyperlink ref="AU13" r:id="rId264" display="http://abs.twimg.com/images/themes/theme1/bg.png"/>
    <hyperlink ref="AU72" r:id="rId265" display="http://abs.twimg.com/images/themes/theme1/bg.png"/>
    <hyperlink ref="AU73" r:id="rId266" display="http://abs.twimg.com/images/themes/theme4/bg.gif"/>
    <hyperlink ref="AU30" r:id="rId267" display="http://abs.twimg.com/images/themes/theme1/bg.png"/>
    <hyperlink ref="AU4" r:id="rId268" display="http://abs.twimg.com/images/themes/theme13/bg.gif"/>
    <hyperlink ref="AU75" r:id="rId269" display="http://abs.twimg.com/images/themes/theme1/bg.png"/>
    <hyperlink ref="AU89" r:id="rId270" display="http://abs.twimg.com/images/themes/theme1/bg.png"/>
    <hyperlink ref="AU90" r:id="rId271" display="http://abs.twimg.com/images/themes/theme1/bg.png"/>
    <hyperlink ref="AU33" r:id="rId272" display="http://abs.twimg.com/images/themes/theme1/bg.png"/>
    <hyperlink ref="AU24" r:id="rId273" display="http://abs.twimg.com/images/themes/theme13/bg.gif"/>
    <hyperlink ref="AU37" r:id="rId274" display="http://abs.twimg.com/images/themes/theme13/bg.gif"/>
    <hyperlink ref="AU10" r:id="rId275" display="http://abs.twimg.com/images/themes/theme11/bg.gif"/>
    <hyperlink ref="AU16" r:id="rId276" display="http://abs.twimg.com/images/themes/theme5/bg.gif"/>
    <hyperlink ref="AU40" r:id="rId277" display="http://abs.twimg.com/images/themes/theme1/bg.png"/>
    <hyperlink ref="AU42" r:id="rId278" display="http://abs.twimg.com/images/themes/theme1/bg.png"/>
    <hyperlink ref="AU6" r:id="rId279" display="http://abs.twimg.com/images/themes/theme5/bg.gif"/>
    <hyperlink ref="AU103" r:id="rId280" display="http://abs.twimg.com/images/themes/theme4/bg.gif"/>
    <hyperlink ref="AU116" r:id="rId281" display="http://abs.twimg.com/images/themes/theme1/bg.png"/>
    <hyperlink ref="AU104" r:id="rId282" display="http://abs.twimg.com/images/themes/theme1/bg.png"/>
    <hyperlink ref="AU88" r:id="rId283" display="http://abs.twimg.com/images/themes/theme15/bg.png"/>
    <hyperlink ref="AU91" r:id="rId284" display="http://abs.twimg.com/images/themes/theme9/bg.gif"/>
    <hyperlink ref="AU95" r:id="rId285" display="http://abs.twimg.com/images/themes/theme1/bg.png"/>
    <hyperlink ref="AU17" r:id="rId286" display="http://abs.twimg.com/images/themes/theme1/bg.png"/>
    <hyperlink ref="AU23" r:id="rId287" display="http://abs.twimg.com/images/themes/theme1/bg.png"/>
    <hyperlink ref="AU93" r:id="rId288" display="http://abs.twimg.com/images/themes/theme1/bg.png"/>
    <hyperlink ref="AU117" r:id="rId289" display="http://abs.twimg.com/images/themes/theme1/bg.png"/>
    <hyperlink ref="F78" r:id="rId290" display="http://pbs.twimg.com/profile_images/1091291508886642688/dyf_Jg0f_normal.jpg"/>
    <hyperlink ref="F11" r:id="rId291" display="http://pbs.twimg.com/profile_images/1100108325340020736/9LoQuvz7_normal.jpg"/>
    <hyperlink ref="F79" r:id="rId292" display="http://pbs.twimg.com/profile_images/1079507628026281984/KOCRr8Ml_normal.jpg"/>
    <hyperlink ref="F80" r:id="rId293" display="http://pbs.twimg.com/profile_images/1087290183341375488/fsmpB5D8_normal.jpg"/>
    <hyperlink ref="F57" r:id="rId294" display="http://pbs.twimg.com/profile_images/526740727/S_Ardis_normal.JPG"/>
    <hyperlink ref="F3" r:id="rId295" display="http://pbs.twimg.com/profile_images/877616716980731905/bNsHJcoJ_normal.jpg"/>
    <hyperlink ref="F58" r:id="rId296" display="http://pbs.twimg.com/profile_images/1088194164934828032/yQwsA4kn_normal.jpg"/>
    <hyperlink ref="F59" r:id="rId297" display="http://pbs.twimg.com/profile_images/1009868701309403138/A9D95Zo3_normal.jpg"/>
    <hyperlink ref="F81" r:id="rId298" display="http://pbs.twimg.com/profile_images/1080127626600099840/vSFhZoF0_normal.jpg"/>
    <hyperlink ref="F111" r:id="rId299" display="http://pbs.twimg.com/profile_images/982431125422379008/HQj2kebb_normal.jpg"/>
    <hyperlink ref="F60" r:id="rId300" display="http://pbs.twimg.com/profile_images/1097538455754719233/sJKIiMjx_normal.jpg"/>
    <hyperlink ref="F35" r:id="rId301" display="http://pbs.twimg.com/profile_images/972587816826888193/VLyzXXby_normal.jpg"/>
    <hyperlink ref="F120" r:id="rId302" display="http://pbs.twimg.com/profile_images/895748971007799296/Cx1KtrX__normal.jpg"/>
    <hyperlink ref="F121" r:id="rId303" display="http://pbs.twimg.com/profile_images/1034611624072630272/XuYYvRgi_normal.jpg"/>
    <hyperlink ref="F96" r:id="rId304" display="http://pbs.twimg.com/profile_images/1005331089102024704/NchdhDl5_normal.jpg"/>
    <hyperlink ref="F5" r:id="rId305" display="http://pbs.twimg.com/profile_images/1092183358388326401/M1P8XJ2v_normal.jpg"/>
    <hyperlink ref="F22" r:id="rId306" display="http://pbs.twimg.com/profile_images/971104027667660800/wnVN1Ytm_normal.jpg"/>
    <hyperlink ref="F92" r:id="rId307" display="http://pbs.twimg.com/profile_images/629007461081464832/oQ85YDkK_normal.jpg"/>
    <hyperlink ref="F43" r:id="rId308" display="http://pbs.twimg.com/profile_images/1038649897489186816/lwV659FE_normal.jpg"/>
    <hyperlink ref="F7" r:id="rId309" display="http://pbs.twimg.com/profile_images/681574467588517889/eAdcs-ys_normal.jpg"/>
    <hyperlink ref="F82" r:id="rId310" display="http://pbs.twimg.com/profile_images/1098029789779251201/2E_Yw9Z6_normal.jpg"/>
    <hyperlink ref="F18" r:id="rId311" display="http://pbs.twimg.com/profile_images/1057299964823404545/HxQzxXqB_normal.jpg"/>
    <hyperlink ref="F112" r:id="rId312" display="http://pbs.twimg.com/profile_images/844209054167707648/-Xexs1RQ_normal.jpg"/>
    <hyperlink ref="F97" r:id="rId313" display="http://pbs.twimg.com/profile_images/601591035/twitter_pic_1__normal.jpg"/>
    <hyperlink ref="F21" r:id="rId314" display="http://pbs.twimg.com/profile_images/1062524158477824000/b5zP5kfi_normal.jpg"/>
    <hyperlink ref="F86" r:id="rId315" display="http://pbs.twimg.com/profile_images/993180112823705600/ppoAUKAQ_normal.jpg"/>
    <hyperlink ref="F29" r:id="rId316" display="http://pbs.twimg.com/profile_images/936022634764042240/8bKl2kXx_normal.jpg"/>
    <hyperlink ref="F8" r:id="rId317" display="http://pbs.twimg.com/profile_images/751673208236077056/tGKIAPRg_normal.jpg"/>
    <hyperlink ref="F107" r:id="rId318" display="http://pbs.twimg.com/profile_images/857238305443684352/DS0dW8JX_normal.jpg"/>
    <hyperlink ref="F108" r:id="rId319" display="http://pbs.twimg.com/profile_images/1097949320656179201/YhWbXXsX_normal.png"/>
    <hyperlink ref="F109" r:id="rId320" display="http://pbs.twimg.com/profile_images/3268894579/fba1eef9d1e70374635328a1c0382e15_normal.jpeg"/>
    <hyperlink ref="F110" r:id="rId321" display="http://pbs.twimg.com/profile_images/946555025530212352/U2MQTf36_normal.jpg"/>
    <hyperlink ref="F113" r:id="rId322" display="http://pbs.twimg.com/profile_images/1085004559150399488/k8L9OXAT_normal.jpg"/>
    <hyperlink ref="F98" r:id="rId323" display="http://pbs.twimg.com/profile_images/997279537791684611/ytbc8dDj_normal.jpg"/>
    <hyperlink ref="F99" r:id="rId324" display="http://pbs.twimg.com/profile_images/1103107962317484032/_zFIwYR1_normal.jpg"/>
    <hyperlink ref="F100" r:id="rId325" display="http://pbs.twimg.com/profile_images/439196207768813568/aw--VleU_normal.jpeg"/>
    <hyperlink ref="F101" r:id="rId326" display="http://pbs.twimg.com/profile_images/1083094065632198658/S4RP2plQ_normal.jpg"/>
    <hyperlink ref="F85" r:id="rId327" display="http://pbs.twimg.com/profile_images/1092044382298083328/s8AEsSO0_normal.jpg"/>
    <hyperlink ref="F19" r:id="rId328" display="http://pbs.twimg.com/profile_images/378800000153683133/99a1d4fd5b7def3cad6c6b8ad285e14b_normal.png"/>
    <hyperlink ref="F102" r:id="rId329" display="http://pbs.twimg.com/profile_images/1055605084413943808/WhS7ke4j_normal.jpg"/>
    <hyperlink ref="F50" r:id="rId330" display="http://pbs.twimg.com/profile_images/727494247755051008/t9DYXzGq_normal.jpg"/>
    <hyperlink ref="F27" r:id="rId331" display="http://abs.twimg.com/sticky/default_profile_images/default_profile_normal.png"/>
    <hyperlink ref="F51" r:id="rId332" display="http://pbs.twimg.com/profile_images/929221145211019264/HOHL_b_x_normal.jpg"/>
    <hyperlink ref="F105" r:id="rId333" display="http://pbs.twimg.com/profile_images/1013926411344728064/JKH2HmId_normal.jpg"/>
    <hyperlink ref="F14" r:id="rId334" display="http://pbs.twimg.com/profile_images/637091461691871236/VDZW6e15_normal.jpg"/>
    <hyperlink ref="F106" r:id="rId335" display="http://pbs.twimg.com/profile_images/522580268717473792/bm3PA_Jn_normal.jpeg"/>
    <hyperlink ref="F49" r:id="rId336" display="http://pbs.twimg.com/profile_images/511895099886690304/yzmwjcMe_normal.png"/>
    <hyperlink ref="F25" r:id="rId337" display="http://pbs.twimg.com/profile_images/662343800115826688/YgdyNhda_normal.jpg"/>
    <hyperlink ref="F76" r:id="rId338" display="http://pbs.twimg.com/profile_images/2148007268/mark_pic_2_normal.jpg"/>
    <hyperlink ref="F9" r:id="rId339" display="http://pbs.twimg.com/profile_images/1057753968347013120/7cIijcV7_normal.jpg"/>
    <hyperlink ref="F39" r:id="rId340" display="http://pbs.twimg.com/profile_images/53929363/IraSocol1_normal.jpg"/>
    <hyperlink ref="F38" r:id="rId341" display="http://pbs.twimg.com/profile_images/3048635791/c4ca0729298ce82c2ce65cad91d020b8_normal.jpeg"/>
    <hyperlink ref="F118" r:id="rId342" display="http://pbs.twimg.com/profile_images/414031327160041473/I7ogc8GR_normal.png"/>
    <hyperlink ref="F34" r:id="rId343" display="http://pbs.twimg.com/profile_images/973366971872919552/XfB24MTM_normal.jpg"/>
    <hyperlink ref="F77" r:id="rId344" display="http://pbs.twimg.com/profile_images/1101122332079341569/guoSCQZU_normal.png"/>
    <hyperlink ref="F61" r:id="rId345" display="http://pbs.twimg.com/profile_images/1097992408447533056/stYw0MaH_normal.jpg"/>
    <hyperlink ref="F62" r:id="rId346" display="http://pbs.twimg.com/profile_images/1065440685774520320/YNo5JCqG_normal.jpg"/>
    <hyperlink ref="F63" r:id="rId347" display="http://pbs.twimg.com/profile_images/1063422136579055617/uh8-uJmC_normal.jpg"/>
    <hyperlink ref="F64" r:id="rId348" display="http://pbs.twimg.com/profile_images/815923304766853121/N19ft05a_normal.jpg"/>
    <hyperlink ref="F65" r:id="rId349" display="http://pbs.twimg.com/profile_images/841086094481465344/HF9z7f1M_normal.jpg"/>
    <hyperlink ref="F66" r:id="rId350" display="http://pbs.twimg.com/profile_images/1096579753832792064/5xLmuV-W_normal.jpg"/>
    <hyperlink ref="F67" r:id="rId351" display="http://pbs.twimg.com/profile_images/1093276391318188034/k96f5_vt_normal.jpg"/>
    <hyperlink ref="F68" r:id="rId352" display="http://pbs.twimg.com/profile_images/1050902590039445504/iDn3HBKY_normal.jpg"/>
    <hyperlink ref="F119" r:id="rId353" display="http://pbs.twimg.com/profile_images/952915123533905920/u6PyXyTE_normal.jpg"/>
    <hyperlink ref="F69" r:id="rId354" display="http://pbs.twimg.com/profile_images/607902786743721984/2_X0XGG5_normal.png"/>
    <hyperlink ref="F70" r:id="rId355" display="http://pbs.twimg.com/profile_images/1087521145610530816/BtxwFZ9F_normal.jpg"/>
    <hyperlink ref="F52" r:id="rId356" display="http://pbs.twimg.com/profile_images/1064508586955542528/t9hMs7LB_normal.jpg"/>
    <hyperlink ref="F114" r:id="rId357" display="http://pbs.twimg.com/profile_images/480544465610735616/Y_viD_Ii_normal.jpeg"/>
    <hyperlink ref="F115" r:id="rId358" display="http://pbs.twimg.com/profile_images/1032540934825631744/6okqTK93_normal.jpg"/>
    <hyperlink ref="F15" r:id="rId359" display="http://pbs.twimg.com/profile_images/1016994982853476352/YBxKkylG_normal.jpg"/>
    <hyperlink ref="F83" r:id="rId360" display="http://pbs.twimg.com/profile_images/1053227205034160128/4ZK-zm4y_normal.jpg"/>
    <hyperlink ref="F84" r:id="rId361" display="http://pbs.twimg.com/profile_images/878471461106704384/Z2nBSEB7_normal.jpg"/>
    <hyperlink ref="F46" r:id="rId362" display="http://pbs.twimg.com/profile_images/863499348360953856/qm8Tpql9_normal.jpg"/>
    <hyperlink ref="F32" r:id="rId363" display="http://pbs.twimg.com/profile_images/1027990247194292224/NQC8OG3g_normal.jpg"/>
    <hyperlink ref="F45" r:id="rId364" display="http://pbs.twimg.com/profile_images/1087036237964206080/2pP0x-rS_normal.jpg"/>
    <hyperlink ref="F53" r:id="rId365" display="http://pbs.twimg.com/profile_images/1100177587580604417/dUUUJ5_e_normal.png"/>
    <hyperlink ref="F31" r:id="rId366" display="http://pbs.twimg.com/profile_images/1102901013508431872/U-ONse2u_normal.jpg"/>
    <hyperlink ref="F48" r:id="rId367" display="http://pbs.twimg.com/profile_images/3503520984/1a9eea47e24ffbdcfedef02692b743d1_normal.jpeg"/>
    <hyperlink ref="F54" r:id="rId368" display="http://pbs.twimg.com/profile_images/857650481866264576/REPWdznp_normal.jpg"/>
    <hyperlink ref="F20" r:id="rId369" display="http://pbs.twimg.com/profile_images/1063230088886566912/KpNWuRoh_normal.jpg"/>
    <hyperlink ref="F47" r:id="rId370" display="http://pbs.twimg.com/profile_images/1013436760859299847/aQltRN9T_normal.jpg"/>
    <hyperlink ref="F41" r:id="rId371" display="http://pbs.twimg.com/profile_images/1072394933972189184/gtAJVO-I_normal.jpg"/>
    <hyperlink ref="F26" r:id="rId372" display="http://pbs.twimg.com/profile_images/1021388185820188672/rqvrmFSz_normal.jpg"/>
    <hyperlink ref="F71" r:id="rId373" display="http://pbs.twimg.com/profile_images/378800000405478007/6d3eb748477a0b4c7c2ac0635c1e6795_normal.jpeg"/>
    <hyperlink ref="F55" r:id="rId374" display="http://pbs.twimg.com/profile_images/1083162270899662849/VdezDzJe_normal.jpg"/>
    <hyperlink ref="F44" r:id="rId375" display="http://pbs.twimg.com/profile_images/801793384704802816/Pje3lQ3V_normal.jpg"/>
    <hyperlink ref="F56" r:id="rId376" display="http://pbs.twimg.com/profile_images/983126334342926337/sx3m3Ab5_normal.jpg"/>
    <hyperlink ref="F87" r:id="rId377" display="http://pbs.twimg.com/profile_images/992100086363672577/OMgwGwgB_normal.jpg"/>
    <hyperlink ref="F13" r:id="rId378" display="http://pbs.twimg.com/profile_images/620618457554423808/rN9COkVa_normal.jpg"/>
    <hyperlink ref="F72" r:id="rId379" display="http://pbs.twimg.com/profile_images/1017965809052684293/Fu6lObXF_normal.jpg"/>
    <hyperlink ref="F73" r:id="rId380" display="http://pbs.twimg.com/profile_images/764509723584585728/ZC9numcm_normal.jpg"/>
    <hyperlink ref="F30" r:id="rId381" display="http://pbs.twimg.com/profile_images/1097573390993551363/pWqIOPjI_normal.jpg"/>
    <hyperlink ref="F4" r:id="rId382" display="http://pbs.twimg.com/profile_images/1087175154885484544/NntssRAH_normal.jpg"/>
    <hyperlink ref="F36" r:id="rId383" display="http://pbs.twimg.com/profile_images/887783368737382400/i_Pfd5jl_normal.jpg"/>
    <hyperlink ref="F74" r:id="rId384" display="http://pbs.twimg.com/profile_images/926845332364972035/mbvPVp4-_normal.jpg"/>
    <hyperlink ref="F75" r:id="rId385" display="http://pbs.twimg.com/profile_images/545361858807332864/bNkCsjcq_normal.jpeg"/>
    <hyperlink ref="F89" r:id="rId386" display="http://pbs.twimg.com/profile_images/879761753982222336/76-OwgO1_normal.jpg"/>
    <hyperlink ref="F90" r:id="rId387" display="http://pbs.twimg.com/profile_images/928473595696893953/B1cPw4Oz_normal.jpg"/>
    <hyperlink ref="F33" r:id="rId388" display="http://pbs.twimg.com/profile_images/1013139314811654145/JaDvTgug_normal.jpg"/>
    <hyperlink ref="F24" r:id="rId389" display="http://pbs.twimg.com/profile_images/1016995824423833601/zY34P-jY_normal.jpg"/>
    <hyperlink ref="F37" r:id="rId390" display="http://pbs.twimg.com/profile_images/852015984961478657/1dAiKikq_normal.jpg"/>
    <hyperlink ref="F10" r:id="rId391" display="http://pbs.twimg.com/profile_images/1102734965123571713/H0rshm2Y_normal.png"/>
    <hyperlink ref="F28" r:id="rId392" display="http://pbs.twimg.com/profile_images/949726573174800384/p1FcHdZv_normal.jpg"/>
    <hyperlink ref="F16" r:id="rId393" display="http://pbs.twimg.com/profile_images/1022274729086836736/RlD62hfu_normal.jpg"/>
    <hyperlink ref="F40" r:id="rId394" display="http://pbs.twimg.com/profile_images/992764825041293313/j1-0xIUP_normal.jpg"/>
    <hyperlink ref="F42" r:id="rId395" display="http://pbs.twimg.com/profile_images/921364487416045568/pCm0ftcA_normal.jpg"/>
    <hyperlink ref="F12" r:id="rId396" display="http://pbs.twimg.com/profile_images/1091714211342774272/CjGkLBAX_normal.jpg"/>
    <hyperlink ref="F6" r:id="rId397" display="http://pbs.twimg.com/profile_images/1076660238110076928/5jF2rnzi_normal.jpg"/>
    <hyperlink ref="F103" r:id="rId398" display="http://pbs.twimg.com/profile_images/958516388381028353/zbB_WIBj_normal.jpg"/>
    <hyperlink ref="F116" r:id="rId399" display="http://pbs.twimg.com/profile_images/1037742183556628480/iSWYUKJR_normal.jpg"/>
    <hyperlink ref="F104" r:id="rId400" display="http://pbs.twimg.com/profile_images/1088165732905496576/XY74rX3-_normal.jpg"/>
    <hyperlink ref="F88" r:id="rId401" display="http://pbs.twimg.com/profile_images/939639394738216960/2Zw6sGvw_normal.jpg"/>
    <hyperlink ref="F91" r:id="rId402" display="http://pbs.twimg.com/profile_images/875756457156804608/FccmjvWh_normal.jpg"/>
    <hyperlink ref="F95" r:id="rId403" display="http://pbs.twimg.com/profile_images/897625293220974592/2OgiPadl_normal.jpg"/>
    <hyperlink ref="F17" r:id="rId404" display="http://pbs.twimg.com/profile_images/969618641363787776/yIMx_Git_normal.jpg"/>
    <hyperlink ref="F23" r:id="rId405" display="http://pbs.twimg.com/profile_images/1101075252472352768/KCp1vWff_normal.jpg"/>
    <hyperlink ref="F93" r:id="rId406" display="http://pbs.twimg.com/profile_images/1028980142343942144/U5QrzCtk_normal.jpg"/>
    <hyperlink ref="F94" r:id="rId407" display="http://pbs.twimg.com/profile_images/972988928201560069/KbS1C4ji_normal.jpg"/>
    <hyperlink ref="F117" r:id="rId408" display="http://pbs.twimg.com/profile_images/808383733468430336/XvlWPew-_normal.jpg"/>
    <hyperlink ref="AX78" r:id="rId409" display="https://twitter.com/bronwynwriter"/>
    <hyperlink ref="AX11" r:id="rId410" display="https://twitter.com/mru_ishere"/>
    <hyperlink ref="AX79" r:id="rId411" display="https://twitter.com/lwholley"/>
    <hyperlink ref="AX80" r:id="rId412" display="https://twitter.com/lindamariewald2"/>
    <hyperlink ref="AX57" r:id="rId413" display="https://twitter.com/shelleypa"/>
    <hyperlink ref="AX3" r:id="rId414" display="https://twitter.com/magicpantsjones"/>
    <hyperlink ref="AX58" r:id="rId415" display="https://twitter.com/mr_hayes"/>
    <hyperlink ref="AX59" r:id="rId416" display="https://twitter.com/chouinardjahant"/>
    <hyperlink ref="AX81" r:id="rId417" display="https://twitter.com/white5anthronet"/>
    <hyperlink ref="AX111" r:id="rId418" display="https://twitter.com/aglover4edu"/>
    <hyperlink ref="AX60" r:id="rId419" display="https://twitter.com/m_drez"/>
    <hyperlink ref="AX35" r:id="rId420" display="https://twitter.com/batool_attiya"/>
    <hyperlink ref="AX120" r:id="rId421" display="https://twitter.com/nbfelem"/>
    <hyperlink ref="AX121" r:id="rId422" display="https://twitter.com/missldavidson"/>
    <hyperlink ref="AX96" r:id="rId423" display="https://twitter.com/mrs_gilchrist"/>
    <hyperlink ref="AX5" r:id="rId424" display="https://twitter.com/talkreadsing"/>
    <hyperlink ref="AX22" r:id="rId425" display="https://twitter.com/saldanact"/>
    <hyperlink ref="AX92" r:id="rId426" display="https://twitter.com/pflugervillehs"/>
    <hyperlink ref="AX43" r:id="rId427" display="https://twitter.com/assistantprinc6"/>
    <hyperlink ref="AX7" r:id="rId428" display="https://twitter.com/mr_abee_tweets"/>
    <hyperlink ref="AX82" r:id="rId429" display="https://twitter.com/corey_d2019"/>
    <hyperlink ref="AX18" r:id="rId430" display="https://twitter.com/misskrafferty"/>
    <hyperlink ref="AX112" r:id="rId431" display="https://twitter.com/itsamry"/>
    <hyperlink ref="AX97" r:id="rId432" display="https://twitter.com/tomwhitby"/>
    <hyperlink ref="AX21" r:id="rId433" display="https://twitter.com/dennisdill"/>
    <hyperlink ref="AX86" r:id="rId434" display="https://twitter.com/rebeccap314"/>
    <hyperlink ref="AX29" r:id="rId435" display="https://twitter.com/coachwilliamspe"/>
    <hyperlink ref="AX8" r:id="rId436" display="https://twitter.com/edugladiators"/>
    <hyperlink ref="AX107" r:id="rId437" display="https://twitter.com/bdutt"/>
    <hyperlink ref="AX108" r:id="rId438" display="https://twitter.com/shakeuplearning"/>
    <hyperlink ref="AX109" r:id="rId439" display="https://twitter.com/bdmclaurin"/>
    <hyperlink ref="AX110" r:id="rId440" display="https://twitter.com/brendanfetters"/>
    <hyperlink ref="AX113" r:id="rId441" display="https://twitter.com/jvgdavis"/>
    <hyperlink ref="AX98" r:id="rId442" display="https://twitter.com/sarahfinley01"/>
    <hyperlink ref="AX99" r:id="rId443" display="https://twitter.com/georgehistory"/>
    <hyperlink ref="AX100" r:id="rId444" display="https://twitter.com/barbaragruener"/>
    <hyperlink ref="AX101" r:id="rId445" display="https://twitter.com/stersicteaches"/>
    <hyperlink ref="AX85" r:id="rId446" display="https://twitter.com/markrus88927412"/>
    <hyperlink ref="AX19" r:id="rId447" display="https://twitter.com/hjreed"/>
    <hyperlink ref="AX102" r:id="rId448" display="https://twitter.com/educationwoods"/>
    <hyperlink ref="AX50" r:id="rId449" display="https://twitter.com/leemaxfield29"/>
    <hyperlink ref="AX27" r:id="rId450" display="https://twitter.com/cmk138"/>
    <hyperlink ref="AX51" r:id="rId451" display="https://twitter.com/sueekoch"/>
    <hyperlink ref="AX105" r:id="rId452" display="https://twitter.com/dynamicduda338"/>
    <hyperlink ref="AX14" r:id="rId453" display="https://twitter.com/paulsolarz"/>
    <hyperlink ref="AX106" r:id="rId454" display="https://twitter.com/principal_h"/>
    <hyperlink ref="AX49" r:id="rId455" display="https://twitter.com/ritawirtz"/>
    <hyperlink ref="AX25" r:id="rId456" display="https://twitter.com/nathan_stevens"/>
    <hyperlink ref="AX76" r:id="rId457" display="https://twitter.com/shiftparadigm"/>
    <hyperlink ref="AX9" r:id="rId458" display="https://twitter.com/cvarsalona"/>
    <hyperlink ref="AX39" r:id="rId459" display="https://twitter.com/irasocol"/>
    <hyperlink ref="AX38" r:id="rId460" display="https://twitter.com/pammoran"/>
    <hyperlink ref="AX118" r:id="rId461" display="https://twitter.com/thedailyedu"/>
    <hyperlink ref="AX34" r:id="rId462" display="https://twitter.com/flrichter"/>
    <hyperlink ref="AX77" r:id="rId463" display="https://twitter.com/lrobbteacher"/>
    <hyperlink ref="AX61" r:id="rId464" display="https://twitter.com/supervxn"/>
    <hyperlink ref="AX62" r:id="rId465" display="https://twitter.com/scanloe"/>
    <hyperlink ref="AX63" r:id="rId466" display="https://twitter.com/rizzapiccio"/>
    <hyperlink ref="AX64" r:id="rId467" display="https://twitter.com/kristincharr"/>
    <hyperlink ref="AX65" r:id="rId468" display="https://twitter.com/alexstubenbort"/>
    <hyperlink ref="AX66" r:id="rId469" display="https://twitter.com/penchevable"/>
    <hyperlink ref="AX67" r:id="rId470" display="https://twitter.com/techamys"/>
    <hyperlink ref="AX68" r:id="rId471" display="https://twitter.com/julie_haden"/>
    <hyperlink ref="AX119" r:id="rId472" display="https://twitter.com/vballwin"/>
    <hyperlink ref="AX69" r:id="rId473" display="https://twitter.com/michaelpoore1"/>
    <hyperlink ref="AX70" r:id="rId474" display="https://twitter.com/dene_gainey"/>
    <hyperlink ref="AX52" r:id="rId475" display="https://twitter.com/valerietilton"/>
    <hyperlink ref="AX114" r:id="rId476" display="https://twitter.com/assignmenthelp"/>
    <hyperlink ref="AX115" r:id="rId477" display="https://twitter.com/jedjnr"/>
    <hyperlink ref="AX15" r:id="rId478" display="https://twitter.com/kathyiwanicki"/>
    <hyperlink ref="AX83" r:id="rId479" display="https://twitter.com/msiwanicki"/>
    <hyperlink ref="AX84" r:id="rId480" display="https://twitter.com/gonoodle"/>
    <hyperlink ref="AX46" r:id="rId481" display="https://twitter.com/bevladd"/>
    <hyperlink ref="AX32" r:id="rId482" display="https://twitter.com/classdojo"/>
    <hyperlink ref="AX45" r:id="rId483" display="https://twitter.com/learningin206"/>
    <hyperlink ref="AX53" r:id="rId484" display="https://twitter.com/crflynn20"/>
    <hyperlink ref="AX31" r:id="rId485" display="https://twitter.com/lethajhenry"/>
    <hyperlink ref="AX48" r:id="rId486" display="https://twitter.com/longislandny"/>
    <hyperlink ref="AX54" r:id="rId487" display="https://twitter.com/benbo370"/>
    <hyperlink ref="AX20" r:id="rId488" display="https://twitter.com/biologygoddess"/>
    <hyperlink ref="AX47" r:id="rId489" display="https://twitter.com/youtube"/>
    <hyperlink ref="AX41" r:id="rId490" display="https://twitter.com/kruevans"/>
    <hyperlink ref="AX26" r:id="rId491" display="https://twitter.com/killyalison"/>
    <hyperlink ref="AX71" r:id="rId492" display="https://twitter.com/classcraft"/>
    <hyperlink ref="AX55" r:id="rId493" display="https://twitter.com/blakerobertsva"/>
    <hyperlink ref="AX44" r:id="rId494" display="https://twitter.com/elkissner"/>
    <hyperlink ref="AX56" r:id="rId495" display="https://twitter.com/t3achingworst"/>
    <hyperlink ref="AX87" r:id="rId496" display="https://twitter.com/capgdroneracing"/>
    <hyperlink ref="AX13" r:id="rId497" display="https://twitter.com/urbie"/>
    <hyperlink ref="AX72" r:id="rId498" display="https://twitter.com/engagewilkins"/>
    <hyperlink ref="AX73" r:id="rId499" display="https://twitter.com/kimgriesbach"/>
    <hyperlink ref="AX30" r:id="rId500" display="https://twitter.com/kaitlynoakleyed"/>
    <hyperlink ref="AX4" r:id="rId501" display="https://twitter.com/cherylabla"/>
    <hyperlink ref="AX36" r:id="rId502" display="https://twitter.com/priscillacap1"/>
    <hyperlink ref="AX74" r:id="rId503" display="https://twitter.com/edcampbullcity"/>
    <hyperlink ref="AX75" r:id="rId504" display="https://twitter.com/teachlikeachamp"/>
    <hyperlink ref="AX89" r:id="rId505" display="https://twitter.com/elearningguild"/>
    <hyperlink ref="AX90" r:id="rId506" display="https://twitter.com/techninjatodd"/>
    <hyperlink ref="AX33" r:id="rId507" display="https://twitter.com/john_prmn"/>
    <hyperlink ref="AX24" r:id="rId508" display="https://twitter.com/chrisquinn64"/>
    <hyperlink ref="AX37" r:id="rId509" display="https://twitter.com/gruntledchalkie"/>
    <hyperlink ref="AX10" r:id="rId510" display="https://twitter.com/teresagross625"/>
    <hyperlink ref="AX28" r:id="rId511" display="https://twitter.com/rewardingedu"/>
    <hyperlink ref="AX16" r:id="rId512" display="https://twitter.com/kmichellehowell"/>
    <hyperlink ref="AX40" r:id="rId513" display="https://twitter.com/peterdboland"/>
    <hyperlink ref="AX42" r:id="rId514" display="https://twitter.com/keurig"/>
    <hyperlink ref="AX12" r:id="rId515" display="https://twitter.com/lindaedwardsi"/>
    <hyperlink ref="AX6" r:id="rId516" display="https://twitter.com/rdene915"/>
    <hyperlink ref="AX103" r:id="rId517" display="https://twitter.com/daveschmittou"/>
    <hyperlink ref="AX116" r:id="rId518" display="https://twitter.com/johnccarver"/>
    <hyperlink ref="AX104" r:id="rId519" display="https://twitter.com/r_cilr"/>
    <hyperlink ref="AX88" r:id="rId520" display="https://twitter.com/jcorippo"/>
    <hyperlink ref="AX91" r:id="rId521" display="https://twitter.com/aaron_hogan"/>
    <hyperlink ref="AX95" r:id="rId522" display="https://twitter.com/littymathaiedu"/>
    <hyperlink ref="AX17" r:id="rId523" display="https://twitter.com/_on11"/>
    <hyperlink ref="AX23" r:id="rId524" display="https://twitter.com/hayes_melisa"/>
    <hyperlink ref="AX93" r:id="rId525" display="https://twitter.com/jchandlerteach"/>
    <hyperlink ref="AX94" r:id="rId526" display="https://twitter.com/christinebemis2"/>
    <hyperlink ref="AX117" r:id="rId527" display="https://twitter.com/iconohash"/>
  </hyperlinks>
  <printOptions/>
  <pageMargins left="0.7" right="0.7" top="0.75" bottom="0.75" header="0.3" footer="0.3"/>
  <pageSetup horizontalDpi="600" verticalDpi="600" orientation="portrait" r:id="rId531"/>
  <legacyDrawing r:id="rId529"/>
  <tableParts>
    <tablePart r:id="rId5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8"/>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hidden="1" customWidth="1"/>
    <col min="26" max="26" width="15.140625" style="0" hidden="1" customWidth="1"/>
    <col min="27" max="27" width="15.421875" style="0" hidden="1" customWidth="1"/>
    <col min="28" max="28" width="13.140625" style="0" hidden="1" customWidth="1"/>
    <col min="29" max="29" width="15.8515625" style="0" hidden="1" customWidth="1"/>
    <col min="30" max="30" width="14.57421875" style="0" hidden="1" customWidth="1"/>
    <col min="31" max="31" width="17.421875" style="0" hidden="1" customWidth="1"/>
    <col min="32" max="32" width="11.57421875" style="0" hidden="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3318</v>
      </c>
      <c r="Z2" s="13" t="s">
        <v>3336</v>
      </c>
      <c r="AA2" s="13" t="s">
        <v>3415</v>
      </c>
      <c r="AB2" s="13" t="s">
        <v>3475</v>
      </c>
      <c r="AC2" s="13" t="s">
        <v>3573</v>
      </c>
      <c r="AD2" s="13" t="s">
        <v>3608</v>
      </c>
      <c r="AE2" s="13" t="s">
        <v>3613</v>
      </c>
      <c r="AF2" s="13" t="s">
        <v>3633</v>
      </c>
      <c r="AG2" s="13" t="s">
        <v>3898</v>
      </c>
    </row>
    <row r="3" spans="1:33" ht="15">
      <c r="A3" s="88" t="s">
        <v>3257</v>
      </c>
      <c r="B3" s="66" t="s">
        <v>3273</v>
      </c>
      <c r="C3" s="66" t="s">
        <v>56</v>
      </c>
      <c r="D3" s="97"/>
      <c r="E3" s="96"/>
      <c r="F3" s="98" t="s">
        <v>3908</v>
      </c>
      <c r="G3" s="99"/>
      <c r="H3" s="99"/>
      <c r="I3" s="100">
        <v>3</v>
      </c>
      <c r="J3" s="101"/>
      <c r="K3" s="48">
        <v>28</v>
      </c>
      <c r="L3" s="48">
        <v>24</v>
      </c>
      <c r="M3" s="48">
        <v>77</v>
      </c>
      <c r="N3" s="48">
        <v>101</v>
      </c>
      <c r="O3" s="48">
        <v>53</v>
      </c>
      <c r="P3" s="49">
        <v>0.06896551724137931</v>
      </c>
      <c r="Q3" s="49">
        <v>0.12903225806451613</v>
      </c>
      <c r="R3" s="48">
        <v>1</v>
      </c>
      <c r="S3" s="48">
        <v>0</v>
      </c>
      <c r="T3" s="48">
        <v>28</v>
      </c>
      <c r="U3" s="48">
        <v>101</v>
      </c>
      <c r="V3" s="48">
        <v>3</v>
      </c>
      <c r="W3" s="49">
        <v>1.918367</v>
      </c>
      <c r="X3" s="49">
        <v>0.041005291005291</v>
      </c>
      <c r="Y3" s="79" t="s">
        <v>3319</v>
      </c>
      <c r="Z3" s="79" t="s">
        <v>3337</v>
      </c>
      <c r="AA3" s="79" t="s">
        <v>3416</v>
      </c>
      <c r="AB3" s="85" t="s">
        <v>3476</v>
      </c>
      <c r="AC3" s="85" t="s">
        <v>3574</v>
      </c>
      <c r="AD3" s="85" t="s">
        <v>3609</v>
      </c>
      <c r="AE3" s="85" t="s">
        <v>3614</v>
      </c>
      <c r="AF3" s="85" t="s">
        <v>3634</v>
      </c>
      <c r="AG3" s="80" t="s">
        <v>3908</v>
      </c>
    </row>
    <row r="4" spans="1:33" ht="15">
      <c r="A4" s="127" t="s">
        <v>3258</v>
      </c>
      <c r="B4" s="66" t="s">
        <v>3274</v>
      </c>
      <c r="C4" s="66" t="s">
        <v>56</v>
      </c>
      <c r="D4" s="103"/>
      <c r="E4" s="102"/>
      <c r="F4" s="104" t="s">
        <v>3900</v>
      </c>
      <c r="G4" s="105"/>
      <c r="H4" s="105"/>
      <c r="I4" s="106">
        <v>4</v>
      </c>
      <c r="J4" s="107"/>
      <c r="K4" s="48">
        <v>19</v>
      </c>
      <c r="L4" s="48">
        <v>29</v>
      </c>
      <c r="M4" s="48">
        <v>107</v>
      </c>
      <c r="N4" s="48">
        <v>136</v>
      </c>
      <c r="O4" s="48">
        <v>65</v>
      </c>
      <c r="P4" s="49">
        <v>0.2647058823529412</v>
      </c>
      <c r="Q4" s="49">
        <v>0.4186046511627907</v>
      </c>
      <c r="R4" s="48">
        <v>1</v>
      </c>
      <c r="S4" s="48">
        <v>0</v>
      </c>
      <c r="T4" s="48">
        <v>19</v>
      </c>
      <c r="U4" s="48">
        <v>136</v>
      </c>
      <c r="V4" s="48">
        <v>4</v>
      </c>
      <c r="W4" s="49">
        <v>2</v>
      </c>
      <c r="X4" s="49">
        <v>0.12573099415204678</v>
      </c>
      <c r="Y4" s="79" t="s">
        <v>3320</v>
      </c>
      <c r="Z4" s="79" t="s">
        <v>3338</v>
      </c>
      <c r="AA4" s="79" t="s">
        <v>3417</v>
      </c>
      <c r="AB4" s="85" t="s">
        <v>3477</v>
      </c>
      <c r="AC4" s="85" t="s">
        <v>3575</v>
      </c>
      <c r="AD4" s="79" t="s">
        <v>3610</v>
      </c>
      <c r="AE4" s="79" t="s">
        <v>3615</v>
      </c>
      <c r="AF4" s="79" t="s">
        <v>3635</v>
      </c>
      <c r="AG4" s="80" t="s">
        <v>3900</v>
      </c>
    </row>
    <row r="5" spans="1:33" ht="15">
      <c r="A5" s="127" t="s">
        <v>3259</v>
      </c>
      <c r="B5" s="66" t="s">
        <v>3275</v>
      </c>
      <c r="C5" s="66" t="s">
        <v>56</v>
      </c>
      <c r="D5" s="103"/>
      <c r="E5" s="102"/>
      <c r="F5" s="104" t="s">
        <v>3901</v>
      </c>
      <c r="G5" s="105"/>
      <c r="H5" s="105"/>
      <c r="I5" s="106">
        <v>5</v>
      </c>
      <c r="J5" s="107"/>
      <c r="K5" s="48">
        <v>16</v>
      </c>
      <c r="L5" s="48">
        <v>14</v>
      </c>
      <c r="M5" s="48">
        <v>27</v>
      </c>
      <c r="N5" s="48">
        <v>41</v>
      </c>
      <c r="O5" s="48">
        <v>25</v>
      </c>
      <c r="P5" s="49">
        <v>0</v>
      </c>
      <c r="Q5" s="49">
        <v>0</v>
      </c>
      <c r="R5" s="48">
        <v>1</v>
      </c>
      <c r="S5" s="48">
        <v>0</v>
      </c>
      <c r="T5" s="48">
        <v>16</v>
      </c>
      <c r="U5" s="48">
        <v>41</v>
      </c>
      <c r="V5" s="48">
        <v>4</v>
      </c>
      <c r="W5" s="49">
        <v>2.421875</v>
      </c>
      <c r="X5" s="49">
        <v>0.0625</v>
      </c>
      <c r="Y5" s="79" t="s">
        <v>3321</v>
      </c>
      <c r="Z5" s="79" t="s">
        <v>3339</v>
      </c>
      <c r="AA5" s="79" t="s">
        <v>3418</v>
      </c>
      <c r="AB5" s="85" t="s">
        <v>3478</v>
      </c>
      <c r="AC5" s="85" t="s">
        <v>3576</v>
      </c>
      <c r="AD5" s="79" t="s">
        <v>270</v>
      </c>
      <c r="AE5" s="79" t="s">
        <v>3616</v>
      </c>
      <c r="AF5" s="79" t="s">
        <v>3636</v>
      </c>
      <c r="AG5" s="80" t="s">
        <v>3901</v>
      </c>
    </row>
    <row r="6" spans="1:33" ht="15">
      <c r="A6" s="127" t="s">
        <v>3260</v>
      </c>
      <c r="B6" s="66" t="s">
        <v>3276</v>
      </c>
      <c r="C6" s="66" t="s">
        <v>56</v>
      </c>
      <c r="D6" s="103"/>
      <c r="E6" s="102"/>
      <c r="F6" s="104" t="s">
        <v>3903</v>
      </c>
      <c r="G6" s="105"/>
      <c r="H6" s="105"/>
      <c r="I6" s="106">
        <v>6</v>
      </c>
      <c r="J6" s="107"/>
      <c r="K6" s="48">
        <v>15</v>
      </c>
      <c r="L6" s="48">
        <v>24</v>
      </c>
      <c r="M6" s="48">
        <v>53</v>
      </c>
      <c r="N6" s="48">
        <v>77</v>
      </c>
      <c r="O6" s="48">
        <v>50</v>
      </c>
      <c r="P6" s="49">
        <v>0.13636363636363635</v>
      </c>
      <c r="Q6" s="49">
        <v>0.24</v>
      </c>
      <c r="R6" s="48">
        <v>1</v>
      </c>
      <c r="S6" s="48">
        <v>0</v>
      </c>
      <c r="T6" s="48">
        <v>15</v>
      </c>
      <c r="U6" s="48">
        <v>77</v>
      </c>
      <c r="V6" s="48">
        <v>4</v>
      </c>
      <c r="W6" s="49">
        <v>2.142222</v>
      </c>
      <c r="X6" s="49">
        <v>0.11904761904761904</v>
      </c>
      <c r="Y6" s="79" t="s">
        <v>3322</v>
      </c>
      <c r="Z6" s="79" t="s">
        <v>3340</v>
      </c>
      <c r="AA6" s="79" t="s">
        <v>3419</v>
      </c>
      <c r="AB6" s="85" t="s">
        <v>3479</v>
      </c>
      <c r="AC6" s="85" t="s">
        <v>3577</v>
      </c>
      <c r="AD6" s="79" t="s">
        <v>3611</v>
      </c>
      <c r="AE6" s="79" t="s">
        <v>3617</v>
      </c>
      <c r="AF6" s="79" t="s">
        <v>3637</v>
      </c>
      <c r="AG6" s="80" t="s">
        <v>3903</v>
      </c>
    </row>
    <row r="7" spans="1:33" ht="15">
      <c r="A7" s="127" t="s">
        <v>3261</v>
      </c>
      <c r="B7" s="66" t="s">
        <v>3277</v>
      </c>
      <c r="C7" s="66" t="s">
        <v>56</v>
      </c>
      <c r="D7" s="103"/>
      <c r="E7" s="102"/>
      <c r="F7" s="104" t="s">
        <v>3904</v>
      </c>
      <c r="G7" s="105"/>
      <c r="H7" s="105"/>
      <c r="I7" s="106">
        <v>7</v>
      </c>
      <c r="J7" s="107"/>
      <c r="K7" s="48">
        <v>11</v>
      </c>
      <c r="L7" s="48">
        <v>19</v>
      </c>
      <c r="M7" s="48">
        <v>29</v>
      </c>
      <c r="N7" s="48">
        <v>48</v>
      </c>
      <c r="O7" s="48">
        <v>25</v>
      </c>
      <c r="P7" s="49">
        <v>0.23529411764705882</v>
      </c>
      <c r="Q7" s="49">
        <v>0.38095238095238093</v>
      </c>
      <c r="R7" s="48">
        <v>1</v>
      </c>
      <c r="S7" s="48">
        <v>0</v>
      </c>
      <c r="T7" s="48">
        <v>11</v>
      </c>
      <c r="U7" s="48">
        <v>48</v>
      </c>
      <c r="V7" s="48">
        <v>3</v>
      </c>
      <c r="W7" s="49">
        <v>1.735537</v>
      </c>
      <c r="X7" s="49">
        <v>0.19090909090909092</v>
      </c>
      <c r="Y7" s="79" t="s">
        <v>914</v>
      </c>
      <c r="Z7" s="79" t="s">
        <v>917</v>
      </c>
      <c r="AA7" s="79" t="s">
        <v>3420</v>
      </c>
      <c r="AB7" s="85" t="s">
        <v>3480</v>
      </c>
      <c r="AC7" s="85" t="s">
        <v>3578</v>
      </c>
      <c r="AD7" s="79" t="s">
        <v>270</v>
      </c>
      <c r="AE7" s="79" t="s">
        <v>3618</v>
      </c>
      <c r="AF7" s="79" t="s">
        <v>3638</v>
      </c>
      <c r="AG7" s="80" t="s">
        <v>3904</v>
      </c>
    </row>
    <row r="8" spans="1:33" ht="15">
      <c r="A8" s="127" t="s">
        <v>3262</v>
      </c>
      <c r="B8" s="66" t="s">
        <v>3278</v>
      </c>
      <c r="C8" s="66" t="s">
        <v>56</v>
      </c>
      <c r="D8" s="103"/>
      <c r="E8" s="102"/>
      <c r="F8" s="104" t="s">
        <v>3902</v>
      </c>
      <c r="G8" s="105"/>
      <c r="H8" s="105"/>
      <c r="I8" s="106">
        <v>8</v>
      </c>
      <c r="J8" s="107"/>
      <c r="K8" s="48">
        <v>9</v>
      </c>
      <c r="L8" s="48">
        <v>9</v>
      </c>
      <c r="M8" s="48">
        <v>24</v>
      </c>
      <c r="N8" s="48">
        <v>33</v>
      </c>
      <c r="O8" s="48">
        <v>25</v>
      </c>
      <c r="P8" s="49">
        <v>0</v>
      </c>
      <c r="Q8" s="49">
        <v>0</v>
      </c>
      <c r="R8" s="48">
        <v>1</v>
      </c>
      <c r="S8" s="48">
        <v>0</v>
      </c>
      <c r="T8" s="48">
        <v>9</v>
      </c>
      <c r="U8" s="48">
        <v>33</v>
      </c>
      <c r="V8" s="48">
        <v>3</v>
      </c>
      <c r="W8" s="49">
        <v>1.728395</v>
      </c>
      <c r="X8" s="49">
        <v>0.1111111111111111</v>
      </c>
      <c r="Y8" s="79" t="s">
        <v>3323</v>
      </c>
      <c r="Z8" s="79" t="s">
        <v>917</v>
      </c>
      <c r="AA8" s="79" t="s">
        <v>3421</v>
      </c>
      <c r="AB8" s="85" t="s">
        <v>3481</v>
      </c>
      <c r="AC8" s="85" t="s">
        <v>3579</v>
      </c>
      <c r="AD8" s="79" t="s">
        <v>3612</v>
      </c>
      <c r="AE8" s="79" t="s">
        <v>3619</v>
      </c>
      <c r="AF8" s="79" t="s">
        <v>3639</v>
      </c>
      <c r="AG8" s="80" t="s">
        <v>3902</v>
      </c>
    </row>
    <row r="9" spans="1:33" ht="15">
      <c r="A9" s="127" t="s">
        <v>3263</v>
      </c>
      <c r="B9" s="66" t="s">
        <v>3279</v>
      </c>
      <c r="C9" s="66" t="s">
        <v>56</v>
      </c>
      <c r="D9" s="103"/>
      <c r="E9" s="102"/>
      <c r="F9" s="104" t="s">
        <v>3899</v>
      </c>
      <c r="G9" s="105"/>
      <c r="H9" s="105"/>
      <c r="I9" s="106">
        <v>9</v>
      </c>
      <c r="J9" s="107"/>
      <c r="K9" s="48">
        <v>8</v>
      </c>
      <c r="L9" s="48">
        <v>12</v>
      </c>
      <c r="M9" s="48">
        <v>0</v>
      </c>
      <c r="N9" s="48">
        <v>12</v>
      </c>
      <c r="O9" s="48">
        <v>0</v>
      </c>
      <c r="P9" s="49">
        <v>0</v>
      </c>
      <c r="Q9" s="49">
        <v>0</v>
      </c>
      <c r="R9" s="48">
        <v>1</v>
      </c>
      <c r="S9" s="48">
        <v>0</v>
      </c>
      <c r="T9" s="48">
        <v>8</v>
      </c>
      <c r="U9" s="48">
        <v>12</v>
      </c>
      <c r="V9" s="48">
        <v>2</v>
      </c>
      <c r="W9" s="49">
        <v>1.375</v>
      </c>
      <c r="X9" s="49">
        <v>0.21428571428571427</v>
      </c>
      <c r="Y9" s="79"/>
      <c r="Z9" s="79"/>
      <c r="AA9" s="79" t="s">
        <v>3422</v>
      </c>
      <c r="AB9" s="85" t="s">
        <v>3482</v>
      </c>
      <c r="AC9" s="85" t="s">
        <v>3580</v>
      </c>
      <c r="AD9" s="79"/>
      <c r="AE9" s="79" t="s">
        <v>3620</v>
      </c>
      <c r="AF9" s="79" t="s">
        <v>3640</v>
      </c>
      <c r="AG9" s="80" t="s">
        <v>3899</v>
      </c>
    </row>
    <row r="10" spans="1:33" ht="14.25" customHeight="1">
      <c r="A10" s="127" t="s">
        <v>3264</v>
      </c>
      <c r="B10" s="66" t="s">
        <v>3280</v>
      </c>
      <c r="C10" s="66" t="s">
        <v>56</v>
      </c>
      <c r="D10" s="103"/>
      <c r="E10" s="102"/>
      <c r="F10" s="104"/>
      <c r="G10" s="105"/>
      <c r="H10" s="105"/>
      <c r="I10" s="106">
        <v>10</v>
      </c>
      <c r="J10" s="107"/>
      <c r="K10" s="48">
        <v>3</v>
      </c>
      <c r="L10" s="48">
        <v>3</v>
      </c>
      <c r="M10" s="48">
        <v>0</v>
      </c>
      <c r="N10" s="48">
        <v>3</v>
      </c>
      <c r="O10" s="48">
        <v>1</v>
      </c>
      <c r="P10" s="49">
        <v>0</v>
      </c>
      <c r="Q10" s="49">
        <v>0</v>
      </c>
      <c r="R10" s="48">
        <v>1</v>
      </c>
      <c r="S10" s="48">
        <v>0</v>
      </c>
      <c r="T10" s="48">
        <v>3</v>
      </c>
      <c r="U10" s="48">
        <v>3</v>
      </c>
      <c r="V10" s="48">
        <v>2</v>
      </c>
      <c r="W10" s="49">
        <v>0.888889</v>
      </c>
      <c r="X10" s="49">
        <v>0.3333333333333333</v>
      </c>
      <c r="Y10" s="79"/>
      <c r="Z10" s="79"/>
      <c r="AA10" s="79" t="s">
        <v>935</v>
      </c>
      <c r="AB10" s="85" t="s">
        <v>3483</v>
      </c>
      <c r="AC10" s="85" t="s">
        <v>3581</v>
      </c>
      <c r="AD10" s="79"/>
      <c r="AE10" s="79"/>
      <c r="AF10" s="79" t="s">
        <v>3641</v>
      </c>
      <c r="AG10" s="80"/>
    </row>
    <row r="11" spans="1:33" ht="15">
      <c r="A11" s="127" t="s">
        <v>3265</v>
      </c>
      <c r="B11" s="66" t="s">
        <v>3281</v>
      </c>
      <c r="C11" s="66" t="s">
        <v>56</v>
      </c>
      <c r="D11" s="103"/>
      <c r="E11" s="102"/>
      <c r="F11" s="104"/>
      <c r="G11" s="105"/>
      <c r="H11" s="105"/>
      <c r="I11" s="106">
        <v>11</v>
      </c>
      <c r="J11" s="107"/>
      <c r="K11" s="48">
        <v>3</v>
      </c>
      <c r="L11" s="48">
        <v>2</v>
      </c>
      <c r="M11" s="48">
        <v>0</v>
      </c>
      <c r="N11" s="48">
        <v>2</v>
      </c>
      <c r="O11" s="48">
        <v>0</v>
      </c>
      <c r="P11" s="49">
        <v>0</v>
      </c>
      <c r="Q11" s="49">
        <v>0</v>
      </c>
      <c r="R11" s="48">
        <v>1</v>
      </c>
      <c r="S11" s="48">
        <v>0</v>
      </c>
      <c r="T11" s="48">
        <v>3</v>
      </c>
      <c r="U11" s="48">
        <v>2</v>
      </c>
      <c r="V11" s="48">
        <v>2</v>
      </c>
      <c r="W11" s="49">
        <v>0.888889</v>
      </c>
      <c r="X11" s="49">
        <v>0.3333333333333333</v>
      </c>
      <c r="Y11" s="79" t="s">
        <v>884</v>
      </c>
      <c r="Z11" s="79" t="s">
        <v>917</v>
      </c>
      <c r="AA11" s="79" t="s">
        <v>926</v>
      </c>
      <c r="AB11" s="85" t="s">
        <v>2449</v>
      </c>
      <c r="AC11" s="85" t="s">
        <v>2449</v>
      </c>
      <c r="AD11" s="79"/>
      <c r="AE11" s="79" t="s">
        <v>3621</v>
      </c>
      <c r="AF11" s="79" t="s">
        <v>3642</v>
      </c>
      <c r="AG11" s="80"/>
    </row>
    <row r="12" spans="1:33" ht="15">
      <c r="A12" s="127" t="s">
        <v>3266</v>
      </c>
      <c r="B12" s="66" t="s">
        <v>3282</v>
      </c>
      <c r="C12" s="66" t="s">
        <v>56</v>
      </c>
      <c r="D12" s="103"/>
      <c r="E12" s="102"/>
      <c r="F12" s="104"/>
      <c r="G12" s="105"/>
      <c r="H12" s="105"/>
      <c r="I12" s="106">
        <v>12</v>
      </c>
      <c r="J12" s="107"/>
      <c r="K12" s="48">
        <v>1</v>
      </c>
      <c r="L12" s="48">
        <v>0</v>
      </c>
      <c r="M12" s="48">
        <v>2</v>
      </c>
      <c r="N12" s="48">
        <v>2</v>
      </c>
      <c r="O12" s="48">
        <v>2</v>
      </c>
      <c r="P12" s="49" t="s">
        <v>3870</v>
      </c>
      <c r="Q12" s="49" t="s">
        <v>3870</v>
      </c>
      <c r="R12" s="48">
        <v>1</v>
      </c>
      <c r="S12" s="48">
        <v>1</v>
      </c>
      <c r="T12" s="48">
        <v>1</v>
      </c>
      <c r="U12" s="48">
        <v>2</v>
      </c>
      <c r="V12" s="48">
        <v>0</v>
      </c>
      <c r="W12" s="49">
        <v>0</v>
      </c>
      <c r="X12" s="49" t="s">
        <v>3870</v>
      </c>
      <c r="Y12" s="79" t="s">
        <v>3324</v>
      </c>
      <c r="Z12" s="79" t="s">
        <v>924</v>
      </c>
      <c r="AA12" s="79" t="s">
        <v>925</v>
      </c>
      <c r="AB12" s="85" t="s">
        <v>3484</v>
      </c>
      <c r="AC12" s="85" t="s">
        <v>3582</v>
      </c>
      <c r="AD12" s="79"/>
      <c r="AE12" s="79"/>
      <c r="AF12" s="79" t="s">
        <v>308</v>
      </c>
      <c r="AG12" s="80"/>
    </row>
    <row r="13" spans="1:33" ht="15">
      <c r="A13" s="127" t="s">
        <v>3267</v>
      </c>
      <c r="B13" s="66" t="s">
        <v>3283</v>
      </c>
      <c r="C13" s="66" t="s">
        <v>56</v>
      </c>
      <c r="D13" s="103"/>
      <c r="E13" s="102"/>
      <c r="F13" s="104"/>
      <c r="G13" s="105"/>
      <c r="H13" s="105"/>
      <c r="I13" s="106">
        <v>13</v>
      </c>
      <c r="J13" s="107"/>
      <c r="K13" s="48">
        <v>1</v>
      </c>
      <c r="L13" s="48">
        <v>1</v>
      </c>
      <c r="M13" s="48">
        <v>0</v>
      </c>
      <c r="N13" s="48">
        <v>1</v>
      </c>
      <c r="O13" s="48">
        <v>1</v>
      </c>
      <c r="P13" s="49" t="s">
        <v>3870</v>
      </c>
      <c r="Q13" s="49" t="s">
        <v>3870</v>
      </c>
      <c r="R13" s="48">
        <v>1</v>
      </c>
      <c r="S13" s="48">
        <v>1</v>
      </c>
      <c r="T13" s="48">
        <v>1</v>
      </c>
      <c r="U13" s="48">
        <v>1</v>
      </c>
      <c r="V13" s="48">
        <v>0</v>
      </c>
      <c r="W13" s="49">
        <v>0</v>
      </c>
      <c r="X13" s="49" t="s">
        <v>3870</v>
      </c>
      <c r="Y13" s="79" t="s">
        <v>912</v>
      </c>
      <c r="Z13" s="79" t="s">
        <v>919</v>
      </c>
      <c r="AA13" s="79" t="s">
        <v>3423</v>
      </c>
      <c r="AB13" s="85" t="s">
        <v>2449</v>
      </c>
      <c r="AC13" s="85" t="s">
        <v>2449</v>
      </c>
      <c r="AD13" s="79"/>
      <c r="AE13" s="79"/>
      <c r="AF13" s="79" t="s">
        <v>299</v>
      </c>
      <c r="AG13" s="80"/>
    </row>
    <row r="14" spans="1:33" ht="15">
      <c r="A14" s="127" t="s">
        <v>3268</v>
      </c>
      <c r="B14" s="66" t="s">
        <v>3284</v>
      </c>
      <c r="C14" s="66" t="s">
        <v>56</v>
      </c>
      <c r="D14" s="103"/>
      <c r="E14" s="102"/>
      <c r="F14" s="104"/>
      <c r="G14" s="105"/>
      <c r="H14" s="105"/>
      <c r="I14" s="106">
        <v>14</v>
      </c>
      <c r="J14" s="107"/>
      <c r="K14" s="48">
        <v>1</v>
      </c>
      <c r="L14" s="48">
        <v>0</v>
      </c>
      <c r="M14" s="48">
        <v>2</v>
      </c>
      <c r="N14" s="48">
        <v>2</v>
      </c>
      <c r="O14" s="48">
        <v>2</v>
      </c>
      <c r="P14" s="49" t="s">
        <v>3870</v>
      </c>
      <c r="Q14" s="49" t="s">
        <v>3870</v>
      </c>
      <c r="R14" s="48">
        <v>1</v>
      </c>
      <c r="S14" s="48">
        <v>1</v>
      </c>
      <c r="T14" s="48">
        <v>1</v>
      </c>
      <c r="U14" s="48">
        <v>2</v>
      </c>
      <c r="V14" s="48">
        <v>0</v>
      </c>
      <c r="W14" s="49">
        <v>0</v>
      </c>
      <c r="X14" s="49" t="s">
        <v>3870</v>
      </c>
      <c r="Y14" s="79"/>
      <c r="Z14" s="79"/>
      <c r="AA14" s="79" t="s">
        <v>925</v>
      </c>
      <c r="AB14" s="85" t="s">
        <v>925</v>
      </c>
      <c r="AC14" s="85" t="s">
        <v>2449</v>
      </c>
      <c r="AD14" s="79"/>
      <c r="AE14" s="79"/>
      <c r="AF14" s="79" t="s">
        <v>264</v>
      </c>
      <c r="AG14" s="80"/>
    </row>
    <row r="15" spans="1:33" ht="15">
      <c r="A15" s="127" t="s">
        <v>3269</v>
      </c>
      <c r="B15" s="66" t="s">
        <v>3273</v>
      </c>
      <c r="C15" s="66" t="s">
        <v>59</v>
      </c>
      <c r="D15" s="103"/>
      <c r="E15" s="102"/>
      <c r="F15" s="104"/>
      <c r="G15" s="105"/>
      <c r="H15" s="105"/>
      <c r="I15" s="106">
        <v>15</v>
      </c>
      <c r="J15" s="107"/>
      <c r="K15" s="48">
        <v>1</v>
      </c>
      <c r="L15" s="48">
        <v>0</v>
      </c>
      <c r="M15" s="48">
        <v>2</v>
      </c>
      <c r="N15" s="48">
        <v>2</v>
      </c>
      <c r="O15" s="48">
        <v>2</v>
      </c>
      <c r="P15" s="49" t="s">
        <v>3870</v>
      </c>
      <c r="Q15" s="49" t="s">
        <v>3870</v>
      </c>
      <c r="R15" s="48">
        <v>1</v>
      </c>
      <c r="S15" s="48">
        <v>1</v>
      </c>
      <c r="T15" s="48">
        <v>1</v>
      </c>
      <c r="U15" s="48">
        <v>2</v>
      </c>
      <c r="V15" s="48">
        <v>0</v>
      </c>
      <c r="W15" s="49">
        <v>0</v>
      </c>
      <c r="X15" s="49" t="s">
        <v>3870</v>
      </c>
      <c r="Y15" s="79" t="s">
        <v>885</v>
      </c>
      <c r="Z15" s="79" t="s">
        <v>918</v>
      </c>
      <c r="AA15" s="79" t="s">
        <v>936</v>
      </c>
      <c r="AB15" s="85" t="s">
        <v>3485</v>
      </c>
      <c r="AC15" s="85" t="s">
        <v>3583</v>
      </c>
      <c r="AD15" s="79"/>
      <c r="AE15" s="79"/>
      <c r="AF15" s="79" t="s">
        <v>263</v>
      </c>
      <c r="AG15" s="80"/>
    </row>
    <row r="16" spans="1:33" ht="15">
      <c r="A16" s="127" t="s">
        <v>3270</v>
      </c>
      <c r="B16" s="66" t="s">
        <v>3274</v>
      </c>
      <c r="C16" s="66" t="s">
        <v>59</v>
      </c>
      <c r="D16" s="103"/>
      <c r="E16" s="102"/>
      <c r="F16" s="104"/>
      <c r="G16" s="105"/>
      <c r="H16" s="105"/>
      <c r="I16" s="106">
        <v>16</v>
      </c>
      <c r="J16" s="107"/>
      <c r="K16" s="48">
        <v>1</v>
      </c>
      <c r="L16" s="48">
        <v>1</v>
      </c>
      <c r="M16" s="48">
        <v>0</v>
      </c>
      <c r="N16" s="48">
        <v>1</v>
      </c>
      <c r="O16" s="48">
        <v>1</v>
      </c>
      <c r="P16" s="49" t="s">
        <v>3870</v>
      </c>
      <c r="Q16" s="49" t="s">
        <v>3870</v>
      </c>
      <c r="R16" s="48">
        <v>1</v>
      </c>
      <c r="S16" s="48">
        <v>1</v>
      </c>
      <c r="T16" s="48">
        <v>1</v>
      </c>
      <c r="U16" s="48">
        <v>1</v>
      </c>
      <c r="V16" s="48">
        <v>0</v>
      </c>
      <c r="W16" s="49">
        <v>0</v>
      </c>
      <c r="X16" s="49" t="s">
        <v>3870</v>
      </c>
      <c r="Y16" s="79"/>
      <c r="Z16" s="79"/>
      <c r="AA16" s="79" t="s">
        <v>929</v>
      </c>
      <c r="AB16" s="85" t="s">
        <v>3449</v>
      </c>
      <c r="AC16" s="85" t="s">
        <v>2449</v>
      </c>
      <c r="AD16" s="79"/>
      <c r="AE16" s="79"/>
      <c r="AF16" s="79" t="s">
        <v>232</v>
      </c>
      <c r="AG16" s="80"/>
    </row>
    <row r="17" spans="1:33" ht="15">
      <c r="A17" s="127" t="s">
        <v>3271</v>
      </c>
      <c r="B17" s="66" t="s">
        <v>3275</v>
      </c>
      <c r="C17" s="66" t="s">
        <v>59</v>
      </c>
      <c r="D17" s="103"/>
      <c r="E17" s="102"/>
      <c r="F17" s="104"/>
      <c r="G17" s="105"/>
      <c r="H17" s="105"/>
      <c r="I17" s="106">
        <v>17</v>
      </c>
      <c r="J17" s="107"/>
      <c r="K17" s="48">
        <v>1</v>
      </c>
      <c r="L17" s="48">
        <v>1</v>
      </c>
      <c r="M17" s="48">
        <v>0</v>
      </c>
      <c r="N17" s="48">
        <v>1</v>
      </c>
      <c r="O17" s="48">
        <v>1</v>
      </c>
      <c r="P17" s="49" t="s">
        <v>3870</v>
      </c>
      <c r="Q17" s="49" t="s">
        <v>3870</v>
      </c>
      <c r="R17" s="48">
        <v>1</v>
      </c>
      <c r="S17" s="48">
        <v>1</v>
      </c>
      <c r="T17" s="48">
        <v>1</v>
      </c>
      <c r="U17" s="48">
        <v>1</v>
      </c>
      <c r="V17" s="48">
        <v>0</v>
      </c>
      <c r="W17" s="49">
        <v>0</v>
      </c>
      <c r="X17" s="49" t="s">
        <v>3870</v>
      </c>
      <c r="Y17" s="79"/>
      <c r="Z17" s="79"/>
      <c r="AA17" s="79" t="s">
        <v>925</v>
      </c>
      <c r="AB17" s="85" t="s">
        <v>3486</v>
      </c>
      <c r="AC17" s="85" t="s">
        <v>3584</v>
      </c>
      <c r="AD17" s="79"/>
      <c r="AE17" s="79"/>
      <c r="AF17" s="79" t="s">
        <v>228</v>
      </c>
      <c r="AG17" s="80"/>
    </row>
    <row r="18" spans="1:33" ht="15">
      <c r="A18" s="127" t="s">
        <v>3272</v>
      </c>
      <c r="B18" s="66" t="s">
        <v>3276</v>
      </c>
      <c r="C18" s="66" t="s">
        <v>59</v>
      </c>
      <c r="D18" s="103"/>
      <c r="E18" s="102"/>
      <c r="F18" s="104"/>
      <c r="G18" s="105"/>
      <c r="H18" s="105"/>
      <c r="I18" s="106">
        <v>18</v>
      </c>
      <c r="J18" s="107"/>
      <c r="K18" s="48">
        <v>1</v>
      </c>
      <c r="L18" s="48">
        <v>1</v>
      </c>
      <c r="M18" s="48">
        <v>0</v>
      </c>
      <c r="N18" s="48">
        <v>1</v>
      </c>
      <c r="O18" s="48">
        <v>1</v>
      </c>
      <c r="P18" s="49" t="s">
        <v>3870</v>
      </c>
      <c r="Q18" s="49" t="s">
        <v>3870</v>
      </c>
      <c r="R18" s="48">
        <v>1</v>
      </c>
      <c r="S18" s="48">
        <v>1</v>
      </c>
      <c r="T18" s="48">
        <v>1</v>
      </c>
      <c r="U18" s="48">
        <v>1</v>
      </c>
      <c r="V18" s="48">
        <v>0</v>
      </c>
      <c r="W18" s="49">
        <v>0</v>
      </c>
      <c r="X18" s="49" t="s">
        <v>3870</v>
      </c>
      <c r="Y18" s="79" t="s">
        <v>883</v>
      </c>
      <c r="Z18" s="79" t="s">
        <v>917</v>
      </c>
      <c r="AA18" s="79" t="s">
        <v>925</v>
      </c>
      <c r="AB18" s="85" t="s">
        <v>2449</v>
      </c>
      <c r="AC18" s="85" t="s">
        <v>2449</v>
      </c>
      <c r="AD18" s="79"/>
      <c r="AE18" s="79"/>
      <c r="AF18" s="79" t="s">
        <v>221</v>
      </c>
      <c r="AG18" s="80"/>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3257</v>
      </c>
      <c r="B2" s="85" t="s">
        <v>270</v>
      </c>
      <c r="C2" s="79">
        <f>VLOOKUP(GroupVertices[[#This Row],[Vertex]],Vertices[],MATCH("ID",Vertices[[#Headers],[Vertex]:[Top Word Pairs in Tweet by Salience]],0),FALSE)</f>
        <v>3</v>
      </c>
    </row>
    <row r="3" spans="1:3" ht="15">
      <c r="A3" s="79" t="s">
        <v>3257</v>
      </c>
      <c r="B3" s="85" t="s">
        <v>291</v>
      </c>
      <c r="C3" s="79">
        <f>VLOOKUP(GroupVertices[[#This Row],[Vertex]],Vertices[],MATCH("ID",Vertices[[#Headers],[Vertex]:[Top Word Pairs in Tweet by Salience]],0),FALSE)</f>
        <v>27</v>
      </c>
    </row>
    <row r="4" spans="1:3" ht="15">
      <c r="A4" s="79" t="s">
        <v>3257</v>
      </c>
      <c r="B4" s="85" t="s">
        <v>281</v>
      </c>
      <c r="C4" s="79">
        <f>VLOOKUP(GroupVertices[[#This Row],[Vertex]],Vertices[],MATCH("ID",Vertices[[#Headers],[Vertex]:[Top Word Pairs in Tweet by Salience]],0),FALSE)</f>
        <v>56</v>
      </c>
    </row>
    <row r="5" spans="1:3" ht="15">
      <c r="A5" s="79" t="s">
        <v>3257</v>
      </c>
      <c r="B5" s="85" t="s">
        <v>278</v>
      </c>
      <c r="C5" s="79">
        <f>VLOOKUP(GroupVertices[[#This Row],[Vertex]],Vertices[],MATCH("ID",Vertices[[#Headers],[Vertex]:[Top Word Pairs in Tweet by Salience]],0),FALSE)</f>
        <v>55</v>
      </c>
    </row>
    <row r="6" spans="1:3" ht="15">
      <c r="A6" s="79" t="s">
        <v>3257</v>
      </c>
      <c r="B6" s="85" t="s">
        <v>322</v>
      </c>
      <c r="C6" s="79">
        <f>VLOOKUP(GroupVertices[[#This Row],[Vertex]],Vertices[],MATCH("ID",Vertices[[#Headers],[Vertex]:[Top Word Pairs in Tweet by Salience]],0),FALSE)</f>
        <v>71</v>
      </c>
    </row>
    <row r="7" spans="1:3" ht="15">
      <c r="A7" s="79" t="s">
        <v>3257</v>
      </c>
      <c r="B7" s="85" t="s">
        <v>274</v>
      </c>
      <c r="C7" s="79">
        <f>VLOOKUP(GroupVertices[[#This Row],[Vertex]],Vertices[],MATCH("ID",Vertices[[#Headers],[Vertex]:[Top Word Pairs in Tweet by Salience]],0),FALSE)</f>
        <v>54</v>
      </c>
    </row>
    <row r="8" spans="1:3" ht="15">
      <c r="A8" s="79" t="s">
        <v>3257</v>
      </c>
      <c r="B8" s="85" t="s">
        <v>271</v>
      </c>
      <c r="C8" s="79">
        <f>VLOOKUP(GroupVertices[[#This Row],[Vertex]],Vertices[],MATCH("ID",Vertices[[#Headers],[Vertex]:[Top Word Pairs in Tweet by Salience]],0),FALSE)</f>
        <v>53</v>
      </c>
    </row>
    <row r="9" spans="1:3" ht="15">
      <c r="A9" s="79" t="s">
        <v>3257</v>
      </c>
      <c r="B9" s="85" t="s">
        <v>262</v>
      </c>
      <c r="C9" s="79">
        <f>VLOOKUP(GroupVertices[[#This Row],[Vertex]],Vertices[],MATCH("ID",Vertices[[#Headers],[Vertex]:[Top Word Pairs in Tweet by Salience]],0),FALSE)</f>
        <v>52</v>
      </c>
    </row>
    <row r="10" spans="1:3" ht="15">
      <c r="A10" s="79" t="s">
        <v>3257</v>
      </c>
      <c r="B10" s="85" t="s">
        <v>261</v>
      </c>
      <c r="C10" s="79">
        <f>VLOOKUP(GroupVertices[[#This Row],[Vertex]],Vertices[],MATCH("ID",Vertices[[#Headers],[Vertex]:[Top Word Pairs in Tweet by Salience]],0),FALSE)</f>
        <v>70</v>
      </c>
    </row>
    <row r="11" spans="1:3" ht="15">
      <c r="A11" s="79" t="s">
        <v>3257</v>
      </c>
      <c r="B11" s="85" t="s">
        <v>260</v>
      </c>
      <c r="C11" s="79">
        <f>VLOOKUP(GroupVertices[[#This Row],[Vertex]],Vertices[],MATCH("ID",Vertices[[#Headers],[Vertex]:[Top Word Pairs in Tweet by Salience]],0),FALSE)</f>
        <v>69</v>
      </c>
    </row>
    <row r="12" spans="1:3" ht="15">
      <c r="A12" s="79" t="s">
        <v>3257</v>
      </c>
      <c r="B12" s="85" t="s">
        <v>257</v>
      </c>
      <c r="C12" s="79">
        <f>VLOOKUP(GroupVertices[[#This Row],[Vertex]],Vertices[],MATCH("ID",Vertices[[#Headers],[Vertex]:[Top Word Pairs in Tweet by Salience]],0),FALSE)</f>
        <v>68</v>
      </c>
    </row>
    <row r="13" spans="1:3" ht="15">
      <c r="A13" s="79" t="s">
        <v>3257</v>
      </c>
      <c r="B13" s="85" t="s">
        <v>256</v>
      </c>
      <c r="C13" s="79">
        <f>VLOOKUP(GroupVertices[[#This Row],[Vertex]],Vertices[],MATCH("ID",Vertices[[#Headers],[Vertex]:[Top Word Pairs in Tweet by Salience]],0),FALSE)</f>
        <v>67</v>
      </c>
    </row>
    <row r="14" spans="1:3" ht="15">
      <c r="A14" s="79" t="s">
        <v>3257</v>
      </c>
      <c r="B14" s="85" t="s">
        <v>255</v>
      </c>
      <c r="C14" s="79">
        <f>VLOOKUP(GroupVertices[[#This Row],[Vertex]],Vertices[],MATCH("ID",Vertices[[#Headers],[Vertex]:[Top Word Pairs in Tweet by Salience]],0),FALSE)</f>
        <v>66</v>
      </c>
    </row>
    <row r="15" spans="1:3" ht="15">
      <c r="A15" s="79" t="s">
        <v>3257</v>
      </c>
      <c r="B15" s="85" t="s">
        <v>254</v>
      </c>
      <c r="C15" s="79">
        <f>VLOOKUP(GroupVertices[[#This Row],[Vertex]],Vertices[],MATCH("ID",Vertices[[#Headers],[Vertex]:[Top Word Pairs in Tweet by Salience]],0),FALSE)</f>
        <v>65</v>
      </c>
    </row>
    <row r="16" spans="1:3" ht="15">
      <c r="A16" s="79" t="s">
        <v>3257</v>
      </c>
      <c r="B16" s="85" t="s">
        <v>253</v>
      </c>
      <c r="C16" s="79">
        <f>VLOOKUP(GroupVertices[[#This Row],[Vertex]],Vertices[],MATCH("ID",Vertices[[#Headers],[Vertex]:[Top Word Pairs in Tweet by Salience]],0),FALSE)</f>
        <v>64</v>
      </c>
    </row>
    <row r="17" spans="1:3" ht="15">
      <c r="A17" s="79" t="s">
        <v>3257</v>
      </c>
      <c r="B17" s="85" t="s">
        <v>252</v>
      </c>
      <c r="C17" s="79">
        <f>VLOOKUP(GroupVertices[[#This Row],[Vertex]],Vertices[],MATCH("ID",Vertices[[#Headers],[Vertex]:[Top Word Pairs in Tweet by Salience]],0),FALSE)</f>
        <v>63</v>
      </c>
    </row>
    <row r="18" spans="1:3" ht="15">
      <c r="A18" s="79" t="s">
        <v>3257</v>
      </c>
      <c r="B18" s="85" t="s">
        <v>251</v>
      </c>
      <c r="C18" s="79">
        <f>VLOOKUP(GroupVertices[[#This Row],[Vertex]],Vertices[],MATCH("ID",Vertices[[#Headers],[Vertex]:[Top Word Pairs in Tweet by Salience]],0),FALSE)</f>
        <v>62</v>
      </c>
    </row>
    <row r="19" spans="1:3" ht="15">
      <c r="A19" s="79" t="s">
        <v>3257</v>
      </c>
      <c r="B19" s="85" t="s">
        <v>250</v>
      </c>
      <c r="C19" s="79">
        <f>VLOOKUP(GroupVertices[[#This Row],[Vertex]],Vertices[],MATCH("ID",Vertices[[#Headers],[Vertex]:[Top Word Pairs in Tweet by Salience]],0),FALSE)</f>
        <v>61</v>
      </c>
    </row>
    <row r="20" spans="1:3" ht="15">
      <c r="A20" s="79" t="s">
        <v>3257</v>
      </c>
      <c r="B20" s="85" t="s">
        <v>244</v>
      </c>
      <c r="C20" s="79">
        <f>VLOOKUP(GroupVertices[[#This Row],[Vertex]],Vertices[],MATCH("ID",Vertices[[#Headers],[Vertex]:[Top Word Pairs in Tweet by Salience]],0),FALSE)</f>
        <v>49</v>
      </c>
    </row>
    <row r="21" spans="1:3" ht="15">
      <c r="A21" s="79" t="s">
        <v>3257</v>
      </c>
      <c r="B21" s="85" t="s">
        <v>240</v>
      </c>
      <c r="C21" s="79">
        <f>VLOOKUP(GroupVertices[[#This Row],[Vertex]],Vertices[],MATCH("ID",Vertices[[#Headers],[Vertex]:[Top Word Pairs in Tweet by Salience]],0),FALSE)</f>
        <v>51</v>
      </c>
    </row>
    <row r="22" spans="1:3" ht="15">
      <c r="A22" s="79" t="s">
        <v>3257</v>
      </c>
      <c r="B22" s="85" t="s">
        <v>239</v>
      </c>
      <c r="C22" s="79">
        <f>VLOOKUP(GroupVertices[[#This Row],[Vertex]],Vertices[],MATCH("ID",Vertices[[#Headers],[Vertex]:[Top Word Pairs in Tweet by Salience]],0),FALSE)</f>
        <v>50</v>
      </c>
    </row>
    <row r="23" spans="1:3" ht="15">
      <c r="A23" s="79" t="s">
        <v>3257</v>
      </c>
      <c r="B23" s="85" t="s">
        <v>226</v>
      </c>
      <c r="C23" s="79">
        <f>VLOOKUP(GroupVertices[[#This Row],[Vertex]],Vertices[],MATCH("ID",Vertices[[#Headers],[Vertex]:[Top Word Pairs in Tweet by Salience]],0),FALSE)</f>
        <v>43</v>
      </c>
    </row>
    <row r="24" spans="1:3" ht="15">
      <c r="A24" s="79" t="s">
        <v>3257</v>
      </c>
      <c r="B24" s="85" t="s">
        <v>225</v>
      </c>
      <c r="C24" s="79">
        <f>VLOOKUP(GroupVertices[[#This Row],[Vertex]],Vertices[],MATCH("ID",Vertices[[#Headers],[Vertex]:[Top Word Pairs in Tweet by Salience]],0),FALSE)</f>
        <v>22</v>
      </c>
    </row>
    <row r="25" spans="1:3" ht="15">
      <c r="A25" s="79" t="s">
        <v>3257</v>
      </c>
      <c r="B25" s="85" t="s">
        <v>311</v>
      </c>
      <c r="C25" s="79">
        <f>VLOOKUP(GroupVertices[[#This Row],[Vertex]],Vertices[],MATCH("ID",Vertices[[#Headers],[Vertex]:[Top Word Pairs in Tweet by Salience]],0),FALSE)</f>
        <v>92</v>
      </c>
    </row>
    <row r="26" spans="1:3" ht="15">
      <c r="A26" s="79" t="s">
        <v>3257</v>
      </c>
      <c r="B26" s="85" t="s">
        <v>222</v>
      </c>
      <c r="C26" s="79">
        <f>VLOOKUP(GroupVertices[[#This Row],[Vertex]],Vertices[],MATCH("ID",Vertices[[#Headers],[Vertex]:[Top Word Pairs in Tweet by Salience]],0),FALSE)</f>
        <v>60</v>
      </c>
    </row>
    <row r="27" spans="1:3" ht="15">
      <c r="A27" s="79" t="s">
        <v>3257</v>
      </c>
      <c r="B27" s="85" t="s">
        <v>219</v>
      </c>
      <c r="C27" s="79">
        <f>VLOOKUP(GroupVertices[[#This Row],[Vertex]],Vertices[],MATCH("ID",Vertices[[#Headers],[Vertex]:[Top Word Pairs in Tweet by Salience]],0),FALSE)</f>
        <v>59</v>
      </c>
    </row>
    <row r="28" spans="1:3" ht="15">
      <c r="A28" s="79" t="s">
        <v>3257</v>
      </c>
      <c r="B28" s="85" t="s">
        <v>218</v>
      </c>
      <c r="C28" s="79">
        <f>VLOOKUP(GroupVertices[[#This Row],[Vertex]],Vertices[],MATCH("ID",Vertices[[#Headers],[Vertex]:[Top Word Pairs in Tweet by Salience]],0),FALSE)</f>
        <v>58</v>
      </c>
    </row>
    <row r="29" spans="1:3" ht="15">
      <c r="A29" s="79" t="s">
        <v>3257</v>
      </c>
      <c r="B29" s="85" t="s">
        <v>217</v>
      </c>
      <c r="C29" s="79">
        <f>VLOOKUP(GroupVertices[[#This Row],[Vertex]],Vertices[],MATCH("ID",Vertices[[#Headers],[Vertex]:[Top Word Pairs in Tweet by Salience]],0),FALSE)</f>
        <v>57</v>
      </c>
    </row>
    <row r="30" spans="1:3" ht="15">
      <c r="A30" s="79" t="s">
        <v>3258</v>
      </c>
      <c r="B30" s="85" t="s">
        <v>293</v>
      </c>
      <c r="C30" s="79">
        <f>VLOOKUP(GroupVertices[[#This Row],[Vertex]],Vertices[],MATCH("ID",Vertices[[#Headers],[Vertex]:[Top Word Pairs in Tweet by Salience]],0),FALSE)</f>
        <v>16</v>
      </c>
    </row>
    <row r="31" spans="1:3" ht="15">
      <c r="A31" s="79" t="s">
        <v>3258</v>
      </c>
      <c r="B31" s="85" t="s">
        <v>275</v>
      </c>
      <c r="C31" s="79">
        <f>VLOOKUP(GroupVertices[[#This Row],[Vertex]],Vertices[],MATCH("ID",Vertices[[#Headers],[Vertex]:[Top Word Pairs in Tweet by Salience]],0),FALSE)</f>
        <v>20</v>
      </c>
    </row>
    <row r="32" spans="1:3" ht="15">
      <c r="A32" s="79" t="s">
        <v>3258</v>
      </c>
      <c r="B32" s="85" t="s">
        <v>329</v>
      </c>
      <c r="C32" s="79">
        <f>VLOOKUP(GroupVertices[[#This Row],[Vertex]],Vertices[],MATCH("ID",Vertices[[#Headers],[Vertex]:[Top Word Pairs in Tweet by Salience]],0),FALSE)</f>
        <v>42</v>
      </c>
    </row>
    <row r="33" spans="1:3" ht="15">
      <c r="A33" s="79" t="s">
        <v>3258</v>
      </c>
      <c r="B33" s="85" t="s">
        <v>283</v>
      </c>
      <c r="C33" s="79">
        <f>VLOOKUP(GroupVertices[[#This Row],[Vertex]],Vertices[],MATCH("ID",Vertices[[#Headers],[Vertex]:[Top Word Pairs in Tweet by Salience]],0),FALSE)</f>
        <v>7</v>
      </c>
    </row>
    <row r="34" spans="1:3" ht="15">
      <c r="A34" s="79" t="s">
        <v>3258</v>
      </c>
      <c r="B34" s="85" t="s">
        <v>265</v>
      </c>
      <c r="C34" s="79">
        <f>VLOOKUP(GroupVertices[[#This Row],[Vertex]],Vertices[],MATCH("ID",Vertices[[#Headers],[Vertex]:[Top Word Pairs in Tweet by Salience]],0),FALSE)</f>
        <v>15</v>
      </c>
    </row>
    <row r="35" spans="1:3" ht="15">
      <c r="A35" s="79" t="s">
        <v>3258</v>
      </c>
      <c r="B35" s="85" t="s">
        <v>297</v>
      </c>
      <c r="C35" s="79">
        <f>VLOOKUP(GroupVertices[[#This Row],[Vertex]],Vertices[],MATCH("ID",Vertices[[#Headers],[Vertex]:[Top Word Pairs in Tweet by Salience]],0),FALSE)</f>
        <v>40</v>
      </c>
    </row>
    <row r="36" spans="1:3" ht="15">
      <c r="A36" s="79" t="s">
        <v>3258</v>
      </c>
      <c r="B36" s="85" t="s">
        <v>287</v>
      </c>
      <c r="C36" s="79">
        <f>VLOOKUP(GroupVertices[[#This Row],[Vertex]],Vertices[],MATCH("ID",Vertices[[#Headers],[Vertex]:[Top Word Pairs in Tweet by Salience]],0),FALSE)</f>
        <v>24</v>
      </c>
    </row>
    <row r="37" spans="1:3" ht="15">
      <c r="A37" s="79" t="s">
        <v>3258</v>
      </c>
      <c r="B37" s="85" t="s">
        <v>268</v>
      </c>
      <c r="C37" s="79">
        <f>VLOOKUP(GroupVertices[[#This Row],[Vertex]],Vertices[],MATCH("ID",Vertices[[#Headers],[Vertex]:[Top Word Pairs in Tweet by Salience]],0),FALSE)</f>
        <v>25</v>
      </c>
    </row>
    <row r="38" spans="1:3" ht="15">
      <c r="A38" s="79" t="s">
        <v>3258</v>
      </c>
      <c r="B38" s="85" t="s">
        <v>288</v>
      </c>
      <c r="C38" s="79">
        <f>VLOOKUP(GroupVertices[[#This Row],[Vertex]],Vertices[],MATCH("ID",Vertices[[#Headers],[Vertex]:[Top Word Pairs in Tweet by Salience]],0),FALSE)</f>
        <v>37</v>
      </c>
    </row>
    <row r="39" spans="1:3" ht="15">
      <c r="A39" s="79" t="s">
        <v>3258</v>
      </c>
      <c r="B39" s="85" t="s">
        <v>286</v>
      </c>
      <c r="C39" s="79">
        <f>VLOOKUP(GroupVertices[[#This Row],[Vertex]],Vertices[],MATCH("ID",Vertices[[#Headers],[Vertex]:[Top Word Pairs in Tweet by Salience]],0),FALSE)</f>
        <v>33</v>
      </c>
    </row>
    <row r="40" spans="1:3" ht="15">
      <c r="A40" s="79" t="s">
        <v>3258</v>
      </c>
      <c r="B40" s="85" t="s">
        <v>326</v>
      </c>
      <c r="C40" s="79">
        <f>VLOOKUP(GroupVertices[[#This Row],[Vertex]],Vertices[],MATCH("ID",Vertices[[#Headers],[Vertex]:[Top Word Pairs in Tweet by Salience]],0),FALSE)</f>
        <v>75</v>
      </c>
    </row>
    <row r="41" spans="1:3" ht="15">
      <c r="A41" s="79" t="s">
        <v>3258</v>
      </c>
      <c r="B41" s="85" t="s">
        <v>325</v>
      </c>
      <c r="C41" s="79">
        <f>VLOOKUP(GroupVertices[[#This Row],[Vertex]],Vertices[],MATCH("ID",Vertices[[#Headers],[Vertex]:[Top Word Pairs in Tweet by Salience]],0),FALSE)</f>
        <v>74</v>
      </c>
    </row>
    <row r="42" spans="1:3" ht="15">
      <c r="A42" s="79" t="s">
        <v>3258</v>
      </c>
      <c r="B42" s="85" t="s">
        <v>324</v>
      </c>
      <c r="C42" s="79">
        <f>VLOOKUP(GroupVertices[[#This Row],[Vertex]],Vertices[],MATCH("ID",Vertices[[#Headers],[Vertex]:[Top Word Pairs in Tweet by Salience]],0),FALSE)</f>
        <v>73</v>
      </c>
    </row>
    <row r="43" spans="1:3" ht="15">
      <c r="A43" s="79" t="s">
        <v>3258</v>
      </c>
      <c r="B43" s="85" t="s">
        <v>323</v>
      </c>
      <c r="C43" s="79">
        <f>VLOOKUP(GroupVertices[[#This Row],[Vertex]],Vertices[],MATCH("ID",Vertices[[#Headers],[Vertex]:[Top Word Pairs in Tweet by Salience]],0),FALSE)</f>
        <v>72</v>
      </c>
    </row>
    <row r="44" spans="1:3" ht="15">
      <c r="A44" s="79" t="s">
        <v>3258</v>
      </c>
      <c r="B44" s="85" t="s">
        <v>321</v>
      </c>
      <c r="C44" s="79">
        <f>VLOOKUP(GroupVertices[[#This Row],[Vertex]],Vertices[],MATCH("ID",Vertices[[#Headers],[Vertex]:[Top Word Pairs in Tweet by Salience]],0),FALSE)</f>
        <v>47</v>
      </c>
    </row>
    <row r="45" spans="1:3" ht="15">
      <c r="A45" s="79" t="s">
        <v>3258</v>
      </c>
      <c r="B45" s="85" t="s">
        <v>267</v>
      </c>
      <c r="C45" s="79">
        <f>VLOOKUP(GroupVertices[[#This Row],[Vertex]],Vertices[],MATCH("ID",Vertices[[#Headers],[Vertex]:[Top Word Pairs in Tweet by Salience]],0),FALSE)</f>
        <v>32</v>
      </c>
    </row>
    <row r="46" spans="1:3" ht="15">
      <c r="A46" s="79" t="s">
        <v>3258</v>
      </c>
      <c r="B46" s="85" t="s">
        <v>266</v>
      </c>
      <c r="C46" s="79">
        <f>VLOOKUP(GroupVertices[[#This Row],[Vertex]],Vertices[],MATCH("ID",Vertices[[#Headers],[Vertex]:[Top Word Pairs in Tweet by Salience]],0),FALSE)</f>
        <v>46</v>
      </c>
    </row>
    <row r="47" spans="1:3" ht="15">
      <c r="A47" s="79" t="s">
        <v>3258</v>
      </c>
      <c r="B47" s="85" t="s">
        <v>319</v>
      </c>
      <c r="C47" s="79">
        <f>VLOOKUP(GroupVertices[[#This Row],[Vertex]],Vertices[],MATCH("ID",Vertices[[#Headers],[Vertex]:[Top Word Pairs in Tweet by Salience]],0),FALSE)</f>
        <v>84</v>
      </c>
    </row>
    <row r="48" spans="1:3" ht="15">
      <c r="A48" s="79" t="s">
        <v>3258</v>
      </c>
      <c r="B48" s="85" t="s">
        <v>318</v>
      </c>
      <c r="C48" s="79">
        <f>VLOOKUP(GroupVertices[[#This Row],[Vertex]],Vertices[],MATCH("ID",Vertices[[#Headers],[Vertex]:[Top Word Pairs in Tweet by Salience]],0),FALSE)</f>
        <v>83</v>
      </c>
    </row>
    <row r="49" spans="1:3" ht="15">
      <c r="A49" s="79" t="s">
        <v>3259</v>
      </c>
      <c r="B49" s="85" t="s">
        <v>303</v>
      </c>
      <c r="C49" s="79">
        <f>VLOOKUP(GroupVertices[[#This Row],[Vertex]],Vertices[],MATCH("ID",Vertices[[#Headers],[Vertex]:[Top Word Pairs in Tweet by Salience]],0),FALSE)</f>
        <v>88</v>
      </c>
    </row>
    <row r="50" spans="1:3" ht="15">
      <c r="A50" s="79" t="s">
        <v>3259</v>
      </c>
      <c r="B50" s="85" t="s">
        <v>285</v>
      </c>
      <c r="C50" s="79">
        <f>VLOOKUP(GroupVertices[[#This Row],[Vertex]],Vertices[],MATCH("ID",Vertices[[#Headers],[Vertex]:[Top Word Pairs in Tweet by Salience]],0),FALSE)</f>
        <v>13</v>
      </c>
    </row>
    <row r="51" spans="1:3" ht="15">
      <c r="A51" s="79" t="s">
        <v>3259</v>
      </c>
      <c r="B51" s="85" t="s">
        <v>301</v>
      </c>
      <c r="C51" s="79">
        <f>VLOOKUP(GroupVertices[[#This Row],[Vertex]],Vertices[],MATCH("ID",Vertices[[#Headers],[Vertex]:[Top Word Pairs in Tweet by Salience]],0),FALSE)</f>
        <v>104</v>
      </c>
    </row>
    <row r="52" spans="1:3" ht="15">
      <c r="A52" s="79" t="s">
        <v>3259</v>
      </c>
      <c r="B52" s="85" t="s">
        <v>300</v>
      </c>
      <c r="C52" s="79">
        <f>VLOOKUP(GroupVertices[[#This Row],[Vertex]],Vertices[],MATCH("ID",Vertices[[#Headers],[Vertex]:[Top Word Pairs in Tweet by Salience]],0),FALSE)</f>
        <v>5</v>
      </c>
    </row>
    <row r="53" spans="1:3" ht="15">
      <c r="A53" s="79" t="s">
        <v>3259</v>
      </c>
      <c r="B53" s="85" t="s">
        <v>298</v>
      </c>
      <c r="C53" s="79">
        <f>VLOOKUP(GroupVertices[[#This Row],[Vertex]],Vertices[],MATCH("ID",Vertices[[#Headers],[Vertex]:[Top Word Pairs in Tweet by Salience]],0),FALSE)</f>
        <v>103</v>
      </c>
    </row>
    <row r="54" spans="1:3" ht="15">
      <c r="A54" s="79" t="s">
        <v>3259</v>
      </c>
      <c r="B54" s="85" t="s">
        <v>290</v>
      </c>
      <c r="C54" s="79">
        <f>VLOOKUP(GroupVertices[[#This Row],[Vertex]],Vertices[],MATCH("ID",Vertices[[#Headers],[Vertex]:[Top Word Pairs in Tweet by Salience]],0),FALSE)</f>
        <v>4</v>
      </c>
    </row>
    <row r="55" spans="1:3" ht="15">
      <c r="A55" s="79" t="s">
        <v>3259</v>
      </c>
      <c r="B55" s="85" t="s">
        <v>328</v>
      </c>
      <c r="C55" s="79">
        <f>VLOOKUP(GroupVertices[[#This Row],[Vertex]],Vertices[],MATCH("ID",Vertices[[#Headers],[Vertex]:[Top Word Pairs in Tweet by Salience]],0),FALSE)</f>
        <v>90</v>
      </c>
    </row>
    <row r="56" spans="1:3" ht="15">
      <c r="A56" s="79" t="s">
        <v>3259</v>
      </c>
      <c r="B56" s="85" t="s">
        <v>327</v>
      </c>
      <c r="C56" s="79">
        <f>VLOOKUP(GroupVertices[[#This Row],[Vertex]],Vertices[],MATCH("ID",Vertices[[#Headers],[Vertex]:[Top Word Pairs in Tweet by Salience]],0),FALSE)</f>
        <v>89</v>
      </c>
    </row>
    <row r="57" spans="1:3" ht="15">
      <c r="A57" s="79" t="s">
        <v>3259</v>
      </c>
      <c r="B57" s="85" t="s">
        <v>282</v>
      </c>
      <c r="C57" s="79">
        <f>VLOOKUP(GroupVertices[[#This Row],[Vertex]],Vertices[],MATCH("ID",Vertices[[#Headers],[Vertex]:[Top Word Pairs in Tweet by Salience]],0),FALSE)</f>
        <v>87</v>
      </c>
    </row>
    <row r="58" spans="1:3" ht="15">
      <c r="A58" s="79" t="s">
        <v>3259</v>
      </c>
      <c r="B58" s="85" t="s">
        <v>238</v>
      </c>
      <c r="C58" s="79">
        <f>VLOOKUP(GroupVertices[[#This Row],[Vertex]],Vertices[],MATCH("ID",Vertices[[#Headers],[Vertex]:[Top Word Pairs in Tweet by Salience]],0),FALSE)</f>
        <v>102</v>
      </c>
    </row>
    <row r="59" spans="1:3" ht="15">
      <c r="A59" s="79" t="s">
        <v>3259</v>
      </c>
      <c r="B59" s="85" t="s">
        <v>236</v>
      </c>
      <c r="C59" s="79">
        <f>VLOOKUP(GroupVertices[[#This Row],[Vertex]],Vertices[],MATCH("ID",Vertices[[#Headers],[Vertex]:[Top Word Pairs in Tweet by Salience]],0),FALSE)</f>
        <v>101</v>
      </c>
    </row>
    <row r="60" spans="1:3" ht="15">
      <c r="A60" s="79" t="s">
        <v>3259</v>
      </c>
      <c r="B60" s="85" t="s">
        <v>235</v>
      </c>
      <c r="C60" s="79">
        <f>VLOOKUP(GroupVertices[[#This Row],[Vertex]],Vertices[],MATCH("ID",Vertices[[#Headers],[Vertex]:[Top Word Pairs in Tweet by Salience]],0),FALSE)</f>
        <v>100</v>
      </c>
    </row>
    <row r="61" spans="1:3" ht="15">
      <c r="A61" s="79" t="s">
        <v>3259</v>
      </c>
      <c r="B61" s="85" t="s">
        <v>234</v>
      </c>
      <c r="C61" s="79">
        <f>VLOOKUP(GroupVertices[[#This Row],[Vertex]],Vertices[],MATCH("ID",Vertices[[#Headers],[Vertex]:[Top Word Pairs in Tweet by Salience]],0),FALSE)</f>
        <v>99</v>
      </c>
    </row>
    <row r="62" spans="1:3" ht="15">
      <c r="A62" s="79" t="s">
        <v>3259</v>
      </c>
      <c r="B62" s="85" t="s">
        <v>233</v>
      </c>
      <c r="C62" s="79">
        <f>VLOOKUP(GroupVertices[[#This Row],[Vertex]],Vertices[],MATCH("ID",Vertices[[#Headers],[Vertex]:[Top Word Pairs in Tweet by Salience]],0),FALSE)</f>
        <v>98</v>
      </c>
    </row>
    <row r="63" spans="1:3" ht="15">
      <c r="A63" s="79" t="s">
        <v>3259</v>
      </c>
      <c r="B63" s="85" t="s">
        <v>229</v>
      </c>
      <c r="C63" s="79">
        <f>VLOOKUP(GroupVertices[[#This Row],[Vertex]],Vertices[],MATCH("ID",Vertices[[#Headers],[Vertex]:[Top Word Pairs in Tweet by Salience]],0),FALSE)</f>
        <v>97</v>
      </c>
    </row>
    <row r="64" spans="1:3" ht="15">
      <c r="A64" s="79" t="s">
        <v>3259</v>
      </c>
      <c r="B64" s="85" t="s">
        <v>224</v>
      </c>
      <c r="C64" s="79">
        <f>VLOOKUP(GroupVertices[[#This Row],[Vertex]],Vertices[],MATCH("ID",Vertices[[#Headers],[Vertex]:[Top Word Pairs in Tweet by Salience]],0),FALSE)</f>
        <v>96</v>
      </c>
    </row>
    <row r="65" spans="1:3" ht="15">
      <c r="A65" s="79" t="s">
        <v>3260</v>
      </c>
      <c r="B65" s="85" t="s">
        <v>294</v>
      </c>
      <c r="C65" s="79">
        <f>VLOOKUP(GroupVertices[[#This Row],[Vertex]],Vertices[],MATCH("ID",Vertices[[#Headers],[Vertex]:[Top Word Pairs in Tweet by Salience]],0),FALSE)</f>
        <v>19</v>
      </c>
    </row>
    <row r="66" spans="1:3" ht="15">
      <c r="A66" s="79" t="s">
        <v>3260</v>
      </c>
      <c r="B66" s="85" t="s">
        <v>292</v>
      </c>
      <c r="C66" s="79">
        <f>VLOOKUP(GroupVertices[[#This Row],[Vertex]],Vertices[],MATCH("ID",Vertices[[#Headers],[Vertex]:[Top Word Pairs in Tweet by Salience]],0),FALSE)</f>
        <v>36</v>
      </c>
    </row>
    <row r="67" spans="1:3" ht="15">
      <c r="A67" s="79" t="s">
        <v>3260</v>
      </c>
      <c r="B67" s="85" t="s">
        <v>273</v>
      </c>
      <c r="C67" s="79">
        <f>VLOOKUP(GroupVertices[[#This Row],[Vertex]],Vertices[],MATCH("ID",Vertices[[#Headers],[Vertex]:[Top Word Pairs in Tweet by Salience]],0),FALSE)</f>
        <v>18</v>
      </c>
    </row>
    <row r="68" spans="1:3" ht="15">
      <c r="A68" s="79" t="s">
        <v>3260</v>
      </c>
      <c r="B68" s="85" t="s">
        <v>248</v>
      </c>
      <c r="C68" s="79">
        <f>VLOOKUP(GroupVertices[[#This Row],[Vertex]],Vertices[],MATCH("ID",Vertices[[#Headers],[Vertex]:[Top Word Pairs in Tweet by Salience]],0),FALSE)</f>
        <v>9</v>
      </c>
    </row>
    <row r="69" spans="1:3" ht="15">
      <c r="A69" s="79" t="s">
        <v>3260</v>
      </c>
      <c r="B69" s="85" t="s">
        <v>277</v>
      </c>
      <c r="C69" s="79">
        <f>VLOOKUP(GroupVertices[[#This Row],[Vertex]],Vertices[],MATCH("ID",Vertices[[#Headers],[Vertex]:[Top Word Pairs in Tweet by Salience]],0),FALSE)</f>
        <v>26</v>
      </c>
    </row>
    <row r="70" spans="1:3" ht="15">
      <c r="A70" s="79" t="s">
        <v>3260</v>
      </c>
      <c r="B70" s="85" t="s">
        <v>276</v>
      </c>
      <c r="C70" s="79">
        <f>VLOOKUP(GroupVertices[[#This Row],[Vertex]],Vertices[],MATCH("ID",Vertices[[#Headers],[Vertex]:[Top Word Pairs in Tweet by Salience]],0),FALSE)</f>
        <v>41</v>
      </c>
    </row>
    <row r="71" spans="1:3" ht="15">
      <c r="A71" s="79" t="s">
        <v>3260</v>
      </c>
      <c r="B71" s="85" t="s">
        <v>320</v>
      </c>
      <c r="C71" s="79">
        <f>VLOOKUP(GroupVertices[[#This Row],[Vertex]],Vertices[],MATCH("ID",Vertices[[#Headers],[Vertex]:[Top Word Pairs in Tweet by Salience]],0),FALSE)</f>
        <v>48</v>
      </c>
    </row>
    <row r="72" spans="1:3" ht="15">
      <c r="A72" s="79" t="s">
        <v>3260</v>
      </c>
      <c r="B72" s="85" t="s">
        <v>272</v>
      </c>
      <c r="C72" s="79">
        <f>VLOOKUP(GroupVertices[[#This Row],[Vertex]],Vertices[],MATCH("ID",Vertices[[#Headers],[Vertex]:[Top Word Pairs in Tweet by Salience]],0),FALSE)</f>
        <v>31</v>
      </c>
    </row>
    <row r="73" spans="1:3" ht="15">
      <c r="A73" s="79" t="s">
        <v>3260</v>
      </c>
      <c r="B73" s="85" t="s">
        <v>269</v>
      </c>
      <c r="C73" s="79">
        <f>VLOOKUP(GroupVertices[[#This Row],[Vertex]],Vertices[],MATCH("ID",Vertices[[#Headers],[Vertex]:[Top Word Pairs in Tweet by Salience]],0),FALSE)</f>
        <v>45</v>
      </c>
    </row>
    <row r="74" spans="1:3" ht="15">
      <c r="A74" s="79" t="s">
        <v>3260</v>
      </c>
      <c r="B74" s="85" t="s">
        <v>247</v>
      </c>
      <c r="C74" s="79">
        <f>VLOOKUP(GroupVertices[[#This Row],[Vertex]],Vertices[],MATCH("ID",Vertices[[#Headers],[Vertex]:[Top Word Pairs in Tweet by Salience]],0),FALSE)</f>
        <v>77</v>
      </c>
    </row>
    <row r="75" spans="1:3" ht="15">
      <c r="A75" s="79" t="s">
        <v>3260</v>
      </c>
      <c r="B75" s="85" t="s">
        <v>249</v>
      </c>
      <c r="C75" s="79">
        <f>VLOOKUP(GroupVertices[[#This Row],[Vertex]],Vertices[],MATCH("ID",Vertices[[#Headers],[Vertex]:[Top Word Pairs in Tweet by Salience]],0),FALSE)</f>
        <v>38</v>
      </c>
    </row>
    <row r="76" spans="1:3" ht="15">
      <c r="A76" s="79" t="s">
        <v>3260</v>
      </c>
      <c r="B76" s="85" t="s">
        <v>317</v>
      </c>
      <c r="C76" s="79">
        <f>VLOOKUP(GroupVertices[[#This Row],[Vertex]],Vertices[],MATCH("ID",Vertices[[#Headers],[Vertex]:[Top Word Pairs in Tweet by Salience]],0),FALSE)</f>
        <v>39</v>
      </c>
    </row>
    <row r="77" spans="1:3" ht="15">
      <c r="A77" s="79" t="s">
        <v>3260</v>
      </c>
      <c r="B77" s="85" t="s">
        <v>245</v>
      </c>
      <c r="C77" s="79">
        <f>VLOOKUP(GroupVertices[[#This Row],[Vertex]],Vertices[],MATCH("ID",Vertices[[#Headers],[Vertex]:[Top Word Pairs in Tweet by Salience]],0),FALSE)</f>
        <v>76</v>
      </c>
    </row>
    <row r="78" spans="1:3" ht="15">
      <c r="A78" s="79" t="s">
        <v>3260</v>
      </c>
      <c r="B78" s="85" t="s">
        <v>237</v>
      </c>
      <c r="C78" s="79">
        <f>VLOOKUP(GroupVertices[[#This Row],[Vertex]],Vertices[],MATCH("ID",Vertices[[#Headers],[Vertex]:[Top Word Pairs in Tweet by Salience]],0),FALSE)</f>
        <v>85</v>
      </c>
    </row>
    <row r="79" spans="1:3" ht="15">
      <c r="A79" s="79" t="s">
        <v>3260</v>
      </c>
      <c r="B79" s="85" t="s">
        <v>227</v>
      </c>
      <c r="C79" s="79">
        <f>VLOOKUP(GroupVertices[[#This Row],[Vertex]],Vertices[],MATCH("ID",Vertices[[#Headers],[Vertex]:[Top Word Pairs in Tweet by Salience]],0),FALSE)</f>
        <v>82</v>
      </c>
    </row>
    <row r="80" spans="1:3" ht="15">
      <c r="A80" s="79" t="s">
        <v>3261</v>
      </c>
      <c r="B80" s="85" t="s">
        <v>305</v>
      </c>
      <c r="C80" s="79">
        <f>VLOOKUP(GroupVertices[[#This Row],[Vertex]],Vertices[],MATCH("ID",Vertices[[#Headers],[Vertex]:[Top Word Pairs in Tweet by Salience]],0),FALSE)</f>
        <v>17</v>
      </c>
    </row>
    <row r="81" spans="1:3" ht="15">
      <c r="A81" s="79" t="s">
        <v>3261</v>
      </c>
      <c r="B81" s="85" t="s">
        <v>332</v>
      </c>
      <c r="C81" s="79">
        <f>VLOOKUP(GroupVertices[[#This Row],[Vertex]],Vertices[],MATCH("ID",Vertices[[#Headers],[Vertex]:[Top Word Pairs in Tweet by Salience]],0),FALSE)</f>
        <v>94</v>
      </c>
    </row>
    <row r="82" spans="1:3" ht="15">
      <c r="A82" s="79" t="s">
        <v>3261</v>
      </c>
      <c r="B82" s="85" t="s">
        <v>307</v>
      </c>
      <c r="C82" s="79">
        <f>VLOOKUP(GroupVertices[[#This Row],[Vertex]],Vertices[],MATCH("ID",Vertices[[#Headers],[Vertex]:[Top Word Pairs in Tweet by Salience]],0),FALSE)</f>
        <v>23</v>
      </c>
    </row>
    <row r="83" spans="1:3" ht="15">
      <c r="A83" s="79" t="s">
        <v>3261</v>
      </c>
      <c r="B83" s="85" t="s">
        <v>331</v>
      </c>
      <c r="C83" s="79">
        <f>VLOOKUP(GroupVertices[[#This Row],[Vertex]],Vertices[],MATCH("ID",Vertices[[#Headers],[Vertex]:[Top Word Pairs in Tweet by Salience]],0),FALSE)</f>
        <v>93</v>
      </c>
    </row>
    <row r="84" spans="1:3" ht="15">
      <c r="A84" s="79" t="s">
        <v>3261</v>
      </c>
      <c r="B84" s="85" t="s">
        <v>296</v>
      </c>
      <c r="C84" s="79">
        <f>VLOOKUP(GroupVertices[[#This Row],[Vertex]],Vertices[],MATCH("ID",Vertices[[#Headers],[Vertex]:[Top Word Pairs in Tweet by Salience]],0),FALSE)</f>
        <v>12</v>
      </c>
    </row>
    <row r="85" spans="1:3" ht="15">
      <c r="A85" s="79" t="s">
        <v>3261</v>
      </c>
      <c r="B85" s="85" t="s">
        <v>306</v>
      </c>
      <c r="C85" s="79">
        <f>VLOOKUP(GroupVertices[[#This Row],[Vertex]],Vertices[],MATCH("ID",Vertices[[#Headers],[Vertex]:[Top Word Pairs in Tweet by Salience]],0),FALSE)</f>
        <v>28</v>
      </c>
    </row>
    <row r="86" spans="1:3" ht="15">
      <c r="A86" s="79" t="s">
        <v>3261</v>
      </c>
      <c r="B86" s="85" t="s">
        <v>243</v>
      </c>
      <c r="C86" s="79">
        <f>VLOOKUP(GroupVertices[[#This Row],[Vertex]],Vertices[],MATCH("ID",Vertices[[#Headers],[Vertex]:[Top Word Pairs in Tweet by Salience]],0),FALSE)</f>
        <v>14</v>
      </c>
    </row>
    <row r="87" spans="1:3" ht="15">
      <c r="A87" s="79" t="s">
        <v>3261</v>
      </c>
      <c r="B87" s="85" t="s">
        <v>330</v>
      </c>
      <c r="C87" s="79">
        <f>VLOOKUP(GroupVertices[[#This Row],[Vertex]],Vertices[],MATCH("ID",Vertices[[#Headers],[Vertex]:[Top Word Pairs in Tweet by Salience]],0),FALSE)</f>
        <v>95</v>
      </c>
    </row>
    <row r="88" spans="1:3" ht="15">
      <c r="A88" s="79" t="s">
        <v>3261</v>
      </c>
      <c r="B88" s="85" t="s">
        <v>289</v>
      </c>
      <c r="C88" s="79">
        <f>VLOOKUP(GroupVertices[[#This Row],[Vertex]],Vertices[],MATCH("ID",Vertices[[#Headers],[Vertex]:[Top Word Pairs in Tweet by Salience]],0),FALSE)</f>
        <v>10</v>
      </c>
    </row>
    <row r="89" spans="1:3" ht="15">
      <c r="A89" s="79" t="s">
        <v>3261</v>
      </c>
      <c r="B89" s="85" t="s">
        <v>242</v>
      </c>
      <c r="C89" s="79">
        <f>VLOOKUP(GroupVertices[[#This Row],[Vertex]],Vertices[],MATCH("ID",Vertices[[#Headers],[Vertex]:[Top Word Pairs in Tweet by Salience]],0),FALSE)</f>
        <v>106</v>
      </c>
    </row>
    <row r="90" spans="1:3" ht="15">
      <c r="A90" s="79" t="s">
        <v>3261</v>
      </c>
      <c r="B90" s="85" t="s">
        <v>241</v>
      </c>
      <c r="C90" s="79">
        <f>VLOOKUP(GroupVertices[[#This Row],[Vertex]],Vertices[],MATCH("ID",Vertices[[#Headers],[Vertex]:[Top Word Pairs in Tweet by Salience]],0),FALSE)</f>
        <v>105</v>
      </c>
    </row>
    <row r="91" spans="1:3" ht="15">
      <c r="A91" s="79" t="s">
        <v>3262</v>
      </c>
      <c r="B91" s="85" t="s">
        <v>279</v>
      </c>
      <c r="C91" s="79">
        <f>VLOOKUP(GroupVertices[[#This Row],[Vertex]],Vertices[],MATCH("ID",Vertices[[#Headers],[Vertex]:[Top Word Pairs in Tweet by Salience]],0),FALSE)</f>
        <v>11</v>
      </c>
    </row>
    <row r="92" spans="1:3" ht="15">
      <c r="A92" s="79" t="s">
        <v>3262</v>
      </c>
      <c r="B92" s="85" t="s">
        <v>284</v>
      </c>
      <c r="C92" s="79">
        <f>VLOOKUP(GroupVertices[[#This Row],[Vertex]],Vertices[],MATCH("ID",Vertices[[#Headers],[Vertex]:[Top Word Pairs in Tweet by Salience]],0),FALSE)</f>
        <v>30</v>
      </c>
    </row>
    <row r="93" spans="1:3" ht="15">
      <c r="A93" s="79" t="s">
        <v>3262</v>
      </c>
      <c r="B93" s="85" t="s">
        <v>280</v>
      </c>
      <c r="C93" s="79">
        <f>VLOOKUP(GroupVertices[[#This Row],[Vertex]],Vertices[],MATCH("ID",Vertices[[#Headers],[Vertex]:[Top Word Pairs in Tweet by Salience]],0),FALSE)</f>
        <v>44</v>
      </c>
    </row>
    <row r="94" spans="1:3" ht="15">
      <c r="A94" s="79" t="s">
        <v>3262</v>
      </c>
      <c r="B94" s="85" t="s">
        <v>230</v>
      </c>
      <c r="C94" s="79">
        <f>VLOOKUP(GroupVertices[[#This Row],[Vertex]],Vertices[],MATCH("ID",Vertices[[#Headers],[Vertex]:[Top Word Pairs in Tweet by Salience]],0),FALSE)</f>
        <v>21</v>
      </c>
    </row>
    <row r="95" spans="1:3" ht="15">
      <c r="A95" s="79" t="s">
        <v>3262</v>
      </c>
      <c r="B95" s="85" t="s">
        <v>312</v>
      </c>
      <c r="C95" s="79">
        <f>VLOOKUP(GroupVertices[[#This Row],[Vertex]],Vertices[],MATCH("ID",Vertices[[#Headers],[Vertex]:[Top Word Pairs in Tweet by Salience]],0),FALSE)</f>
        <v>86</v>
      </c>
    </row>
    <row r="96" spans="1:3" ht="15">
      <c r="A96" s="79" t="s">
        <v>3262</v>
      </c>
      <c r="B96" s="85" t="s">
        <v>220</v>
      </c>
      <c r="C96" s="79">
        <f>VLOOKUP(GroupVertices[[#This Row],[Vertex]],Vertices[],MATCH("ID",Vertices[[#Headers],[Vertex]:[Top Word Pairs in Tweet by Salience]],0),FALSE)</f>
        <v>81</v>
      </c>
    </row>
    <row r="97" spans="1:3" ht="15">
      <c r="A97" s="79" t="s">
        <v>3262</v>
      </c>
      <c r="B97" s="85" t="s">
        <v>216</v>
      </c>
      <c r="C97" s="79">
        <f>VLOOKUP(GroupVertices[[#This Row],[Vertex]],Vertices[],MATCH("ID",Vertices[[#Headers],[Vertex]:[Top Word Pairs in Tweet by Salience]],0),FALSE)</f>
        <v>80</v>
      </c>
    </row>
    <row r="98" spans="1:3" ht="15">
      <c r="A98" s="79" t="s">
        <v>3262</v>
      </c>
      <c r="B98" s="85" t="s">
        <v>215</v>
      </c>
      <c r="C98" s="79">
        <f>VLOOKUP(GroupVertices[[#This Row],[Vertex]],Vertices[],MATCH("ID",Vertices[[#Headers],[Vertex]:[Top Word Pairs in Tweet by Salience]],0),FALSE)</f>
        <v>79</v>
      </c>
    </row>
    <row r="99" spans="1:3" ht="15">
      <c r="A99" s="79" t="s">
        <v>3262</v>
      </c>
      <c r="B99" s="85" t="s">
        <v>214</v>
      </c>
      <c r="C99" s="79">
        <f>VLOOKUP(GroupVertices[[#This Row],[Vertex]],Vertices[],MATCH("ID",Vertices[[#Headers],[Vertex]:[Top Word Pairs in Tweet by Salience]],0),FALSE)</f>
        <v>78</v>
      </c>
    </row>
    <row r="100" spans="1:3" ht="15">
      <c r="A100" s="79" t="s">
        <v>3263</v>
      </c>
      <c r="B100" s="85" t="s">
        <v>304</v>
      </c>
      <c r="C100" s="79">
        <f>VLOOKUP(GroupVertices[[#This Row],[Vertex]],Vertices[],MATCH("ID",Vertices[[#Headers],[Vertex]:[Top Word Pairs in Tweet by Salience]],0),FALSE)</f>
        <v>91</v>
      </c>
    </row>
    <row r="101" spans="1:3" ht="15">
      <c r="A101" s="79" t="s">
        <v>3263</v>
      </c>
      <c r="B101" s="85" t="s">
        <v>295</v>
      </c>
      <c r="C101" s="79">
        <f>VLOOKUP(GroupVertices[[#This Row],[Vertex]],Vertices[],MATCH("ID",Vertices[[#Headers],[Vertex]:[Top Word Pairs in Tweet by Salience]],0),FALSE)</f>
        <v>6</v>
      </c>
    </row>
    <row r="102" spans="1:3" ht="15">
      <c r="A102" s="79" t="s">
        <v>3263</v>
      </c>
      <c r="B102" s="85" t="s">
        <v>302</v>
      </c>
      <c r="C102" s="79">
        <f>VLOOKUP(GroupVertices[[#This Row],[Vertex]],Vertices[],MATCH("ID",Vertices[[#Headers],[Vertex]:[Top Word Pairs in Tweet by Salience]],0),FALSE)</f>
        <v>8</v>
      </c>
    </row>
    <row r="103" spans="1:3" ht="15">
      <c r="A103" s="79" t="s">
        <v>3263</v>
      </c>
      <c r="B103" s="85" t="s">
        <v>316</v>
      </c>
      <c r="C103" s="79">
        <f>VLOOKUP(GroupVertices[[#This Row],[Vertex]],Vertices[],MATCH("ID",Vertices[[#Headers],[Vertex]:[Top Word Pairs in Tweet by Salience]],0),FALSE)</f>
        <v>110</v>
      </c>
    </row>
    <row r="104" spans="1:3" ht="15">
      <c r="A104" s="79" t="s">
        <v>3263</v>
      </c>
      <c r="B104" s="85" t="s">
        <v>231</v>
      </c>
      <c r="C104" s="79">
        <f>VLOOKUP(GroupVertices[[#This Row],[Vertex]],Vertices[],MATCH("ID",Vertices[[#Headers],[Vertex]:[Top Word Pairs in Tweet by Salience]],0),FALSE)</f>
        <v>29</v>
      </c>
    </row>
    <row r="105" spans="1:3" ht="15">
      <c r="A105" s="79" t="s">
        <v>3263</v>
      </c>
      <c r="B105" s="85" t="s">
        <v>315</v>
      </c>
      <c r="C105" s="79">
        <f>VLOOKUP(GroupVertices[[#This Row],[Vertex]],Vertices[],MATCH("ID",Vertices[[#Headers],[Vertex]:[Top Word Pairs in Tweet by Salience]],0),FALSE)</f>
        <v>109</v>
      </c>
    </row>
    <row r="106" spans="1:3" ht="15">
      <c r="A106" s="79" t="s">
        <v>3263</v>
      </c>
      <c r="B106" s="85" t="s">
        <v>314</v>
      </c>
      <c r="C106" s="79">
        <f>VLOOKUP(GroupVertices[[#This Row],[Vertex]],Vertices[],MATCH("ID",Vertices[[#Headers],[Vertex]:[Top Word Pairs in Tweet by Salience]],0),FALSE)</f>
        <v>108</v>
      </c>
    </row>
    <row r="107" spans="1:3" ht="15">
      <c r="A107" s="79" t="s">
        <v>3263</v>
      </c>
      <c r="B107" s="85" t="s">
        <v>313</v>
      </c>
      <c r="C107" s="79">
        <f>VLOOKUP(GroupVertices[[#This Row],[Vertex]],Vertices[],MATCH("ID",Vertices[[#Headers],[Vertex]:[Top Word Pairs in Tweet by Salience]],0),FALSE)</f>
        <v>107</v>
      </c>
    </row>
    <row r="108" spans="1:3" ht="15">
      <c r="A108" s="79" t="s">
        <v>3264</v>
      </c>
      <c r="B108" s="85" t="s">
        <v>259</v>
      </c>
      <c r="C108" s="79">
        <f>VLOOKUP(GroupVertices[[#This Row],[Vertex]],Vertices[],MATCH("ID",Vertices[[#Headers],[Vertex]:[Top Word Pairs in Tweet by Salience]],0),FALSE)</f>
        <v>119</v>
      </c>
    </row>
    <row r="109" spans="1:3" ht="15">
      <c r="A109" s="79" t="s">
        <v>3264</v>
      </c>
      <c r="B109" s="85" t="s">
        <v>258</v>
      </c>
      <c r="C109" s="79">
        <f>VLOOKUP(GroupVertices[[#This Row],[Vertex]],Vertices[],MATCH("ID",Vertices[[#Headers],[Vertex]:[Top Word Pairs in Tweet by Salience]],0),FALSE)</f>
        <v>34</v>
      </c>
    </row>
    <row r="110" spans="1:3" ht="15">
      <c r="A110" s="79" t="s">
        <v>3264</v>
      </c>
      <c r="B110" s="85" t="s">
        <v>246</v>
      </c>
      <c r="C110" s="79">
        <f>VLOOKUP(GroupVertices[[#This Row],[Vertex]],Vertices[],MATCH("ID",Vertices[[#Headers],[Vertex]:[Top Word Pairs in Tweet by Salience]],0),FALSE)</f>
        <v>118</v>
      </c>
    </row>
    <row r="111" spans="1:3" ht="15">
      <c r="A111" s="79" t="s">
        <v>3265</v>
      </c>
      <c r="B111" s="85" t="s">
        <v>223</v>
      </c>
      <c r="C111" s="79">
        <f>VLOOKUP(GroupVertices[[#This Row],[Vertex]],Vertices[],MATCH("ID",Vertices[[#Headers],[Vertex]:[Top Word Pairs in Tweet by Salience]],0),FALSE)</f>
        <v>35</v>
      </c>
    </row>
    <row r="112" spans="1:3" ht="15">
      <c r="A112" s="79" t="s">
        <v>3265</v>
      </c>
      <c r="B112" s="85" t="s">
        <v>310</v>
      </c>
      <c r="C112" s="79">
        <f>VLOOKUP(GroupVertices[[#This Row],[Vertex]],Vertices[],MATCH("ID",Vertices[[#Headers],[Vertex]:[Top Word Pairs in Tweet by Salience]],0),FALSE)</f>
        <v>121</v>
      </c>
    </row>
    <row r="113" spans="1:3" ht="15">
      <c r="A113" s="79" t="s">
        <v>3265</v>
      </c>
      <c r="B113" s="85" t="s">
        <v>309</v>
      </c>
      <c r="C113" s="79">
        <f>VLOOKUP(GroupVertices[[#This Row],[Vertex]],Vertices[],MATCH("ID",Vertices[[#Headers],[Vertex]:[Top Word Pairs in Tweet by Salience]],0),FALSE)</f>
        <v>120</v>
      </c>
    </row>
    <row r="114" spans="1:3" ht="15">
      <c r="A114" s="79" t="s">
        <v>3266</v>
      </c>
      <c r="B114" s="85" t="s">
        <v>308</v>
      </c>
      <c r="C114" s="79">
        <f>VLOOKUP(GroupVertices[[#This Row],[Vertex]],Vertices[],MATCH("ID",Vertices[[#Headers],[Vertex]:[Top Word Pairs in Tweet by Salience]],0),FALSE)</f>
        <v>117</v>
      </c>
    </row>
    <row r="115" spans="1:3" ht="15">
      <c r="A115" s="79" t="s">
        <v>3267</v>
      </c>
      <c r="B115" s="85" t="s">
        <v>299</v>
      </c>
      <c r="C115" s="79">
        <f>VLOOKUP(GroupVertices[[#This Row],[Vertex]],Vertices[],MATCH("ID",Vertices[[#Headers],[Vertex]:[Top Word Pairs in Tweet by Salience]],0),FALSE)</f>
        <v>116</v>
      </c>
    </row>
    <row r="116" spans="1:3" ht="15">
      <c r="A116" s="79" t="s">
        <v>3268</v>
      </c>
      <c r="B116" s="85" t="s">
        <v>264</v>
      </c>
      <c r="C116" s="79">
        <f>VLOOKUP(GroupVertices[[#This Row],[Vertex]],Vertices[],MATCH("ID",Vertices[[#Headers],[Vertex]:[Top Word Pairs in Tweet by Salience]],0),FALSE)</f>
        <v>115</v>
      </c>
    </row>
    <row r="117" spans="1:3" ht="15">
      <c r="A117" s="79" t="s">
        <v>3269</v>
      </c>
      <c r="B117" s="85" t="s">
        <v>263</v>
      </c>
      <c r="C117" s="79">
        <f>VLOOKUP(GroupVertices[[#This Row],[Vertex]],Vertices[],MATCH("ID",Vertices[[#Headers],[Vertex]:[Top Word Pairs in Tweet by Salience]],0),FALSE)</f>
        <v>114</v>
      </c>
    </row>
    <row r="118" spans="1:3" ht="15">
      <c r="A118" s="79" t="s">
        <v>3270</v>
      </c>
      <c r="B118" s="85" t="s">
        <v>232</v>
      </c>
      <c r="C118" s="79">
        <f>VLOOKUP(GroupVertices[[#This Row],[Vertex]],Vertices[],MATCH("ID",Vertices[[#Headers],[Vertex]:[Top Word Pairs in Tweet by Salience]],0),FALSE)</f>
        <v>113</v>
      </c>
    </row>
    <row r="119" spans="1:3" ht="15">
      <c r="A119" s="79" t="s">
        <v>3271</v>
      </c>
      <c r="B119" s="85" t="s">
        <v>228</v>
      </c>
      <c r="C119" s="79">
        <f>VLOOKUP(GroupVertices[[#This Row],[Vertex]],Vertices[],MATCH("ID",Vertices[[#Headers],[Vertex]:[Top Word Pairs in Tweet by Salience]],0),FALSE)</f>
        <v>112</v>
      </c>
    </row>
    <row r="120" spans="1:3" ht="15">
      <c r="A120" s="79" t="s">
        <v>3272</v>
      </c>
      <c r="B120" s="85" t="s">
        <v>221</v>
      </c>
      <c r="C120" s="79">
        <f>VLOOKUP(GroupVertices[[#This Row],[Vertex]],Vertices[],MATCH("ID",Vertices[[#Headers],[Vertex]:[Top Word Pairs in Tweet by Salience]],0),FALSE)</f>
        <v>111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0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3292</v>
      </c>
      <c r="B2" s="34" t="s">
        <v>3256</v>
      </c>
      <c r="D2" s="31">
        <f>MIN(Vertices[Degree])</f>
        <v>1</v>
      </c>
      <c r="E2" s="3">
        <f>COUNTIF(Vertices[Degree],"&gt;= "&amp;D2)-COUNTIF(Vertices[Degree],"&gt;="&amp;D3)</f>
        <v>68</v>
      </c>
      <c r="F2" s="37">
        <f>MIN(Vertices[In-Degree])</f>
        <v>0</v>
      </c>
      <c r="G2" s="38">
        <f>COUNTIF(Vertices[In-Degree],"&gt;= "&amp;F2)-COUNTIF(Vertices[In-Degree],"&gt;="&amp;F3)</f>
        <v>43</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113</v>
      </c>
      <c r="N2" s="37">
        <f>MIN(Vertices[Eigenvector Centrality])</f>
        <v>0</v>
      </c>
      <c r="O2" s="38">
        <f>COUNTIF(Vertices[Eigenvector Centrality],"&gt;= "&amp;N2)-COUNTIF(Vertices[Eigenvector Centrality],"&gt;="&amp;N3)</f>
        <v>41</v>
      </c>
      <c r="P2" s="37">
        <f>MIN(Vertices[PageRank])</f>
        <v>0.322149</v>
      </c>
      <c r="Q2" s="38">
        <f>COUNTIF(Vertices[PageRank],"&gt;= "&amp;P2)-COUNTIF(Vertices[PageRank],"&gt;="&amp;P3)</f>
        <v>48</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1"/>
      <c r="B3" s="111"/>
      <c r="D3" s="32">
        <f aca="true" t="shared" si="1" ref="D3:D26">D2+($D$57-$D$2)/BinDivisor</f>
        <v>2.418181818181818</v>
      </c>
      <c r="E3" s="3">
        <f>COUNTIF(Vertices[Degree],"&gt;= "&amp;D3)-COUNTIF(Vertices[Degree],"&gt;="&amp;D4)</f>
        <v>8</v>
      </c>
      <c r="F3" s="39">
        <f aca="true" t="shared" si="2" ref="F3:F26">F2+($F$57-$F$2)/BinDivisor</f>
        <v>0.8</v>
      </c>
      <c r="G3" s="40">
        <f>COUNTIF(Vertices[In-Degree],"&gt;= "&amp;F3)-COUNTIF(Vertices[In-Degree],"&gt;="&amp;F4)</f>
        <v>22</v>
      </c>
      <c r="H3" s="39">
        <f aca="true" t="shared" si="3" ref="H3:H26">H2+($H$57-$H$2)/BinDivisor</f>
        <v>0.6363636363636364</v>
      </c>
      <c r="I3" s="40">
        <f>COUNTIF(Vertices[Out-Degree],"&gt;= "&amp;H3)-COUNTIF(Vertices[Out-Degree],"&gt;="&amp;H4)</f>
        <v>53</v>
      </c>
      <c r="J3" s="39">
        <f aca="true" t="shared" si="4" ref="J3:J26">J2+($J$57-$J$2)/BinDivisor</f>
        <v>148.15761905454545</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0.001519709090909091</v>
      </c>
      <c r="O3" s="40">
        <f>COUNTIF(Vertices[Eigenvector Centrality],"&gt;= "&amp;N3)-COUNTIF(Vertices[Eigenvector Centrality],"&gt;="&amp;N4)</f>
        <v>12</v>
      </c>
      <c r="P3" s="39">
        <f aca="true" t="shared" si="7" ref="P3:P26">P2+($P$57-$P$2)/BinDivisor</f>
        <v>0.5534702727272728</v>
      </c>
      <c r="Q3" s="40">
        <f>COUNTIF(Vertices[PageRank],"&gt;= "&amp;P3)-COUNTIF(Vertices[PageRank],"&gt;="&amp;P4)</f>
        <v>25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119</v>
      </c>
      <c r="D4" s="32">
        <f t="shared" si="1"/>
        <v>3.836363636363636</v>
      </c>
      <c r="E4" s="3">
        <f>COUNTIF(Vertices[Degree],"&gt;= "&amp;D4)-COUNTIF(Vertices[Degree],"&gt;="&amp;D5)</f>
        <v>14</v>
      </c>
      <c r="F4" s="37">
        <f t="shared" si="2"/>
        <v>1.6</v>
      </c>
      <c r="G4" s="38">
        <f>COUNTIF(Vertices[In-Degree],"&gt;= "&amp;F4)-COUNTIF(Vertices[In-Degree],"&gt;="&amp;F5)</f>
        <v>20</v>
      </c>
      <c r="H4" s="37">
        <f t="shared" si="3"/>
        <v>1.2727272727272727</v>
      </c>
      <c r="I4" s="38">
        <f>COUNTIF(Vertices[Out-Degree],"&gt;= "&amp;H4)-COUNTIF(Vertices[Out-Degree],"&gt;="&amp;H5)</f>
        <v>0</v>
      </c>
      <c r="J4" s="37">
        <f t="shared" si="4"/>
        <v>296.3152381090909</v>
      </c>
      <c r="K4" s="38">
        <f>COUNTIF(Vertices[Betweenness Centrality],"&gt;= "&amp;J4)-COUNTIF(Vertices[Betweenness Centrality],"&gt;="&amp;J5)</f>
        <v>4</v>
      </c>
      <c r="L4" s="37">
        <f t="shared" si="5"/>
        <v>0.01818181818181818</v>
      </c>
      <c r="M4" s="38">
        <f>COUNTIF(Vertices[Closeness Centrality],"&gt;= "&amp;L4)-COUNTIF(Vertices[Closeness Centrality],"&gt;="&amp;L5)</f>
        <v>0</v>
      </c>
      <c r="N4" s="37">
        <f t="shared" si="6"/>
        <v>0.003039418181818182</v>
      </c>
      <c r="O4" s="38">
        <f>COUNTIF(Vertices[Eigenvector Centrality],"&gt;= "&amp;N4)-COUNTIF(Vertices[Eigenvector Centrality],"&gt;="&amp;N5)</f>
        <v>8</v>
      </c>
      <c r="P4" s="37">
        <f t="shared" si="7"/>
        <v>0.7847915454545455</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1"/>
      <c r="B5" s="111"/>
      <c r="D5" s="32">
        <f t="shared" si="1"/>
        <v>5.254545454545454</v>
      </c>
      <c r="E5" s="3">
        <f>COUNTIF(Vertices[Degree],"&gt;= "&amp;D5)-COUNTIF(Vertices[Degree],"&gt;="&amp;D6)</f>
        <v>4</v>
      </c>
      <c r="F5" s="39">
        <f t="shared" si="2"/>
        <v>2.4000000000000004</v>
      </c>
      <c r="G5" s="40">
        <f>COUNTIF(Vertices[In-Degree],"&gt;= "&amp;F5)-COUNTIF(Vertices[In-Degree],"&gt;="&amp;F6)</f>
        <v>6</v>
      </c>
      <c r="H5" s="39">
        <f t="shared" si="3"/>
        <v>1.9090909090909092</v>
      </c>
      <c r="I5" s="40">
        <f>COUNTIF(Vertices[Out-Degree],"&gt;= "&amp;H5)-COUNTIF(Vertices[Out-Degree],"&gt;="&amp;H6)</f>
        <v>14</v>
      </c>
      <c r="J5" s="39">
        <f t="shared" si="4"/>
        <v>444.4728571636364</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0.004559127272727273</v>
      </c>
      <c r="O5" s="40">
        <f>COUNTIF(Vertices[Eigenvector Centrality],"&gt;= "&amp;N5)-COUNTIF(Vertices[Eigenvector Centrality],"&gt;="&amp;N6)</f>
        <v>0</v>
      </c>
      <c r="P5" s="39">
        <f t="shared" si="7"/>
        <v>1.0161128181818182</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166</v>
      </c>
      <c r="D6" s="32">
        <f t="shared" si="1"/>
        <v>6.672727272727272</v>
      </c>
      <c r="E6" s="3">
        <f>COUNTIF(Vertices[Degree],"&gt;= "&amp;D6)-COUNTIF(Vertices[Degree],"&gt;="&amp;D7)</f>
        <v>10</v>
      </c>
      <c r="F6" s="37">
        <f t="shared" si="2"/>
        <v>3.2</v>
      </c>
      <c r="G6" s="38">
        <f>COUNTIF(Vertices[In-Degree],"&gt;= "&amp;F6)-COUNTIF(Vertices[In-Degree],"&gt;="&amp;F7)</f>
        <v>0</v>
      </c>
      <c r="H6" s="37">
        <f t="shared" si="3"/>
        <v>2.5454545454545454</v>
      </c>
      <c r="I6" s="38">
        <f>COUNTIF(Vertices[Out-Degree],"&gt;= "&amp;H6)-COUNTIF(Vertices[Out-Degree],"&gt;="&amp;H7)</f>
        <v>10</v>
      </c>
      <c r="J6" s="37">
        <f t="shared" si="4"/>
        <v>592.6304762181818</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0.006078836363636364</v>
      </c>
      <c r="O6" s="38">
        <f>COUNTIF(Vertices[Eigenvector Centrality],"&gt;= "&amp;N6)-COUNTIF(Vertices[Eigenvector Centrality],"&gt;="&amp;N7)</f>
        <v>0</v>
      </c>
      <c r="P6" s="37">
        <f t="shared" si="7"/>
        <v>1.2474340909090909</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593</v>
      </c>
      <c r="D7" s="32">
        <f t="shared" si="1"/>
        <v>8.09090909090909</v>
      </c>
      <c r="E7" s="3">
        <f>COUNTIF(Vertices[Degree],"&gt;= "&amp;D7)-COUNTIF(Vertices[Degree],"&gt;="&amp;D8)</f>
        <v>1</v>
      </c>
      <c r="F7" s="39">
        <f t="shared" si="2"/>
        <v>4</v>
      </c>
      <c r="G7" s="40">
        <f>COUNTIF(Vertices[In-Degree],"&gt;= "&amp;F7)-COUNTIF(Vertices[In-Degree],"&gt;="&amp;F8)</f>
        <v>8</v>
      </c>
      <c r="H7" s="39">
        <f t="shared" si="3"/>
        <v>3.1818181818181817</v>
      </c>
      <c r="I7" s="40">
        <f>COUNTIF(Vertices[Out-Degree],"&gt;= "&amp;H7)-COUNTIF(Vertices[Out-Degree],"&gt;="&amp;H8)</f>
        <v>0</v>
      </c>
      <c r="J7" s="39">
        <f t="shared" si="4"/>
        <v>740.7880952727272</v>
      </c>
      <c r="K7" s="40">
        <f>COUNTIF(Vertices[Betweenness Centrality],"&gt;= "&amp;J7)-COUNTIF(Vertices[Betweenness Centrality],"&gt;="&amp;J8)</f>
        <v>4</v>
      </c>
      <c r="L7" s="39">
        <f t="shared" si="5"/>
        <v>0.045454545454545456</v>
      </c>
      <c r="M7" s="40">
        <f>COUNTIF(Vertices[Closeness Centrality],"&gt;= "&amp;L7)-COUNTIF(Vertices[Closeness Centrality],"&gt;="&amp;L8)</f>
        <v>0</v>
      </c>
      <c r="N7" s="39">
        <f t="shared" si="6"/>
        <v>0.007598545454545455</v>
      </c>
      <c r="O7" s="40">
        <f>COUNTIF(Vertices[Eigenvector Centrality],"&gt;= "&amp;N7)-COUNTIF(Vertices[Eigenvector Centrality],"&gt;="&amp;N8)</f>
        <v>24</v>
      </c>
      <c r="P7" s="39">
        <f t="shared" si="7"/>
        <v>1.4787553636363635</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759</v>
      </c>
      <c r="D8" s="32">
        <f t="shared" si="1"/>
        <v>9.509090909090908</v>
      </c>
      <c r="E8" s="3">
        <f>COUNTIF(Vertices[Degree],"&gt;= "&amp;D8)-COUNTIF(Vertices[Degree],"&gt;="&amp;D9)</f>
        <v>0</v>
      </c>
      <c r="F8" s="37">
        <f t="shared" si="2"/>
        <v>4.8</v>
      </c>
      <c r="G8" s="38">
        <f>COUNTIF(Vertices[In-Degree],"&gt;= "&amp;F8)-COUNTIF(Vertices[In-Degree],"&gt;="&amp;F9)</f>
        <v>6</v>
      </c>
      <c r="H8" s="37">
        <f t="shared" si="3"/>
        <v>3.818181818181818</v>
      </c>
      <c r="I8" s="38">
        <f>COUNTIF(Vertices[Out-Degree],"&gt;= "&amp;H8)-COUNTIF(Vertices[Out-Degree],"&gt;="&amp;H9)</f>
        <v>1</v>
      </c>
      <c r="J8" s="37">
        <f t="shared" si="4"/>
        <v>888.9457143272726</v>
      </c>
      <c r="K8" s="38">
        <f>COUNTIF(Vertices[Betweenness Centrality],"&gt;= "&amp;J8)-COUNTIF(Vertices[Betweenness Centrality],"&gt;="&amp;J9)</f>
        <v>2</v>
      </c>
      <c r="L8" s="37">
        <f t="shared" si="5"/>
        <v>0.05454545454545455</v>
      </c>
      <c r="M8" s="38">
        <f>COUNTIF(Vertices[Closeness Centrality],"&gt;= "&amp;L8)-COUNTIF(Vertices[Closeness Centrality],"&gt;="&amp;L9)</f>
        <v>0</v>
      </c>
      <c r="N8" s="37">
        <f t="shared" si="6"/>
        <v>0.009118254545454545</v>
      </c>
      <c r="O8" s="38">
        <f>COUNTIF(Vertices[Eigenvector Centrality],"&gt;= "&amp;N8)-COUNTIF(Vertices[Eigenvector Centrality],"&gt;="&amp;N9)</f>
        <v>2</v>
      </c>
      <c r="P8" s="37">
        <f t="shared" si="7"/>
        <v>1.7100766363636362</v>
      </c>
      <c r="Q8" s="38">
        <f>COUNTIF(Vertices[PageRank],"&gt;= "&amp;P8)-COUNTIF(Vertices[PageRank],"&gt;="&amp;P9)</f>
        <v>4</v>
      </c>
      <c r="R8" s="37">
        <f t="shared" si="8"/>
        <v>0.1090909090909091</v>
      </c>
      <c r="S8" s="43">
        <f>COUNTIF(Vertices[Clustering Coefficient],"&gt;= "&amp;R8)-COUNTIF(Vertices[Clustering Coefficient],"&gt;="&amp;R9)</f>
        <v>3</v>
      </c>
      <c r="T8" s="37" t="e">
        <f ca="1" t="shared" si="9"/>
        <v>#REF!</v>
      </c>
      <c r="U8" s="38" t="e">
        <f ca="1" t="shared" si="0"/>
        <v>#REF!</v>
      </c>
    </row>
    <row r="9" spans="1:21" ht="15">
      <c r="A9" s="111"/>
      <c r="B9" s="111"/>
      <c r="D9" s="32">
        <f t="shared" si="1"/>
        <v>10.927272727272726</v>
      </c>
      <c r="E9" s="3">
        <f>COUNTIF(Vertices[Degree],"&gt;= "&amp;D9)-COUNTIF(Vertices[Degree],"&gt;="&amp;D10)</f>
        <v>4</v>
      </c>
      <c r="F9" s="39">
        <f t="shared" si="2"/>
        <v>5.6</v>
      </c>
      <c r="G9" s="40">
        <f>COUNTIF(Vertices[In-Degree],"&gt;= "&amp;F9)-COUNTIF(Vertices[In-Degree],"&gt;="&amp;F10)</f>
        <v>6</v>
      </c>
      <c r="H9" s="39">
        <f t="shared" si="3"/>
        <v>4.454545454545454</v>
      </c>
      <c r="I9" s="40">
        <f>COUNTIF(Vertices[Out-Degree],"&gt;= "&amp;H9)-COUNTIF(Vertices[Out-Degree],"&gt;="&amp;H10)</f>
        <v>6</v>
      </c>
      <c r="J9" s="39">
        <f t="shared" si="4"/>
        <v>1037.1033333818182</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0.010637963636363636</v>
      </c>
      <c r="O9" s="40">
        <f>COUNTIF(Vertices[Eigenvector Centrality],"&gt;= "&amp;N9)-COUNTIF(Vertices[Eigenvector Centrality],"&gt;="&amp;N10)</f>
        <v>7</v>
      </c>
      <c r="P9" s="39">
        <f t="shared" si="7"/>
        <v>1.9413979090909088</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254</v>
      </c>
      <c r="D10" s="32">
        <f t="shared" si="1"/>
        <v>12.345454545454544</v>
      </c>
      <c r="E10" s="3">
        <f>COUNTIF(Vertices[Degree],"&gt;= "&amp;D10)-COUNTIF(Vertices[Degree],"&gt;="&amp;D11)</f>
        <v>2</v>
      </c>
      <c r="F10" s="37">
        <f t="shared" si="2"/>
        <v>6.3999999999999995</v>
      </c>
      <c r="G10" s="38">
        <f>COUNTIF(Vertices[In-Degree],"&gt;= "&amp;F10)-COUNTIF(Vertices[In-Degree],"&gt;="&amp;F11)</f>
        <v>3</v>
      </c>
      <c r="H10" s="37">
        <f t="shared" si="3"/>
        <v>5.090909090909091</v>
      </c>
      <c r="I10" s="38">
        <f>COUNTIF(Vertices[Out-Degree],"&gt;= "&amp;H10)-COUNTIF(Vertices[Out-Degree],"&gt;="&amp;H11)</f>
        <v>0</v>
      </c>
      <c r="J10" s="37">
        <f t="shared" si="4"/>
        <v>1185.2609524363636</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0.012157672727272726</v>
      </c>
      <c r="O10" s="38">
        <f>COUNTIF(Vertices[Eigenvector Centrality],"&gt;= "&amp;N10)-COUNTIF(Vertices[Eigenvector Centrality],"&gt;="&amp;N11)</f>
        <v>2</v>
      </c>
      <c r="P10" s="37">
        <f t="shared" si="7"/>
        <v>2.1727191818181817</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1"/>
      <c r="B11" s="111"/>
      <c r="D11" s="32">
        <f t="shared" si="1"/>
        <v>13.763636363636362</v>
      </c>
      <c r="E11" s="3">
        <f>COUNTIF(Vertices[Degree],"&gt;= "&amp;D11)-COUNTIF(Vertices[Degree],"&gt;="&amp;D12)</f>
        <v>1</v>
      </c>
      <c r="F11" s="39">
        <f t="shared" si="2"/>
        <v>7.199999999999999</v>
      </c>
      <c r="G11" s="40">
        <f>COUNTIF(Vertices[In-Degree],"&gt;= "&amp;F11)-COUNTIF(Vertices[In-Degree],"&gt;="&amp;F12)</f>
        <v>0</v>
      </c>
      <c r="H11" s="39">
        <f t="shared" si="3"/>
        <v>5.7272727272727275</v>
      </c>
      <c r="I11" s="40">
        <f>COUNTIF(Vertices[Out-Degree],"&gt;= "&amp;H11)-COUNTIF(Vertices[Out-Degree],"&gt;="&amp;H12)</f>
        <v>1</v>
      </c>
      <c r="J11" s="39">
        <f t="shared" si="4"/>
        <v>1333.418571490909</v>
      </c>
      <c r="K11" s="40">
        <f>COUNTIF(Vertices[Betweenness Centrality],"&gt;= "&amp;J11)-COUNTIF(Vertices[Betweenness Centrality],"&gt;="&amp;J12)</f>
        <v>1</v>
      </c>
      <c r="L11" s="39">
        <f t="shared" si="5"/>
        <v>0.08181818181818183</v>
      </c>
      <c r="M11" s="40">
        <f>COUNTIF(Vertices[Closeness Centrality],"&gt;= "&amp;L11)-COUNTIF(Vertices[Closeness Centrality],"&gt;="&amp;L12)</f>
        <v>0</v>
      </c>
      <c r="N11" s="39">
        <f t="shared" si="6"/>
        <v>0.013677381818181816</v>
      </c>
      <c r="O11" s="40">
        <f>COUNTIF(Vertices[Eigenvector Centrality],"&gt;= "&amp;N11)-COUNTIF(Vertices[Eigenvector Centrality],"&gt;="&amp;N12)</f>
        <v>4</v>
      </c>
      <c r="P11" s="39">
        <f t="shared" si="7"/>
        <v>2.4040404545454543</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0.19696969696969696</v>
      </c>
      <c r="D12" s="32">
        <f t="shared" si="1"/>
        <v>15.18181818181818</v>
      </c>
      <c r="E12" s="3">
        <f>COUNTIF(Vertices[Degree],"&gt;= "&amp;D12)-COUNTIF(Vertices[Degree],"&gt;="&amp;D13)</f>
        <v>2</v>
      </c>
      <c r="F12" s="37">
        <f t="shared" si="2"/>
        <v>7.999999999999999</v>
      </c>
      <c r="G12" s="38">
        <f>COUNTIF(Vertices[In-Degree],"&gt;= "&amp;F12)-COUNTIF(Vertices[In-Degree],"&gt;="&amp;F13)</f>
        <v>1</v>
      </c>
      <c r="H12" s="37">
        <f t="shared" si="3"/>
        <v>6.363636363636364</v>
      </c>
      <c r="I12" s="38">
        <f>COUNTIF(Vertices[Out-Degree],"&gt;= "&amp;H12)-COUNTIF(Vertices[Out-Degree],"&gt;="&amp;H13)</f>
        <v>0</v>
      </c>
      <c r="J12" s="37">
        <f t="shared" si="4"/>
        <v>1481.5761905454544</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0.015197090909090907</v>
      </c>
      <c r="O12" s="38">
        <f>COUNTIF(Vertices[Eigenvector Centrality],"&gt;= "&amp;N12)-COUNTIF(Vertices[Eigenvector Centrality],"&gt;="&amp;N13)</f>
        <v>2</v>
      </c>
      <c r="P12" s="37">
        <f t="shared" si="7"/>
        <v>2.635361727272727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0.3291139240506329</v>
      </c>
      <c r="D13" s="32">
        <f t="shared" si="1"/>
        <v>16.599999999999998</v>
      </c>
      <c r="E13" s="3">
        <f>COUNTIF(Vertices[Degree],"&gt;= "&amp;D13)-COUNTIF(Vertices[Degree],"&gt;="&amp;D14)</f>
        <v>3</v>
      </c>
      <c r="F13" s="39">
        <f t="shared" si="2"/>
        <v>8.799999999999999</v>
      </c>
      <c r="G13" s="40">
        <f>COUNTIF(Vertices[In-Degree],"&gt;= "&amp;F13)-COUNTIF(Vertices[In-Degree],"&gt;="&amp;F14)</f>
        <v>2</v>
      </c>
      <c r="H13" s="39">
        <f t="shared" si="3"/>
        <v>7.000000000000001</v>
      </c>
      <c r="I13" s="40">
        <f>COUNTIF(Vertices[Out-Degree],"&gt;= "&amp;H13)-COUNTIF(Vertices[Out-Degree],"&gt;="&amp;H14)</f>
        <v>2</v>
      </c>
      <c r="J13" s="39">
        <f t="shared" si="4"/>
        <v>1629.7338095999999</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0.016716799999999997</v>
      </c>
      <c r="O13" s="40">
        <f>COUNTIF(Vertices[Eigenvector Centrality],"&gt;= "&amp;N13)-COUNTIF(Vertices[Eigenvector Centrality],"&gt;="&amp;N14)</f>
        <v>0</v>
      </c>
      <c r="P13" s="39">
        <f t="shared" si="7"/>
        <v>2.8666829999999996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111"/>
      <c r="B14" s="111"/>
      <c r="D14" s="32">
        <f t="shared" si="1"/>
        <v>18.018181818181816</v>
      </c>
      <c r="E14" s="3">
        <f>COUNTIF(Vertices[Degree],"&gt;= "&amp;D14)-COUNTIF(Vertices[Degree],"&gt;="&amp;D15)</f>
        <v>0</v>
      </c>
      <c r="F14" s="37">
        <f t="shared" si="2"/>
        <v>9.6</v>
      </c>
      <c r="G14" s="38">
        <f>COUNTIF(Vertices[In-Degree],"&gt;= "&amp;F14)-COUNTIF(Vertices[In-Degree],"&gt;="&amp;F15)</f>
        <v>0</v>
      </c>
      <c r="H14" s="37">
        <f t="shared" si="3"/>
        <v>7.636363636363638</v>
      </c>
      <c r="I14" s="38">
        <f>COUNTIF(Vertices[Out-Degree],"&gt;= "&amp;H14)-COUNTIF(Vertices[Out-Degree],"&gt;="&amp;H15)</f>
        <v>1</v>
      </c>
      <c r="J14" s="37">
        <f t="shared" si="4"/>
        <v>1777.8914286545453</v>
      </c>
      <c r="K14" s="38">
        <f>COUNTIF(Vertices[Betweenness Centrality],"&gt;= "&amp;J14)-COUNTIF(Vertices[Betweenness Centrality],"&gt;="&amp;J15)</f>
        <v>1</v>
      </c>
      <c r="L14" s="37">
        <f t="shared" si="5"/>
        <v>0.10909090909090911</v>
      </c>
      <c r="M14" s="38">
        <f>COUNTIF(Vertices[Closeness Centrality],"&gt;= "&amp;L14)-COUNTIF(Vertices[Closeness Centrality],"&gt;="&amp;L15)</f>
        <v>0</v>
      </c>
      <c r="N14" s="37">
        <f t="shared" si="6"/>
        <v>0.018236509090909087</v>
      </c>
      <c r="O14" s="38">
        <f>COUNTIF(Vertices[Eigenvector Centrality],"&gt;= "&amp;N14)-COUNTIF(Vertices[Eigenvector Centrality],"&gt;="&amp;N15)</f>
        <v>3</v>
      </c>
      <c r="P14" s="37">
        <f t="shared" si="7"/>
        <v>3.0980042727272723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10</v>
      </c>
      <c r="D15" s="32">
        <f t="shared" si="1"/>
        <v>19.436363636363634</v>
      </c>
      <c r="E15" s="3">
        <f>COUNTIF(Vertices[Degree],"&gt;= "&amp;D15)-COUNTIF(Vertices[Degree],"&gt;="&amp;D16)</f>
        <v>0</v>
      </c>
      <c r="F15" s="39">
        <f t="shared" si="2"/>
        <v>10.4</v>
      </c>
      <c r="G15" s="40">
        <f>COUNTIF(Vertices[In-Degree],"&gt;= "&amp;F15)-COUNTIF(Vertices[In-Degree],"&gt;="&amp;F16)</f>
        <v>1</v>
      </c>
      <c r="H15" s="39">
        <f t="shared" si="3"/>
        <v>8.272727272727273</v>
      </c>
      <c r="I15" s="40">
        <f>COUNTIF(Vertices[Out-Degree],"&gt;= "&amp;H15)-COUNTIF(Vertices[Out-Degree],"&gt;="&amp;H16)</f>
        <v>0</v>
      </c>
      <c r="J15" s="39">
        <f t="shared" si="4"/>
        <v>1926.0490477090907</v>
      </c>
      <c r="K15" s="40">
        <f>COUNTIF(Vertices[Betweenness Centrality],"&gt;= "&amp;J15)-COUNTIF(Vertices[Betweenness Centrality],"&gt;="&amp;J16)</f>
        <v>1</v>
      </c>
      <c r="L15" s="39">
        <f t="shared" si="5"/>
        <v>0.11818181818181821</v>
      </c>
      <c r="M15" s="40">
        <f>COUNTIF(Vertices[Closeness Centrality],"&gt;= "&amp;L15)-COUNTIF(Vertices[Closeness Centrality],"&gt;="&amp;L16)</f>
        <v>0</v>
      </c>
      <c r="N15" s="39">
        <f t="shared" si="6"/>
        <v>0.019756218181818178</v>
      </c>
      <c r="O15" s="40">
        <f>COUNTIF(Vertices[Eigenvector Centrality],"&gt;= "&amp;N15)-COUNTIF(Vertices[Eigenvector Centrality],"&gt;="&amp;N16)</f>
        <v>1</v>
      </c>
      <c r="P15" s="39">
        <f t="shared" si="7"/>
        <v>3.329325545454545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7</v>
      </c>
      <c r="D16" s="32">
        <f t="shared" si="1"/>
        <v>20.854545454545452</v>
      </c>
      <c r="E16" s="3">
        <f>COUNTIF(Vertices[Degree],"&gt;= "&amp;D16)-COUNTIF(Vertices[Degree],"&gt;="&amp;D17)</f>
        <v>0</v>
      </c>
      <c r="F16" s="37">
        <f t="shared" si="2"/>
        <v>11.200000000000001</v>
      </c>
      <c r="G16" s="38">
        <f>COUNTIF(Vertices[In-Degree],"&gt;= "&amp;F16)-COUNTIF(Vertices[In-Degree],"&gt;="&amp;F17)</f>
        <v>0</v>
      </c>
      <c r="H16" s="37">
        <f t="shared" si="3"/>
        <v>8.90909090909091</v>
      </c>
      <c r="I16" s="38">
        <f>COUNTIF(Vertices[Out-Degree],"&gt;= "&amp;H16)-COUNTIF(Vertices[Out-Degree],"&gt;="&amp;H17)</f>
        <v>2</v>
      </c>
      <c r="J16" s="37">
        <f t="shared" si="4"/>
        <v>2074.2066667636363</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0.021275927272727268</v>
      </c>
      <c r="O16" s="38">
        <f>COUNTIF(Vertices[Eigenvector Centrality],"&gt;= "&amp;N16)-COUNTIF(Vertices[Eigenvector Centrality],"&gt;="&amp;N17)</f>
        <v>1</v>
      </c>
      <c r="P16" s="37">
        <f t="shared" si="7"/>
        <v>3.5606468181818176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106</v>
      </c>
      <c r="D17" s="32">
        <f t="shared" si="1"/>
        <v>22.27272727272727</v>
      </c>
      <c r="E17" s="3">
        <f>COUNTIF(Vertices[Degree],"&gt;= "&amp;D17)-COUNTIF(Vertices[Degree],"&gt;="&amp;D18)</f>
        <v>0</v>
      </c>
      <c r="F17" s="39">
        <f t="shared" si="2"/>
        <v>12.000000000000002</v>
      </c>
      <c r="G17" s="40">
        <f>COUNTIF(Vertices[In-Degree],"&gt;= "&amp;F17)-COUNTIF(Vertices[In-Degree],"&gt;="&amp;F18)</f>
        <v>0</v>
      </c>
      <c r="H17" s="39">
        <f t="shared" si="3"/>
        <v>9.545454545454547</v>
      </c>
      <c r="I17" s="40">
        <f>COUNTIF(Vertices[Out-Degree],"&gt;= "&amp;H17)-COUNTIF(Vertices[Out-Degree],"&gt;="&amp;H18)</f>
        <v>1</v>
      </c>
      <c r="J17" s="39">
        <f t="shared" si="4"/>
        <v>2222.364285818182</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0.022795636363636358</v>
      </c>
      <c r="O17" s="40">
        <f>COUNTIF(Vertices[Eigenvector Centrality],"&gt;= "&amp;N17)-COUNTIF(Vertices[Eigenvector Centrality],"&gt;="&amp;N18)</f>
        <v>1</v>
      </c>
      <c r="P17" s="39">
        <f t="shared" si="7"/>
        <v>3.7919680909090903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744</v>
      </c>
      <c r="D18" s="32">
        <f t="shared" si="1"/>
        <v>23.690909090909088</v>
      </c>
      <c r="E18" s="3">
        <f>COUNTIF(Vertices[Degree],"&gt;= "&amp;D18)-COUNTIF(Vertices[Degree],"&gt;="&amp;D19)</f>
        <v>0</v>
      </c>
      <c r="F18" s="37">
        <f t="shared" si="2"/>
        <v>12.800000000000002</v>
      </c>
      <c r="G18" s="38">
        <f>COUNTIF(Vertices[In-Degree],"&gt;= "&amp;F18)-COUNTIF(Vertices[In-Degree],"&gt;="&amp;F19)</f>
        <v>0</v>
      </c>
      <c r="H18" s="37">
        <f t="shared" si="3"/>
        <v>10.181818181818183</v>
      </c>
      <c r="I18" s="38">
        <f>COUNTIF(Vertices[Out-Degree],"&gt;= "&amp;H18)-COUNTIF(Vertices[Out-Degree],"&gt;="&amp;H19)</f>
        <v>0</v>
      </c>
      <c r="J18" s="37">
        <f t="shared" si="4"/>
        <v>2370.5219048727276</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0.02431534545454545</v>
      </c>
      <c r="O18" s="38">
        <f>COUNTIF(Vertices[Eigenvector Centrality],"&gt;= "&amp;N18)-COUNTIF(Vertices[Eigenvector Centrality],"&gt;="&amp;N19)</f>
        <v>2</v>
      </c>
      <c r="P18" s="37">
        <f t="shared" si="7"/>
        <v>4.023289363636363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11"/>
      <c r="B19" s="111"/>
      <c r="D19" s="32">
        <f t="shared" si="1"/>
        <v>25.109090909090906</v>
      </c>
      <c r="E19" s="3">
        <f>COUNTIF(Vertices[Degree],"&gt;= "&amp;D19)-COUNTIF(Vertices[Degree],"&gt;="&amp;D20)</f>
        <v>0</v>
      </c>
      <c r="F19" s="39">
        <f t="shared" si="2"/>
        <v>13.600000000000003</v>
      </c>
      <c r="G19" s="40">
        <f>COUNTIF(Vertices[In-Degree],"&gt;= "&amp;F19)-COUNTIF(Vertices[In-Degree],"&gt;="&amp;F20)</f>
        <v>0</v>
      </c>
      <c r="H19" s="39">
        <f t="shared" si="3"/>
        <v>10.81818181818182</v>
      </c>
      <c r="I19" s="40">
        <f>COUNTIF(Vertices[Out-Degree],"&gt;= "&amp;H19)-COUNTIF(Vertices[Out-Degree],"&gt;="&amp;H20)</f>
        <v>0</v>
      </c>
      <c r="J19" s="39">
        <f t="shared" si="4"/>
        <v>2518.6795239272733</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0.02583505454545454</v>
      </c>
      <c r="O19" s="40">
        <f>COUNTIF(Vertices[Eigenvector Centrality],"&gt;= "&amp;N19)-COUNTIF(Vertices[Eigenvector Centrality],"&gt;="&amp;N20)</f>
        <v>2</v>
      </c>
      <c r="P19" s="39">
        <f t="shared" si="7"/>
        <v>4.254610636363636</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26.527272727272724</v>
      </c>
      <c r="E20" s="3">
        <f>COUNTIF(Vertices[Degree],"&gt;= "&amp;D20)-COUNTIF(Vertices[Degree],"&gt;="&amp;D21)</f>
        <v>1</v>
      </c>
      <c r="F20" s="37">
        <f t="shared" si="2"/>
        <v>14.400000000000004</v>
      </c>
      <c r="G20" s="38">
        <f>COUNTIF(Vertices[In-Degree],"&gt;= "&amp;F20)-COUNTIF(Vertices[In-Degree],"&gt;="&amp;F21)</f>
        <v>0</v>
      </c>
      <c r="H20" s="37">
        <f t="shared" si="3"/>
        <v>11.454545454545457</v>
      </c>
      <c r="I20" s="38">
        <f>COUNTIF(Vertices[Out-Degree],"&gt;= "&amp;H20)-COUNTIF(Vertices[Out-Degree],"&gt;="&amp;H21)</f>
        <v>1</v>
      </c>
      <c r="J20" s="37">
        <f t="shared" si="4"/>
        <v>2666.837142981819</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0.02735476363636363</v>
      </c>
      <c r="O20" s="38">
        <f>COUNTIF(Vertices[Eigenvector Centrality],"&gt;= "&amp;N20)-COUNTIF(Vertices[Eigenvector Centrality],"&gt;="&amp;N21)</f>
        <v>1</v>
      </c>
      <c r="P20" s="37">
        <f t="shared" si="7"/>
        <v>4.485931909090909</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3.030459</v>
      </c>
      <c r="D21" s="32">
        <f t="shared" si="1"/>
        <v>27.94545454545454</v>
      </c>
      <c r="E21" s="3">
        <f>COUNTIF(Vertices[Degree],"&gt;= "&amp;D21)-COUNTIF(Vertices[Degree],"&gt;="&amp;D22)</f>
        <v>0</v>
      </c>
      <c r="F21" s="39">
        <f t="shared" si="2"/>
        <v>15.200000000000005</v>
      </c>
      <c r="G21" s="40">
        <f>COUNTIF(Vertices[In-Degree],"&gt;= "&amp;F21)-COUNTIF(Vertices[In-Degree],"&gt;="&amp;F22)</f>
        <v>0</v>
      </c>
      <c r="H21" s="39">
        <f t="shared" si="3"/>
        <v>12.090909090909093</v>
      </c>
      <c r="I21" s="40">
        <f>COUNTIF(Vertices[Out-Degree],"&gt;= "&amp;H21)-COUNTIF(Vertices[Out-Degree],"&gt;="&amp;H22)</f>
        <v>0</v>
      </c>
      <c r="J21" s="39">
        <f t="shared" si="4"/>
        <v>2814.9947620363646</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0.02887447272727272</v>
      </c>
      <c r="O21" s="40">
        <f>COUNTIF(Vertices[Eigenvector Centrality],"&gt;= "&amp;N21)-COUNTIF(Vertices[Eigenvector Centrality],"&gt;="&amp;N22)</f>
        <v>0</v>
      </c>
      <c r="P21" s="39">
        <f t="shared" si="7"/>
        <v>4.717253181818182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1"/>
      <c r="B22" s="111"/>
      <c r="D22" s="32">
        <f t="shared" si="1"/>
        <v>29.36363636363636</v>
      </c>
      <c r="E22" s="3">
        <f>COUNTIF(Vertices[Degree],"&gt;= "&amp;D22)-COUNTIF(Vertices[Degree],"&gt;="&amp;D23)</f>
        <v>0</v>
      </c>
      <c r="F22" s="37">
        <f t="shared" si="2"/>
        <v>16.000000000000004</v>
      </c>
      <c r="G22" s="38">
        <f>COUNTIF(Vertices[In-Degree],"&gt;= "&amp;F22)-COUNTIF(Vertices[In-Degree],"&gt;="&amp;F23)</f>
        <v>0</v>
      </c>
      <c r="H22" s="37">
        <f t="shared" si="3"/>
        <v>12.72727272727273</v>
      </c>
      <c r="I22" s="38">
        <f>COUNTIF(Vertices[Out-Degree],"&gt;= "&amp;H22)-COUNTIF(Vertices[Out-Degree],"&gt;="&amp;H23)</f>
        <v>0</v>
      </c>
      <c r="J22" s="37">
        <f t="shared" si="4"/>
        <v>2963.1523810909102</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0.03039418181818181</v>
      </c>
      <c r="O22" s="38">
        <f>COUNTIF(Vertices[Eigenvector Centrality],"&gt;= "&amp;N22)-COUNTIF(Vertices[Eigenvector Centrality],"&gt;="&amp;N23)</f>
        <v>1</v>
      </c>
      <c r="P22" s="37">
        <f t="shared" si="7"/>
        <v>4.948574454545455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0.016877937615724255</v>
      </c>
      <c r="D23" s="32">
        <f t="shared" si="1"/>
        <v>30.781818181818178</v>
      </c>
      <c r="E23" s="3">
        <f>COUNTIF(Vertices[Degree],"&gt;= "&amp;D23)-COUNTIF(Vertices[Degree],"&gt;="&amp;D24)</f>
        <v>0</v>
      </c>
      <c r="F23" s="39">
        <f t="shared" si="2"/>
        <v>16.800000000000004</v>
      </c>
      <c r="G23" s="40">
        <f>COUNTIF(Vertices[In-Degree],"&gt;= "&amp;F23)-COUNTIF(Vertices[In-Degree],"&gt;="&amp;F24)</f>
        <v>0</v>
      </c>
      <c r="H23" s="39">
        <f t="shared" si="3"/>
        <v>13.363636363636367</v>
      </c>
      <c r="I23" s="40">
        <f>COUNTIF(Vertices[Out-Degree],"&gt;= "&amp;H23)-COUNTIF(Vertices[Out-Degree],"&gt;="&amp;H24)</f>
        <v>0</v>
      </c>
      <c r="J23" s="39">
        <f t="shared" si="4"/>
        <v>3111.310000145456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0.0319138909090909</v>
      </c>
      <c r="O23" s="40">
        <f>COUNTIF(Vertices[Eigenvector Centrality],"&gt;= "&amp;N23)-COUNTIF(Vertices[Eigenvector Centrality],"&gt;="&amp;N24)</f>
        <v>1</v>
      </c>
      <c r="P23" s="39">
        <f t="shared" si="7"/>
        <v>5.179895727272728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3293</v>
      </c>
      <c r="B24" s="34">
        <v>0.200021</v>
      </c>
      <c r="D24" s="32">
        <f t="shared" si="1"/>
        <v>32.199999999999996</v>
      </c>
      <c r="E24" s="3">
        <f>COUNTIF(Vertices[Degree],"&gt;= "&amp;D24)-COUNTIF(Vertices[Degree],"&gt;="&amp;D25)</f>
        <v>0</v>
      </c>
      <c r="F24" s="37">
        <f t="shared" si="2"/>
        <v>17.600000000000005</v>
      </c>
      <c r="G24" s="38">
        <f>COUNTIF(Vertices[In-Degree],"&gt;= "&amp;F24)-COUNTIF(Vertices[In-Degree],"&gt;="&amp;F25)</f>
        <v>0</v>
      </c>
      <c r="H24" s="37">
        <f t="shared" si="3"/>
        <v>14.000000000000004</v>
      </c>
      <c r="I24" s="38">
        <f>COUNTIF(Vertices[Out-Degree],"&gt;= "&amp;H24)-COUNTIF(Vertices[Out-Degree],"&gt;="&amp;H25)</f>
        <v>1</v>
      </c>
      <c r="J24" s="37">
        <f t="shared" si="4"/>
        <v>3259.4676192000015</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0.033433599999999994</v>
      </c>
      <c r="O24" s="38">
        <f>COUNTIF(Vertices[Eigenvector Centrality],"&gt;= "&amp;N24)-COUNTIF(Vertices[Eigenvector Centrality],"&gt;="&amp;N25)</f>
        <v>1</v>
      </c>
      <c r="P24" s="37">
        <f t="shared" si="7"/>
        <v>5.4112170000000015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1"/>
      <c r="B25" s="111"/>
      <c r="D25" s="32">
        <f t="shared" si="1"/>
        <v>33.61818181818182</v>
      </c>
      <c r="E25" s="3">
        <f>COUNTIF(Vertices[Degree],"&gt;= "&amp;D25)-COUNTIF(Vertices[Degree],"&gt;="&amp;D26)</f>
        <v>0</v>
      </c>
      <c r="F25" s="39">
        <f t="shared" si="2"/>
        <v>18.400000000000006</v>
      </c>
      <c r="G25" s="40">
        <f>COUNTIF(Vertices[In-Degree],"&gt;= "&amp;F25)-COUNTIF(Vertices[In-Degree],"&gt;="&amp;F26)</f>
        <v>0</v>
      </c>
      <c r="H25" s="39">
        <f t="shared" si="3"/>
        <v>14.63636363636364</v>
      </c>
      <c r="I25" s="40">
        <f>COUNTIF(Vertices[Out-Degree],"&gt;= "&amp;H25)-COUNTIF(Vertices[Out-Degree],"&gt;="&amp;H26)</f>
        <v>0</v>
      </c>
      <c r="J25" s="39">
        <f t="shared" si="4"/>
        <v>3407.625238254547</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0.03495330909090909</v>
      </c>
      <c r="O25" s="40">
        <f>COUNTIF(Vertices[Eigenvector Centrality],"&gt;= "&amp;N25)-COUNTIF(Vertices[Eigenvector Centrality],"&gt;="&amp;N26)</f>
        <v>0</v>
      </c>
      <c r="P25" s="39">
        <f t="shared" si="7"/>
        <v>5.642538272727275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3294</v>
      </c>
      <c r="B26" s="34" t="s">
        <v>3295</v>
      </c>
      <c r="D26" s="32">
        <f t="shared" si="1"/>
        <v>35.03636363636364</v>
      </c>
      <c r="E26" s="3">
        <f>COUNTIF(Vertices[Degree],"&gt;= "&amp;D26)-COUNTIF(Vertices[Degree],"&gt;="&amp;D28)</f>
        <v>0</v>
      </c>
      <c r="F26" s="37">
        <f t="shared" si="2"/>
        <v>19.200000000000006</v>
      </c>
      <c r="G26" s="38">
        <f>COUNTIF(Vertices[In-Degree],"&gt;= "&amp;F26)-COUNTIF(Vertices[In-Degree],"&gt;="&amp;F28)</f>
        <v>0</v>
      </c>
      <c r="H26" s="37">
        <f t="shared" si="3"/>
        <v>15.272727272727277</v>
      </c>
      <c r="I26" s="38">
        <f>COUNTIF(Vertices[Out-Degree],"&gt;= "&amp;H26)-COUNTIF(Vertices[Out-Degree],"&gt;="&amp;H28)</f>
        <v>0</v>
      </c>
      <c r="J26" s="37">
        <f t="shared" si="4"/>
        <v>3555.782857309093</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0.03647301818181818</v>
      </c>
      <c r="O26" s="38">
        <f>COUNTIF(Vertices[Eigenvector Centrality],"&gt;= "&amp;N26)-COUNTIF(Vertices[Eigenvector Centrality],"&gt;="&amp;N28)</f>
        <v>0</v>
      </c>
      <c r="P26" s="37">
        <f t="shared" si="7"/>
        <v>5.873859545454548</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-1</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-6</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-31</v>
      </c>
      <c r="T27" s="62"/>
      <c r="U27" s="63">
        <f ca="1">COUNTIF(Vertices[Clustering Coefficient],"&gt;= "&amp;T27)-COUNTIF(Vertices[Clustering Coefficient],"&gt;="&amp;T28)</f>
        <v>0</v>
      </c>
    </row>
    <row r="28" spans="4:21" ht="15">
      <c r="D28" s="32">
        <f>D26+($D$57-$D$2)/BinDivisor</f>
        <v>36.45454545454546</v>
      </c>
      <c r="E28" s="3">
        <f>COUNTIF(Vertices[Degree],"&gt;= "&amp;D28)-COUNTIF(Vertices[Degree],"&gt;="&amp;D40)</f>
        <v>0</v>
      </c>
      <c r="F28" s="39">
        <f>F26+($F$57-$F$2)/BinDivisor</f>
        <v>20.000000000000007</v>
      </c>
      <c r="G28" s="40">
        <f>COUNTIF(Vertices[In-Degree],"&gt;= "&amp;F28)-COUNTIF(Vertices[In-Degree],"&gt;="&amp;F40)</f>
        <v>0</v>
      </c>
      <c r="H28" s="39">
        <f>H26+($H$57-$H$2)/BinDivisor</f>
        <v>15.909090909090914</v>
      </c>
      <c r="I28" s="40">
        <f>COUNTIF(Vertices[Out-Degree],"&gt;= "&amp;H28)-COUNTIF(Vertices[Out-Degree],"&gt;="&amp;H40)</f>
        <v>0</v>
      </c>
      <c r="J28" s="39">
        <f>J26+($J$57-$J$2)/BinDivisor</f>
        <v>3703.9404763636385</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0.037992727272727275</v>
      </c>
      <c r="O28" s="40">
        <f>COUNTIF(Vertices[Eigenvector Centrality],"&gt;= "&amp;N28)-COUNTIF(Vertices[Eigenvector Centrality],"&gt;="&amp;N40)</f>
        <v>1</v>
      </c>
      <c r="P28" s="39">
        <f>P26+($P$57-$P$2)/BinDivisor</f>
        <v>6.105180818181821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-1</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-1</v>
      </c>
      <c r="L38" s="62"/>
      <c r="M38" s="63">
        <f>COUNTIF(Vertices[Closeness Centrality],"&gt;= "&amp;L38)-COUNTIF(Vertices[Closeness Centrality],"&gt;="&amp;L40)</f>
        <v>-6</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-31</v>
      </c>
      <c r="T38" s="62"/>
      <c r="U38" s="63">
        <f ca="1">COUNTIF(Vertices[Clustering Coefficient],"&gt;= "&amp;T38)-COUNTIF(Vertices[Clustering Coefficient],"&gt;="&amp;T40)</f>
        <v>0</v>
      </c>
    </row>
    <row r="39" spans="4:21" ht="15">
      <c r="D39" s="32"/>
      <c r="E39" s="3">
        <f>COUNTIF(Vertices[Degree],"&gt;= "&amp;D39)-COUNTIF(Vertices[Degree],"&gt;="&amp;D40)</f>
        <v>-1</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-1</v>
      </c>
      <c r="L39" s="62"/>
      <c r="M39" s="63">
        <f>COUNTIF(Vertices[Closeness Centrality],"&gt;= "&amp;L39)-COUNTIF(Vertices[Closeness Centrality],"&gt;="&amp;L40)</f>
        <v>-6</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-31</v>
      </c>
      <c r="T39" s="62"/>
      <c r="U39" s="63">
        <f ca="1">COUNTIF(Vertices[Clustering Coefficient],"&gt;= "&amp;T39)-COUNTIF(Vertices[Clustering Coefficient],"&gt;="&amp;T40)</f>
        <v>0</v>
      </c>
    </row>
    <row r="40" spans="4:21" ht="15">
      <c r="D40" s="32">
        <f>D28+($D$57-$D$2)/BinDivisor</f>
        <v>37.87272727272728</v>
      </c>
      <c r="E40" s="3">
        <f>COUNTIF(Vertices[Degree],"&gt;= "&amp;D40)-COUNTIF(Vertices[Degree],"&gt;="&amp;D41)</f>
        <v>0</v>
      </c>
      <c r="F40" s="37">
        <f>F28+($F$57-$F$2)/BinDivisor</f>
        <v>20.800000000000008</v>
      </c>
      <c r="G40" s="38">
        <f>COUNTIF(Vertices[In-Degree],"&gt;= "&amp;F40)-COUNTIF(Vertices[In-Degree],"&gt;="&amp;F41)</f>
        <v>0</v>
      </c>
      <c r="H40" s="37">
        <f>H28+($H$57-$H$2)/BinDivisor</f>
        <v>16.54545454545455</v>
      </c>
      <c r="I40" s="38">
        <f>COUNTIF(Vertices[Out-Degree],"&gt;= "&amp;H40)-COUNTIF(Vertices[Out-Degree],"&gt;="&amp;H41)</f>
        <v>0</v>
      </c>
      <c r="J40" s="37">
        <f>J28+($J$57-$J$2)/BinDivisor</f>
        <v>3852.098095418184</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0.03951243636363637</v>
      </c>
      <c r="O40" s="38">
        <f>COUNTIF(Vertices[Eigenvector Centrality],"&gt;= "&amp;N40)-COUNTIF(Vertices[Eigenvector Centrality],"&gt;="&amp;N41)</f>
        <v>0</v>
      </c>
      <c r="P40" s="37">
        <f>P28+($P$57-$P$2)/BinDivisor</f>
        <v>6.336502090909094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39.2909090909091</v>
      </c>
      <c r="E41" s="3">
        <f>COUNTIF(Vertices[Degree],"&gt;= "&amp;D41)-COUNTIF(Vertices[Degree],"&gt;="&amp;D42)</f>
        <v>0</v>
      </c>
      <c r="F41" s="39">
        <f aca="true" t="shared" si="11" ref="F41:F56">F40+($F$57-$F$2)/BinDivisor</f>
        <v>21.60000000000001</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4000.25571447273</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0.04103214545454546</v>
      </c>
      <c r="O41" s="40">
        <f>COUNTIF(Vertices[Eigenvector Centrality],"&gt;= "&amp;N41)-COUNTIF(Vertices[Eigenvector Centrality],"&gt;="&amp;N42)</f>
        <v>0</v>
      </c>
      <c r="P41" s="39">
        <f aca="true" t="shared" si="16" ref="P41:P56">P40+($P$57-$P$2)/BinDivisor</f>
        <v>6.567823363636367</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40.709090909090925</v>
      </c>
      <c r="E42" s="3">
        <f>COUNTIF(Vertices[Degree],"&gt;= "&amp;D42)-COUNTIF(Vertices[Degree],"&gt;="&amp;D43)</f>
        <v>0</v>
      </c>
      <c r="F42" s="37">
        <f t="shared" si="11"/>
        <v>22.40000000000001</v>
      </c>
      <c r="G42" s="38">
        <f>COUNTIF(Vertices[In-Degree],"&gt;= "&amp;F42)-COUNTIF(Vertices[In-Degree],"&gt;="&amp;F43)</f>
        <v>0</v>
      </c>
      <c r="H42" s="37">
        <f t="shared" si="12"/>
        <v>17.818181818181824</v>
      </c>
      <c r="I42" s="38">
        <f>COUNTIF(Vertices[Out-Degree],"&gt;= "&amp;H42)-COUNTIF(Vertices[Out-Degree],"&gt;="&amp;H43)</f>
        <v>1</v>
      </c>
      <c r="J42" s="37">
        <f t="shared" si="13"/>
        <v>4148.413333527275</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0.04255185454545456</v>
      </c>
      <c r="O42" s="38">
        <f>COUNTIF(Vertices[Eigenvector Centrality],"&gt;= "&amp;N42)-COUNTIF(Vertices[Eigenvector Centrality],"&gt;="&amp;N43)</f>
        <v>0</v>
      </c>
      <c r="P42" s="37">
        <f t="shared" si="16"/>
        <v>6.79914463636364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42.12727272727275</v>
      </c>
      <c r="E43" s="3">
        <f>COUNTIF(Vertices[Degree],"&gt;= "&amp;D43)-COUNTIF(Vertices[Degree],"&gt;="&amp;D44)</f>
        <v>0</v>
      </c>
      <c r="F43" s="39">
        <f t="shared" si="11"/>
        <v>23.20000000000001</v>
      </c>
      <c r="G43" s="40">
        <f>COUNTIF(Vertices[In-Degree],"&gt;= "&amp;F43)-COUNTIF(Vertices[In-Degree],"&gt;="&amp;F44)</f>
        <v>0</v>
      </c>
      <c r="H43" s="39">
        <f t="shared" si="12"/>
        <v>18.45454545454546</v>
      </c>
      <c r="I43" s="40">
        <f>COUNTIF(Vertices[Out-Degree],"&gt;= "&amp;H43)-COUNTIF(Vertices[Out-Degree],"&gt;="&amp;H44)</f>
        <v>0</v>
      </c>
      <c r="J43" s="39">
        <f t="shared" si="13"/>
        <v>4296.570952581821</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0.04407156363636365</v>
      </c>
      <c r="O43" s="40">
        <f>COUNTIF(Vertices[Eigenvector Centrality],"&gt;= "&amp;N43)-COUNTIF(Vertices[Eigenvector Centrality],"&gt;="&amp;N44)</f>
        <v>0</v>
      </c>
      <c r="P43" s="39">
        <f t="shared" si="16"/>
        <v>7.030465909090913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43.54545454545457</v>
      </c>
      <c r="E44" s="3">
        <f>COUNTIF(Vertices[Degree],"&gt;= "&amp;D44)-COUNTIF(Vertices[Degree],"&gt;="&amp;D45)</f>
        <v>0</v>
      </c>
      <c r="F44" s="37">
        <f t="shared" si="11"/>
        <v>24.00000000000001</v>
      </c>
      <c r="G44" s="38">
        <f>COUNTIF(Vertices[In-Degree],"&gt;= "&amp;F44)-COUNTIF(Vertices[In-Degree],"&gt;="&amp;F45)</f>
        <v>0</v>
      </c>
      <c r="H44" s="37">
        <f t="shared" si="12"/>
        <v>19.090909090909097</v>
      </c>
      <c r="I44" s="38">
        <f>COUNTIF(Vertices[Out-Degree],"&gt;= "&amp;H44)-COUNTIF(Vertices[Out-Degree],"&gt;="&amp;H45)</f>
        <v>0</v>
      </c>
      <c r="J44" s="37">
        <f t="shared" si="13"/>
        <v>4444.728571636367</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0.045591272727272744</v>
      </c>
      <c r="O44" s="38">
        <f>COUNTIF(Vertices[Eigenvector Centrality],"&gt;= "&amp;N44)-COUNTIF(Vertices[Eigenvector Centrality],"&gt;="&amp;N45)</f>
        <v>1</v>
      </c>
      <c r="P44" s="37">
        <f t="shared" si="16"/>
        <v>7.261787181818186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44.96363636363639</v>
      </c>
      <c r="E45" s="3">
        <f>COUNTIF(Vertices[Degree],"&gt;= "&amp;D45)-COUNTIF(Vertices[Degree],"&gt;="&amp;D46)</f>
        <v>0</v>
      </c>
      <c r="F45" s="39">
        <f t="shared" si="11"/>
        <v>24.80000000000001</v>
      </c>
      <c r="G45" s="40">
        <f>COUNTIF(Vertices[In-Degree],"&gt;= "&amp;F45)-COUNTIF(Vertices[In-Degree],"&gt;="&amp;F46)</f>
        <v>0</v>
      </c>
      <c r="H45" s="39">
        <f t="shared" si="12"/>
        <v>19.727272727272734</v>
      </c>
      <c r="I45" s="40">
        <f>COUNTIF(Vertices[Out-Degree],"&gt;= "&amp;H45)-COUNTIF(Vertices[Out-Degree],"&gt;="&amp;H46)</f>
        <v>0</v>
      </c>
      <c r="J45" s="39">
        <f t="shared" si="13"/>
        <v>4592.886190690912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0.04711098181818184</v>
      </c>
      <c r="O45" s="40">
        <f>COUNTIF(Vertices[Eigenvector Centrality],"&gt;= "&amp;N45)-COUNTIF(Vertices[Eigenvector Centrality],"&gt;="&amp;N46)</f>
        <v>0</v>
      </c>
      <c r="P45" s="39">
        <f t="shared" si="16"/>
        <v>7.493108454545459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46.38181818181821</v>
      </c>
      <c r="E46" s="3">
        <f>COUNTIF(Vertices[Degree],"&gt;= "&amp;D46)-COUNTIF(Vertices[Degree],"&gt;="&amp;D47)</f>
        <v>0</v>
      </c>
      <c r="F46" s="37">
        <f t="shared" si="11"/>
        <v>25.600000000000012</v>
      </c>
      <c r="G46" s="38">
        <f>COUNTIF(Vertices[In-Degree],"&gt;= "&amp;F46)-COUNTIF(Vertices[In-Degree],"&gt;="&amp;F47)</f>
        <v>0</v>
      </c>
      <c r="H46" s="37">
        <f t="shared" si="12"/>
        <v>20.36363636363637</v>
      </c>
      <c r="I46" s="38">
        <f>COUNTIF(Vertices[Out-Degree],"&gt;= "&amp;H46)-COUNTIF(Vertices[Out-Degree],"&gt;="&amp;H47)</f>
        <v>0</v>
      </c>
      <c r="J46" s="37">
        <f t="shared" si="13"/>
        <v>4741.043809745458</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0.04863069090909093</v>
      </c>
      <c r="O46" s="38">
        <f>COUNTIF(Vertices[Eigenvector Centrality],"&gt;= "&amp;N46)-COUNTIF(Vertices[Eigenvector Centrality],"&gt;="&amp;N47)</f>
        <v>0</v>
      </c>
      <c r="P46" s="37">
        <f t="shared" si="16"/>
        <v>7.7244297272727325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47.80000000000003</v>
      </c>
      <c r="E47" s="3">
        <f>COUNTIF(Vertices[Degree],"&gt;= "&amp;D47)-COUNTIF(Vertices[Degree],"&gt;="&amp;D48)</f>
        <v>0</v>
      </c>
      <c r="F47" s="39">
        <f t="shared" si="11"/>
        <v>26.400000000000013</v>
      </c>
      <c r="G47" s="40">
        <f>COUNTIF(Vertices[In-Degree],"&gt;= "&amp;F47)-COUNTIF(Vertices[In-Degree],"&gt;="&amp;F48)</f>
        <v>0</v>
      </c>
      <c r="H47" s="39">
        <f t="shared" si="12"/>
        <v>21.000000000000007</v>
      </c>
      <c r="I47" s="40">
        <f>COUNTIF(Vertices[Out-Degree],"&gt;= "&amp;H47)-COUNTIF(Vertices[Out-Degree],"&gt;="&amp;H48)</f>
        <v>0</v>
      </c>
      <c r="J47" s="39">
        <f t="shared" si="13"/>
        <v>4889.201428800004</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0.050150400000000026</v>
      </c>
      <c r="O47" s="40">
        <f>COUNTIF(Vertices[Eigenvector Centrality],"&gt;= "&amp;N47)-COUNTIF(Vertices[Eigenvector Centrality],"&gt;="&amp;N48)</f>
        <v>0</v>
      </c>
      <c r="P47" s="39">
        <f t="shared" si="16"/>
        <v>7.955751000000006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49.218181818181854</v>
      </c>
      <c r="E48" s="3">
        <f>COUNTIF(Vertices[Degree],"&gt;= "&amp;D48)-COUNTIF(Vertices[Degree],"&gt;="&amp;D49)</f>
        <v>0</v>
      </c>
      <c r="F48" s="37">
        <f t="shared" si="11"/>
        <v>27.200000000000014</v>
      </c>
      <c r="G48" s="38">
        <f>COUNTIF(Vertices[In-Degree],"&gt;= "&amp;F48)-COUNTIF(Vertices[In-Degree],"&gt;="&amp;F49)</f>
        <v>0</v>
      </c>
      <c r="H48" s="37">
        <f t="shared" si="12"/>
        <v>21.636363636363644</v>
      </c>
      <c r="I48" s="38">
        <f>COUNTIF(Vertices[Out-Degree],"&gt;= "&amp;H48)-COUNTIF(Vertices[Out-Degree],"&gt;="&amp;H49)</f>
        <v>0</v>
      </c>
      <c r="J48" s="37">
        <f t="shared" si="13"/>
        <v>5037.359047854549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0.05167010909090912</v>
      </c>
      <c r="O48" s="38">
        <f>COUNTIF(Vertices[Eigenvector Centrality],"&gt;= "&amp;N48)-COUNTIF(Vertices[Eigenvector Centrality],"&gt;="&amp;N49)</f>
        <v>0</v>
      </c>
      <c r="P48" s="37">
        <f t="shared" si="16"/>
        <v>8.187072272727278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50.636363636363676</v>
      </c>
      <c r="E49" s="3">
        <f>COUNTIF(Vertices[Degree],"&gt;= "&amp;D49)-COUNTIF(Vertices[Degree],"&gt;="&amp;D50)</f>
        <v>0</v>
      </c>
      <c r="F49" s="39">
        <f t="shared" si="11"/>
        <v>28.000000000000014</v>
      </c>
      <c r="G49" s="40">
        <f>COUNTIF(Vertices[In-Degree],"&gt;= "&amp;F49)-COUNTIF(Vertices[In-Degree],"&gt;="&amp;F50)</f>
        <v>0</v>
      </c>
      <c r="H49" s="39">
        <f t="shared" si="12"/>
        <v>22.27272727272728</v>
      </c>
      <c r="I49" s="40">
        <f>COUNTIF(Vertices[Out-Degree],"&gt;= "&amp;H49)-COUNTIF(Vertices[Out-Degree],"&gt;="&amp;H50)</f>
        <v>0</v>
      </c>
      <c r="J49" s="39">
        <f t="shared" si="13"/>
        <v>5185.516666909095</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0.05318981818181821</v>
      </c>
      <c r="O49" s="40">
        <f>COUNTIF(Vertices[Eigenvector Centrality],"&gt;= "&amp;N49)-COUNTIF(Vertices[Eigenvector Centrality],"&gt;="&amp;N50)</f>
        <v>0</v>
      </c>
      <c r="P49" s="39">
        <f t="shared" si="16"/>
        <v>8.41839354545455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52.0545454545455</v>
      </c>
      <c r="E50" s="3">
        <f>COUNTIF(Vertices[Degree],"&gt;= "&amp;D50)-COUNTIF(Vertices[Degree],"&gt;="&amp;D51)</f>
        <v>0</v>
      </c>
      <c r="F50" s="37">
        <f t="shared" si="11"/>
        <v>28.800000000000015</v>
      </c>
      <c r="G50" s="38">
        <f>COUNTIF(Vertices[In-Degree],"&gt;= "&amp;F50)-COUNTIF(Vertices[In-Degree],"&gt;="&amp;F51)</f>
        <v>0</v>
      </c>
      <c r="H50" s="37">
        <f t="shared" si="12"/>
        <v>22.909090909090917</v>
      </c>
      <c r="I50" s="38">
        <f>COUNTIF(Vertices[Out-Degree],"&gt;= "&amp;H50)-COUNTIF(Vertices[Out-Degree],"&gt;="&amp;H51)</f>
        <v>0</v>
      </c>
      <c r="J50" s="37">
        <f t="shared" si="13"/>
        <v>5333.674285963641</v>
      </c>
      <c r="K50" s="38">
        <f>COUNTIF(Vertices[Betweenness Centrality],"&gt;= "&amp;J50)-COUNTIF(Vertices[Betweenness Centrality],"&gt;="&amp;J51)</f>
        <v>0</v>
      </c>
      <c r="L50" s="37">
        <f t="shared" si="14"/>
        <v>0.3272727272727273</v>
      </c>
      <c r="M50" s="38">
        <f>COUNTIF(Vertices[Closeness Centrality],"&gt;= "&amp;L50)-COUNTIF(Vertices[Closeness Centrality],"&gt;="&amp;L51)</f>
        <v>4</v>
      </c>
      <c r="N50" s="37">
        <f t="shared" si="15"/>
        <v>0.05470952727272731</v>
      </c>
      <c r="O50" s="38">
        <f>COUNTIF(Vertices[Eigenvector Centrality],"&gt;= "&amp;N50)-COUNTIF(Vertices[Eigenvector Centrality],"&gt;="&amp;N51)</f>
        <v>0</v>
      </c>
      <c r="P50" s="37">
        <f t="shared" si="16"/>
        <v>8.649714818181824</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53.47272727272732</v>
      </c>
      <c r="E51" s="3">
        <f>COUNTIF(Vertices[Degree],"&gt;= "&amp;D51)-COUNTIF(Vertices[Degree],"&gt;="&amp;D52)</f>
        <v>0</v>
      </c>
      <c r="F51" s="39">
        <f t="shared" si="11"/>
        <v>29.600000000000016</v>
      </c>
      <c r="G51" s="40">
        <f>COUNTIF(Vertices[In-Degree],"&gt;= "&amp;F51)-COUNTIF(Vertices[In-Degree],"&gt;="&amp;F52)</f>
        <v>0</v>
      </c>
      <c r="H51" s="39">
        <f t="shared" si="12"/>
        <v>23.545454545454554</v>
      </c>
      <c r="I51" s="40">
        <f>COUNTIF(Vertices[Out-Degree],"&gt;= "&amp;H51)-COUNTIF(Vertices[Out-Degree],"&gt;="&amp;H52)</f>
        <v>0</v>
      </c>
      <c r="J51" s="39">
        <f t="shared" si="13"/>
        <v>5481.831905018186</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0.0562292363636364</v>
      </c>
      <c r="O51" s="40">
        <f>COUNTIF(Vertices[Eigenvector Centrality],"&gt;= "&amp;N51)-COUNTIF(Vertices[Eigenvector Centrality],"&gt;="&amp;N52)</f>
        <v>0</v>
      </c>
      <c r="P51" s="39">
        <f t="shared" si="16"/>
        <v>8.881036090909097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54.89090909090914</v>
      </c>
      <c r="E52" s="3">
        <f>COUNTIF(Vertices[Degree],"&gt;= "&amp;D52)-COUNTIF(Vertices[Degree],"&gt;="&amp;D53)</f>
        <v>0</v>
      </c>
      <c r="F52" s="37">
        <f t="shared" si="11"/>
        <v>30.400000000000016</v>
      </c>
      <c r="G52" s="38">
        <f>COUNTIF(Vertices[In-Degree],"&gt;= "&amp;F52)-COUNTIF(Vertices[In-Degree],"&gt;="&amp;F53)</f>
        <v>0</v>
      </c>
      <c r="H52" s="37">
        <f t="shared" si="12"/>
        <v>24.18181818181819</v>
      </c>
      <c r="I52" s="38">
        <f>COUNTIF(Vertices[Out-Degree],"&gt;= "&amp;H52)-COUNTIF(Vertices[Out-Degree],"&gt;="&amp;H53)</f>
        <v>0</v>
      </c>
      <c r="J52" s="37">
        <f t="shared" si="13"/>
        <v>5629.989524072732</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0.057748945454545494</v>
      </c>
      <c r="O52" s="38">
        <f>COUNTIF(Vertices[Eigenvector Centrality],"&gt;= "&amp;N52)-COUNTIF(Vertices[Eigenvector Centrality],"&gt;="&amp;N53)</f>
        <v>0</v>
      </c>
      <c r="P52" s="37">
        <f t="shared" si="16"/>
        <v>9.11235736363637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56.30909090909096</v>
      </c>
      <c r="E53" s="3">
        <f>COUNTIF(Vertices[Degree],"&gt;= "&amp;D53)-COUNTIF(Vertices[Degree],"&gt;="&amp;D54)</f>
        <v>0</v>
      </c>
      <c r="F53" s="39">
        <f t="shared" si="11"/>
        <v>31.200000000000017</v>
      </c>
      <c r="G53" s="40">
        <f>COUNTIF(Vertices[In-Degree],"&gt;= "&amp;F53)-COUNTIF(Vertices[In-Degree],"&gt;="&amp;F54)</f>
        <v>0</v>
      </c>
      <c r="H53" s="39">
        <f t="shared" si="12"/>
        <v>24.818181818181827</v>
      </c>
      <c r="I53" s="40">
        <f>COUNTIF(Vertices[Out-Degree],"&gt;= "&amp;H53)-COUNTIF(Vertices[Out-Degree],"&gt;="&amp;H54)</f>
        <v>0</v>
      </c>
      <c r="J53" s="39">
        <f t="shared" si="13"/>
        <v>5778.147143127278</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0.05926865454545459</v>
      </c>
      <c r="O53" s="40">
        <f>COUNTIF(Vertices[Eigenvector Centrality],"&gt;= "&amp;N53)-COUNTIF(Vertices[Eigenvector Centrality],"&gt;="&amp;N54)</f>
        <v>0</v>
      </c>
      <c r="P53" s="39">
        <f t="shared" si="16"/>
        <v>9.343678636363643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57.72727272727278</v>
      </c>
      <c r="E54" s="3">
        <f>COUNTIF(Vertices[Degree],"&gt;= "&amp;D54)-COUNTIF(Vertices[Degree],"&gt;="&amp;D55)</f>
        <v>0</v>
      </c>
      <c r="F54" s="37">
        <f t="shared" si="11"/>
        <v>32.000000000000014</v>
      </c>
      <c r="G54" s="38">
        <f>COUNTIF(Vertices[In-Degree],"&gt;= "&amp;F54)-COUNTIF(Vertices[In-Degree],"&gt;="&amp;F55)</f>
        <v>0</v>
      </c>
      <c r="H54" s="37">
        <f t="shared" si="12"/>
        <v>25.454545454545464</v>
      </c>
      <c r="I54" s="38">
        <f>COUNTIF(Vertices[Out-Degree],"&gt;= "&amp;H54)-COUNTIF(Vertices[Out-Degree],"&gt;="&amp;H55)</f>
        <v>0</v>
      </c>
      <c r="J54" s="37">
        <f t="shared" si="13"/>
        <v>5926.304762181823</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0.06078836363636368</v>
      </c>
      <c r="O54" s="38">
        <f>COUNTIF(Vertices[Eigenvector Centrality],"&gt;= "&amp;N54)-COUNTIF(Vertices[Eigenvector Centrality],"&gt;="&amp;N55)</f>
        <v>0</v>
      </c>
      <c r="P54" s="37">
        <f t="shared" si="16"/>
        <v>9.574999909090916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59.145454545454605</v>
      </c>
      <c r="E55" s="3">
        <f>COUNTIF(Vertices[Degree],"&gt;= "&amp;D55)-COUNTIF(Vertices[Degree],"&gt;="&amp;D56)</f>
        <v>0</v>
      </c>
      <c r="F55" s="39">
        <f t="shared" si="11"/>
        <v>32.80000000000001</v>
      </c>
      <c r="G55" s="40">
        <f>COUNTIF(Vertices[In-Degree],"&gt;= "&amp;F55)-COUNTIF(Vertices[In-Degree],"&gt;="&amp;F56)</f>
        <v>0</v>
      </c>
      <c r="H55" s="39">
        <f t="shared" si="12"/>
        <v>26.0909090909091</v>
      </c>
      <c r="I55" s="40">
        <f>COUNTIF(Vertices[Out-Degree],"&gt;= "&amp;H55)-COUNTIF(Vertices[Out-Degree],"&gt;="&amp;H56)</f>
        <v>0</v>
      </c>
      <c r="J55" s="39">
        <f t="shared" si="13"/>
        <v>6074.462381236369</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0.062308072727272776</v>
      </c>
      <c r="O55" s="40">
        <f>COUNTIF(Vertices[Eigenvector Centrality],"&gt;= "&amp;N55)-COUNTIF(Vertices[Eigenvector Centrality],"&gt;="&amp;N56)</f>
        <v>0</v>
      </c>
      <c r="P55" s="39">
        <f t="shared" si="16"/>
        <v>9.80632118181819</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1:21" ht="15">
      <c r="A56" s="33" t="s">
        <v>82</v>
      </c>
      <c r="B56" s="46">
        <f>IF(COUNT(Vertices[Degree])&gt;0,D57,NoMetricMessage)</f>
        <v>79</v>
      </c>
      <c r="D56" s="32">
        <f t="shared" si="10"/>
        <v>60.56363636363643</v>
      </c>
      <c r="E56" s="3">
        <f>COUNTIF(Vertices[Degree],"&gt;= "&amp;D56)-COUNTIF(Vertices[Degree],"&gt;="&amp;D57)</f>
        <v>0</v>
      </c>
      <c r="F56" s="37">
        <f t="shared" si="11"/>
        <v>33.60000000000001</v>
      </c>
      <c r="G56" s="38">
        <f>COUNTIF(Vertices[In-Degree],"&gt;= "&amp;F56)-COUNTIF(Vertices[In-Degree],"&gt;="&amp;F57)</f>
        <v>0</v>
      </c>
      <c r="H56" s="37">
        <f t="shared" si="12"/>
        <v>26.727272727272737</v>
      </c>
      <c r="I56" s="38">
        <f>COUNTIF(Vertices[Out-Degree],"&gt;= "&amp;H56)-COUNTIF(Vertices[Out-Degree],"&gt;="&amp;H57)</f>
        <v>0</v>
      </c>
      <c r="J56" s="37">
        <f t="shared" si="13"/>
        <v>6222.6200002909145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0.06382778181818187</v>
      </c>
      <c r="O56" s="38">
        <f>COUNTIF(Vertices[Eigenvector Centrality],"&gt;= "&amp;N56)-COUNTIF(Vertices[Eigenvector Centrality],"&gt;="&amp;N57)</f>
        <v>0</v>
      </c>
      <c r="P56" s="37">
        <f t="shared" si="16"/>
        <v>10.037642454545463</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f>_xlfn.IFERROR(AVERAGE(Vertices[Degree]),NoMetricMessage)</f>
        <v>4.705882352941177</v>
      </c>
      <c r="D57" s="32">
        <f>MAX(Vertices[Degree])</f>
        <v>79</v>
      </c>
      <c r="E57" s="3">
        <f>COUNTIF(Vertices[Degree],"&gt;= "&amp;D57)-COUNTIF(Vertices[Degree],"&gt;="&amp;D58)</f>
        <v>1</v>
      </c>
      <c r="F57" s="41">
        <f>MAX(Vertices[In-Degree])</f>
        <v>44</v>
      </c>
      <c r="G57" s="42">
        <f>COUNTIF(Vertices[In-Degree],"&gt;= "&amp;F57)-COUNTIF(Vertices[In-Degree],"&gt;="&amp;F58)</f>
        <v>1</v>
      </c>
      <c r="H57" s="41">
        <f>MAX(Vertices[Out-Degree])</f>
        <v>35</v>
      </c>
      <c r="I57" s="42">
        <f>COUNTIF(Vertices[Out-Degree],"&gt;= "&amp;H57)-COUNTIF(Vertices[Out-Degree],"&gt;="&amp;H58)</f>
        <v>1</v>
      </c>
      <c r="J57" s="41">
        <f>MAX(Vertices[Betweenness Centrality])</f>
        <v>8148.669048</v>
      </c>
      <c r="K57" s="42">
        <f>COUNTIF(Vertices[Betweenness Centrality],"&gt;= "&amp;J57)-COUNTIF(Vertices[Betweenness Centrality],"&gt;="&amp;J58)</f>
        <v>1</v>
      </c>
      <c r="L57" s="41">
        <f>MAX(Vertices[Closeness Centrality])</f>
        <v>0.5</v>
      </c>
      <c r="M57" s="42">
        <f>COUNTIF(Vertices[Closeness Centrality],"&gt;= "&amp;L57)-COUNTIF(Vertices[Closeness Centrality],"&gt;="&amp;L58)</f>
        <v>2</v>
      </c>
      <c r="N57" s="41">
        <f>MAX(Vertices[Eigenvector Centrality])</f>
        <v>0.083584</v>
      </c>
      <c r="O57" s="42">
        <f>COUNTIF(Vertices[Eigenvector Centrality],"&gt;= "&amp;N57)-COUNTIF(Vertices[Eigenvector Centrality],"&gt;="&amp;N58)</f>
        <v>1</v>
      </c>
      <c r="P57" s="41">
        <f>MAX(Vertices[PageRank])</f>
        <v>13.044819</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f>_xlfn.IFERROR(MEDIAN(Vertices[Degree]),NoMetricMessage)</f>
        <v>2</v>
      </c>
    </row>
    <row r="69" spans="1:2" ht="15">
      <c r="A69" s="33" t="s">
        <v>88</v>
      </c>
      <c r="B69" s="46">
        <f>IF(COUNT(Vertices[In-Degree])&gt;0,F2,NoMetricMessage)</f>
        <v>0</v>
      </c>
    </row>
    <row r="70" spans="1:2" ht="15">
      <c r="A70" s="33" t="s">
        <v>89</v>
      </c>
      <c r="B70" s="46">
        <f>IF(COUNT(Vertices[In-Degree])&gt;0,F57,NoMetricMessage)</f>
        <v>44</v>
      </c>
    </row>
    <row r="71" spans="1:2" ht="15">
      <c r="A71" s="33" t="s">
        <v>90</v>
      </c>
      <c r="B71" s="47">
        <f>_xlfn.IFERROR(AVERAGE(Vertices[In-Degree]),NoMetricMessage)</f>
        <v>2.3529411764705883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2.3529411764705883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8148.669048</v>
      </c>
    </row>
    <row r="99" spans="1:2" ht="15">
      <c r="A99" s="33" t="s">
        <v>102</v>
      </c>
      <c r="B99" s="47">
        <f>_xlfn.IFERROR(AVERAGE(Vertices[Betweenness Centrality]),NoMetricMessage)</f>
        <v>193.1428571596639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0.022494999999999984</v>
      </c>
    </row>
    <row r="114" spans="1:2" ht="15">
      <c r="A114" s="33" t="s">
        <v>109</v>
      </c>
      <c r="B114" s="47">
        <f>_xlfn.IFERROR(MEDIAN(Vertices[Closeness Centrality]),NoMetricMessage)</f>
        <v>0.00361</v>
      </c>
    </row>
    <row r="125" spans="1:2" ht="15">
      <c r="A125" s="33" t="s">
        <v>112</v>
      </c>
      <c r="B125" s="47">
        <f>IF(COUNT(Vertices[Eigenvector Centrality])&gt;0,N2,NoMetricMessage)</f>
        <v>0</v>
      </c>
    </row>
    <row r="126" spans="1:2" ht="15">
      <c r="A126" s="33" t="s">
        <v>113</v>
      </c>
      <c r="B126" s="47">
        <f>IF(COUNT(Vertices[Eigenvector Centrality])&gt;0,N57,NoMetricMessage)</f>
        <v>0.083584</v>
      </c>
    </row>
    <row r="127" spans="1:2" ht="15">
      <c r="A127" s="33" t="s">
        <v>114</v>
      </c>
      <c r="B127" s="47">
        <f>_xlfn.IFERROR(AVERAGE(Vertices[Eigenvector Centrality]),NoMetricMessage)</f>
        <v>0.008403319327731095</v>
      </c>
    </row>
    <row r="128" spans="1:2" ht="15">
      <c r="A128" s="33" t="s">
        <v>115</v>
      </c>
      <c r="B128" s="47">
        <f>_xlfn.IFERROR(MEDIAN(Vertices[Eigenvector Centrality]),NoMetricMessage)</f>
        <v>0.004174</v>
      </c>
    </row>
    <row r="139" spans="1:2" ht="15">
      <c r="A139" s="33" t="s">
        <v>140</v>
      </c>
      <c r="B139" s="47">
        <f>IF(COUNT(Vertices[PageRank])&gt;0,P2,NoMetricMessage)</f>
        <v>0.322149</v>
      </c>
    </row>
    <row r="140" spans="1:2" ht="15">
      <c r="A140" s="33" t="s">
        <v>141</v>
      </c>
      <c r="B140" s="47">
        <f>IF(COUNT(Vertices[PageRank])&gt;0,P57,NoMetricMessage)</f>
        <v>13.044819</v>
      </c>
    </row>
    <row r="141" spans="1:2" ht="15">
      <c r="A141" s="33" t="s">
        <v>142</v>
      </c>
      <c r="B141" s="47">
        <f>_xlfn.IFERROR(AVERAGE(Vertices[PageRank]),NoMetricMessage)</f>
        <v>0.9999957647058819</v>
      </c>
    </row>
    <row r="142" spans="1:2" ht="15">
      <c r="A142" s="33" t="s">
        <v>143</v>
      </c>
      <c r="B142" s="47">
        <f>_xlfn.IFERROR(MEDIAN(Vertices[PageRank]),NoMetricMessage)</f>
        <v>0.638295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0.2500607505914892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3906</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3910</v>
      </c>
    </row>
    <row r="8" spans="1:11" ht="15">
      <c r="A8"/>
      <c r="B8">
        <v>2</v>
      </c>
      <c r="C8">
        <v>2</v>
      </c>
      <c r="D8" t="s">
        <v>61</v>
      </c>
      <c r="E8" t="s">
        <v>61</v>
      </c>
      <c r="H8" t="s">
        <v>73</v>
      </c>
      <c r="J8" t="s">
        <v>175</v>
      </c>
      <c r="K8" t="s">
        <v>3288</v>
      </c>
    </row>
    <row r="9" spans="1:11" ht="409.5">
      <c r="A9"/>
      <c r="B9">
        <v>3</v>
      </c>
      <c r="C9">
        <v>4</v>
      </c>
      <c r="D9" t="s">
        <v>62</v>
      </c>
      <c r="E9" t="s">
        <v>62</v>
      </c>
      <c r="H9" t="s">
        <v>74</v>
      </c>
      <c r="J9" t="s">
        <v>3871</v>
      </c>
      <c r="K9" s="13" t="s">
        <v>3911</v>
      </c>
    </row>
    <row r="10" spans="1:11" ht="409.5">
      <c r="A10"/>
      <c r="B10">
        <v>4</v>
      </c>
      <c r="D10" t="s">
        <v>63</v>
      </c>
      <c r="E10" t="s">
        <v>63</v>
      </c>
      <c r="H10" t="s">
        <v>75</v>
      </c>
      <c r="J10" t="s">
        <v>3905</v>
      </c>
      <c r="K10" s="13" t="s">
        <v>3907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3289</v>
      </c>
      <c r="B2" s="110" t="s">
        <v>3290</v>
      </c>
      <c r="C2" s="52" t="s">
        <v>3291</v>
      </c>
    </row>
    <row r="3" spans="1:3" ht="15">
      <c r="A3" s="109" t="s">
        <v>3257</v>
      </c>
      <c r="B3" s="109" t="s">
        <v>3257</v>
      </c>
      <c r="C3" s="34">
        <v>101</v>
      </c>
    </row>
    <row r="4" spans="1:3" ht="15">
      <c r="A4" s="129" t="s">
        <v>3257</v>
      </c>
      <c r="B4" s="128" t="s">
        <v>3258</v>
      </c>
      <c r="C4" s="34">
        <v>69</v>
      </c>
    </row>
    <row r="5" spans="1:3" ht="15">
      <c r="A5" s="129" t="s">
        <v>3257</v>
      </c>
      <c r="B5" s="128" t="s">
        <v>3259</v>
      </c>
      <c r="C5" s="34">
        <v>4</v>
      </c>
    </row>
    <row r="6" spans="1:3" ht="15">
      <c r="A6" s="129" t="s">
        <v>3257</v>
      </c>
      <c r="B6" s="128" t="s">
        <v>3260</v>
      </c>
      <c r="C6" s="34">
        <v>46</v>
      </c>
    </row>
    <row r="7" spans="1:3" ht="15">
      <c r="A7" s="129" t="s">
        <v>3257</v>
      </c>
      <c r="B7" s="128" t="s">
        <v>3261</v>
      </c>
      <c r="C7" s="34">
        <v>8</v>
      </c>
    </row>
    <row r="8" spans="1:3" ht="15">
      <c r="A8" s="129" t="s">
        <v>3257</v>
      </c>
      <c r="B8" s="128" t="s">
        <v>3262</v>
      </c>
      <c r="C8" s="34">
        <v>14</v>
      </c>
    </row>
    <row r="9" spans="1:3" ht="15">
      <c r="A9" s="129" t="s">
        <v>3258</v>
      </c>
      <c r="B9" s="128" t="s">
        <v>3257</v>
      </c>
      <c r="C9" s="34">
        <v>49</v>
      </c>
    </row>
    <row r="10" spans="1:3" ht="15">
      <c r="A10" s="129" t="s">
        <v>3258</v>
      </c>
      <c r="B10" s="128" t="s">
        <v>3258</v>
      </c>
      <c r="C10" s="34">
        <v>136</v>
      </c>
    </row>
    <row r="11" spans="1:3" ht="15">
      <c r="A11" s="129" t="s">
        <v>3258</v>
      </c>
      <c r="B11" s="128" t="s">
        <v>3259</v>
      </c>
      <c r="C11" s="34">
        <v>5</v>
      </c>
    </row>
    <row r="12" spans="1:3" ht="15">
      <c r="A12" s="129" t="s">
        <v>3258</v>
      </c>
      <c r="B12" s="128" t="s">
        <v>3260</v>
      </c>
      <c r="C12" s="34">
        <v>16</v>
      </c>
    </row>
    <row r="13" spans="1:3" ht="15">
      <c r="A13" s="129" t="s">
        <v>3258</v>
      </c>
      <c r="B13" s="128" t="s">
        <v>3261</v>
      </c>
      <c r="C13" s="34">
        <v>2</v>
      </c>
    </row>
    <row r="14" spans="1:3" ht="15">
      <c r="A14" s="129" t="s">
        <v>3258</v>
      </c>
      <c r="B14" s="128" t="s">
        <v>3262</v>
      </c>
      <c r="C14" s="34">
        <v>6</v>
      </c>
    </row>
    <row r="15" spans="1:3" ht="15">
      <c r="A15" s="129" t="s">
        <v>3259</v>
      </c>
      <c r="B15" s="128" t="s">
        <v>3257</v>
      </c>
      <c r="C15" s="34">
        <v>10</v>
      </c>
    </row>
    <row r="16" spans="1:3" ht="15">
      <c r="A16" s="129" t="s">
        <v>3259</v>
      </c>
      <c r="B16" s="128" t="s">
        <v>3259</v>
      </c>
      <c r="C16" s="34">
        <v>41</v>
      </c>
    </row>
    <row r="17" spans="1:3" ht="15">
      <c r="A17" s="129" t="s">
        <v>3259</v>
      </c>
      <c r="B17" s="128" t="s">
        <v>3260</v>
      </c>
      <c r="C17" s="34">
        <v>1</v>
      </c>
    </row>
    <row r="18" spans="1:3" ht="15">
      <c r="A18" s="129" t="s">
        <v>3259</v>
      </c>
      <c r="B18" s="128" t="s">
        <v>3261</v>
      </c>
      <c r="C18" s="34">
        <v>1</v>
      </c>
    </row>
    <row r="19" spans="1:3" ht="15">
      <c r="A19" s="129" t="s">
        <v>3260</v>
      </c>
      <c r="B19" s="128" t="s">
        <v>3257</v>
      </c>
      <c r="C19" s="34">
        <v>30</v>
      </c>
    </row>
    <row r="20" spans="1:3" ht="15">
      <c r="A20" s="129" t="s">
        <v>3260</v>
      </c>
      <c r="B20" s="128" t="s">
        <v>3258</v>
      </c>
      <c r="C20" s="34">
        <v>11</v>
      </c>
    </row>
    <row r="21" spans="1:3" ht="15">
      <c r="A21" s="129" t="s">
        <v>3260</v>
      </c>
      <c r="B21" s="128" t="s">
        <v>3259</v>
      </c>
      <c r="C21" s="34">
        <v>1</v>
      </c>
    </row>
    <row r="22" spans="1:3" ht="15">
      <c r="A22" s="129" t="s">
        <v>3260</v>
      </c>
      <c r="B22" s="128" t="s">
        <v>3260</v>
      </c>
      <c r="C22" s="34">
        <v>77</v>
      </c>
    </row>
    <row r="23" spans="1:3" ht="15">
      <c r="A23" s="129" t="s">
        <v>3260</v>
      </c>
      <c r="B23" s="128" t="s">
        <v>3262</v>
      </c>
      <c r="C23" s="34">
        <v>1</v>
      </c>
    </row>
    <row r="24" spans="1:3" ht="15">
      <c r="A24" s="129" t="s">
        <v>3261</v>
      </c>
      <c r="B24" s="128" t="s">
        <v>3257</v>
      </c>
      <c r="C24" s="34">
        <v>3</v>
      </c>
    </row>
    <row r="25" spans="1:3" ht="15">
      <c r="A25" s="129" t="s">
        <v>3261</v>
      </c>
      <c r="B25" s="128" t="s">
        <v>3261</v>
      </c>
      <c r="C25" s="34">
        <v>48</v>
      </c>
    </row>
    <row r="26" spans="1:3" ht="15">
      <c r="A26" s="129" t="s">
        <v>3262</v>
      </c>
      <c r="B26" s="128" t="s">
        <v>3257</v>
      </c>
      <c r="C26" s="34">
        <v>11</v>
      </c>
    </row>
    <row r="27" spans="1:3" ht="15">
      <c r="A27" s="129" t="s">
        <v>3262</v>
      </c>
      <c r="B27" s="128" t="s">
        <v>3258</v>
      </c>
      <c r="C27" s="34">
        <v>6</v>
      </c>
    </row>
    <row r="28" spans="1:3" ht="15">
      <c r="A28" s="129" t="s">
        <v>3262</v>
      </c>
      <c r="B28" s="128" t="s">
        <v>3260</v>
      </c>
      <c r="C28" s="34">
        <v>1</v>
      </c>
    </row>
    <row r="29" spans="1:3" ht="15">
      <c r="A29" s="129" t="s">
        <v>3262</v>
      </c>
      <c r="B29" s="128" t="s">
        <v>3262</v>
      </c>
      <c r="C29" s="34">
        <v>33</v>
      </c>
    </row>
    <row r="30" spans="1:3" ht="15">
      <c r="A30" s="129" t="s">
        <v>3263</v>
      </c>
      <c r="B30" s="128" t="s">
        <v>3257</v>
      </c>
      <c r="C30" s="34">
        <v>1</v>
      </c>
    </row>
    <row r="31" spans="1:3" ht="15">
      <c r="A31" s="129" t="s">
        <v>3263</v>
      </c>
      <c r="B31" s="128" t="s">
        <v>3263</v>
      </c>
      <c r="C31" s="34">
        <v>12</v>
      </c>
    </row>
    <row r="32" spans="1:3" ht="15">
      <c r="A32" s="129" t="s">
        <v>3264</v>
      </c>
      <c r="B32" s="128" t="s">
        <v>3264</v>
      </c>
      <c r="C32" s="34">
        <v>3</v>
      </c>
    </row>
    <row r="33" spans="1:3" ht="15">
      <c r="A33" s="129" t="s">
        <v>3265</v>
      </c>
      <c r="B33" s="128" t="s">
        <v>3265</v>
      </c>
      <c r="C33" s="34">
        <v>2</v>
      </c>
    </row>
    <row r="34" spans="1:3" ht="15">
      <c r="A34" s="129" t="s">
        <v>3266</v>
      </c>
      <c r="B34" s="128" t="s">
        <v>3266</v>
      </c>
      <c r="C34" s="34">
        <v>2</v>
      </c>
    </row>
    <row r="35" spans="1:3" ht="15">
      <c r="A35" s="129" t="s">
        <v>3267</v>
      </c>
      <c r="B35" s="128" t="s">
        <v>3267</v>
      </c>
      <c r="C35" s="34">
        <v>1</v>
      </c>
    </row>
    <row r="36" spans="1:3" ht="15">
      <c r="A36" s="129" t="s">
        <v>3268</v>
      </c>
      <c r="B36" s="128" t="s">
        <v>3268</v>
      </c>
      <c r="C36" s="34">
        <v>2</v>
      </c>
    </row>
    <row r="37" spans="1:3" ht="15">
      <c r="A37" s="129" t="s">
        <v>3269</v>
      </c>
      <c r="B37" s="128" t="s">
        <v>3269</v>
      </c>
      <c r="C37" s="34">
        <v>2</v>
      </c>
    </row>
    <row r="38" spans="1:3" ht="15">
      <c r="A38" s="129" t="s">
        <v>3270</v>
      </c>
      <c r="B38" s="128" t="s">
        <v>3270</v>
      </c>
      <c r="C38" s="34">
        <v>1</v>
      </c>
    </row>
    <row r="39" spans="1:3" ht="15">
      <c r="A39" s="129" t="s">
        <v>3271</v>
      </c>
      <c r="B39" s="128" t="s">
        <v>3271</v>
      </c>
      <c r="C39" s="34">
        <v>1</v>
      </c>
    </row>
    <row r="40" spans="1:3" ht="15">
      <c r="A40" s="129" t="s">
        <v>3272</v>
      </c>
      <c r="B40" s="128" t="s">
        <v>3272</v>
      </c>
      <c r="C40"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3296</v>
      </c>
      <c r="B1" s="13" t="s">
        <v>3297</v>
      </c>
      <c r="C1" s="13" t="s">
        <v>3298</v>
      </c>
      <c r="D1" s="13" t="s">
        <v>3300</v>
      </c>
      <c r="E1" s="13" t="s">
        <v>3299</v>
      </c>
      <c r="F1" s="13" t="s">
        <v>3302</v>
      </c>
      <c r="G1" s="13" t="s">
        <v>3301</v>
      </c>
      <c r="H1" s="13" t="s">
        <v>3304</v>
      </c>
      <c r="I1" s="13" t="s">
        <v>3303</v>
      </c>
      <c r="J1" s="13" t="s">
        <v>3306</v>
      </c>
      <c r="K1" s="13" t="s">
        <v>3305</v>
      </c>
      <c r="L1" s="13" t="s">
        <v>3308</v>
      </c>
      <c r="M1" s="13" t="s">
        <v>3307</v>
      </c>
      <c r="N1" s="13" t="s">
        <v>3310</v>
      </c>
      <c r="O1" s="79" t="s">
        <v>3309</v>
      </c>
      <c r="P1" s="79" t="s">
        <v>3312</v>
      </c>
      <c r="Q1" s="79" t="s">
        <v>3311</v>
      </c>
      <c r="R1" s="79" t="s">
        <v>3314</v>
      </c>
      <c r="S1" s="13" t="s">
        <v>3313</v>
      </c>
      <c r="T1" s="13" t="s">
        <v>3316</v>
      </c>
      <c r="U1" s="13" t="s">
        <v>3315</v>
      </c>
      <c r="V1" s="13" t="s">
        <v>3317</v>
      </c>
    </row>
    <row r="2" spans="1:22" ht="15">
      <c r="A2" s="84" t="s">
        <v>891</v>
      </c>
      <c r="B2" s="79">
        <v>3</v>
      </c>
      <c r="C2" s="84" t="s">
        <v>911</v>
      </c>
      <c r="D2" s="79">
        <v>1</v>
      </c>
      <c r="E2" s="84" t="s">
        <v>896</v>
      </c>
      <c r="F2" s="79">
        <v>2</v>
      </c>
      <c r="G2" s="84" t="s">
        <v>913</v>
      </c>
      <c r="H2" s="79">
        <v>1</v>
      </c>
      <c r="I2" s="84" t="s">
        <v>895</v>
      </c>
      <c r="J2" s="79">
        <v>1</v>
      </c>
      <c r="K2" s="84" t="s">
        <v>914</v>
      </c>
      <c r="L2" s="79">
        <v>1</v>
      </c>
      <c r="M2" s="84" t="s">
        <v>898</v>
      </c>
      <c r="N2" s="79">
        <v>1</v>
      </c>
      <c r="O2" s="79"/>
      <c r="P2" s="79"/>
      <c r="Q2" s="79"/>
      <c r="R2" s="79"/>
      <c r="S2" s="84" t="s">
        <v>884</v>
      </c>
      <c r="T2" s="79">
        <v>1</v>
      </c>
      <c r="U2" s="84" t="s">
        <v>916</v>
      </c>
      <c r="V2" s="79">
        <v>1</v>
      </c>
    </row>
    <row r="3" spans="1:22" ht="15">
      <c r="A3" s="84" t="s">
        <v>896</v>
      </c>
      <c r="B3" s="79">
        <v>2</v>
      </c>
      <c r="C3" s="84" t="s">
        <v>889</v>
      </c>
      <c r="D3" s="79">
        <v>1</v>
      </c>
      <c r="E3" s="84" t="s">
        <v>891</v>
      </c>
      <c r="F3" s="79">
        <v>2</v>
      </c>
      <c r="G3" s="84" t="s">
        <v>908</v>
      </c>
      <c r="H3" s="79">
        <v>1</v>
      </c>
      <c r="I3" s="84" t="s">
        <v>892</v>
      </c>
      <c r="J3" s="79">
        <v>1</v>
      </c>
      <c r="K3" s="79"/>
      <c r="L3" s="79"/>
      <c r="M3" s="84" t="s">
        <v>899</v>
      </c>
      <c r="N3" s="79">
        <v>1</v>
      </c>
      <c r="O3" s="79"/>
      <c r="P3" s="79"/>
      <c r="Q3" s="79"/>
      <c r="R3" s="79"/>
      <c r="S3" s="79"/>
      <c r="T3" s="79"/>
      <c r="U3" s="84" t="s">
        <v>915</v>
      </c>
      <c r="V3" s="79">
        <v>1</v>
      </c>
    </row>
    <row r="4" spans="1:22" ht="15">
      <c r="A4" s="84" t="s">
        <v>895</v>
      </c>
      <c r="B4" s="79">
        <v>2</v>
      </c>
      <c r="C4" s="84" t="s">
        <v>891</v>
      </c>
      <c r="D4" s="79">
        <v>1</v>
      </c>
      <c r="E4" s="84" t="s">
        <v>888</v>
      </c>
      <c r="F4" s="79">
        <v>1</v>
      </c>
      <c r="G4" s="84" t="s">
        <v>903</v>
      </c>
      <c r="H4" s="79">
        <v>1</v>
      </c>
      <c r="I4" s="84" t="s">
        <v>887</v>
      </c>
      <c r="J4" s="79">
        <v>1</v>
      </c>
      <c r="K4" s="79"/>
      <c r="L4" s="79"/>
      <c r="M4" s="84" t="s">
        <v>900</v>
      </c>
      <c r="N4" s="79">
        <v>1</v>
      </c>
      <c r="O4" s="79"/>
      <c r="P4" s="79"/>
      <c r="Q4" s="79"/>
      <c r="R4" s="79"/>
      <c r="S4" s="79"/>
      <c r="T4" s="79"/>
      <c r="U4" s="79"/>
      <c r="V4" s="79"/>
    </row>
    <row r="5" spans="1:22" ht="15">
      <c r="A5" s="84" t="s">
        <v>901</v>
      </c>
      <c r="B5" s="79">
        <v>2</v>
      </c>
      <c r="C5" s="79"/>
      <c r="D5" s="79"/>
      <c r="E5" s="84" t="s">
        <v>910</v>
      </c>
      <c r="F5" s="79">
        <v>1</v>
      </c>
      <c r="G5" s="84" t="s">
        <v>901</v>
      </c>
      <c r="H5" s="79">
        <v>1</v>
      </c>
      <c r="I5" s="84" t="s">
        <v>890</v>
      </c>
      <c r="J5" s="79">
        <v>1</v>
      </c>
      <c r="K5" s="79"/>
      <c r="L5" s="79"/>
      <c r="M5" s="84" t="s">
        <v>901</v>
      </c>
      <c r="N5" s="79">
        <v>1</v>
      </c>
      <c r="O5" s="79"/>
      <c r="P5" s="79"/>
      <c r="Q5" s="79"/>
      <c r="R5" s="79"/>
      <c r="S5" s="79"/>
      <c r="T5" s="79"/>
      <c r="U5" s="79"/>
      <c r="V5" s="79"/>
    </row>
    <row r="6" spans="1:22" ht="15">
      <c r="A6" s="84" t="s">
        <v>903</v>
      </c>
      <c r="B6" s="79">
        <v>2</v>
      </c>
      <c r="C6" s="79"/>
      <c r="D6" s="79"/>
      <c r="E6" s="84" t="s">
        <v>897</v>
      </c>
      <c r="F6" s="79">
        <v>1</v>
      </c>
      <c r="G6" s="84" t="s">
        <v>895</v>
      </c>
      <c r="H6" s="79">
        <v>1</v>
      </c>
      <c r="I6" s="84" t="s">
        <v>886</v>
      </c>
      <c r="J6" s="79">
        <v>1</v>
      </c>
      <c r="K6" s="79"/>
      <c r="L6" s="79"/>
      <c r="M6" s="84" t="s">
        <v>902</v>
      </c>
      <c r="N6" s="79">
        <v>1</v>
      </c>
      <c r="O6" s="79"/>
      <c r="P6" s="79"/>
      <c r="Q6" s="79"/>
      <c r="R6" s="79"/>
      <c r="S6" s="79"/>
      <c r="T6" s="79"/>
      <c r="U6" s="79"/>
      <c r="V6" s="79"/>
    </row>
    <row r="7" spans="1:22" ht="15">
      <c r="A7" s="84" t="s">
        <v>885</v>
      </c>
      <c r="B7" s="79">
        <v>2</v>
      </c>
      <c r="C7" s="79"/>
      <c r="D7" s="79"/>
      <c r="E7" s="84" t="s">
        <v>893</v>
      </c>
      <c r="F7" s="79">
        <v>1</v>
      </c>
      <c r="G7" s="84" t="s">
        <v>909</v>
      </c>
      <c r="H7" s="79">
        <v>1</v>
      </c>
      <c r="I7" s="79"/>
      <c r="J7" s="79"/>
      <c r="K7" s="79"/>
      <c r="L7" s="79"/>
      <c r="M7" s="84" t="s">
        <v>903</v>
      </c>
      <c r="N7" s="79">
        <v>1</v>
      </c>
      <c r="O7" s="79"/>
      <c r="P7" s="79"/>
      <c r="Q7" s="79"/>
      <c r="R7" s="79"/>
      <c r="S7" s="79"/>
      <c r="T7" s="79"/>
      <c r="U7" s="79"/>
      <c r="V7" s="79"/>
    </row>
    <row r="8" spans="1:22" ht="15">
      <c r="A8" s="84" t="s">
        <v>916</v>
      </c>
      <c r="B8" s="79">
        <v>1</v>
      </c>
      <c r="C8" s="79"/>
      <c r="D8" s="79"/>
      <c r="E8" s="84" t="s">
        <v>894</v>
      </c>
      <c r="F8" s="79">
        <v>1</v>
      </c>
      <c r="G8" s="79"/>
      <c r="H8" s="79"/>
      <c r="I8" s="79"/>
      <c r="J8" s="79"/>
      <c r="K8" s="79"/>
      <c r="L8" s="79"/>
      <c r="M8" s="84" t="s">
        <v>904</v>
      </c>
      <c r="N8" s="79">
        <v>1</v>
      </c>
      <c r="O8" s="79"/>
      <c r="P8" s="79"/>
      <c r="Q8" s="79"/>
      <c r="R8" s="79"/>
      <c r="S8" s="79"/>
      <c r="T8" s="79"/>
      <c r="U8" s="79"/>
      <c r="V8" s="79"/>
    </row>
    <row r="9" spans="1:22" ht="15">
      <c r="A9" s="84" t="s">
        <v>915</v>
      </c>
      <c r="B9" s="79">
        <v>1</v>
      </c>
      <c r="C9" s="79"/>
      <c r="D9" s="79"/>
      <c r="E9" s="79"/>
      <c r="F9" s="79"/>
      <c r="G9" s="79"/>
      <c r="H9" s="79"/>
      <c r="I9" s="79"/>
      <c r="J9" s="79"/>
      <c r="K9" s="79"/>
      <c r="L9" s="79"/>
      <c r="M9" s="84" t="s">
        <v>905</v>
      </c>
      <c r="N9" s="79">
        <v>1</v>
      </c>
      <c r="O9" s="79"/>
      <c r="P9" s="79"/>
      <c r="Q9" s="79"/>
      <c r="R9" s="79"/>
      <c r="S9" s="79"/>
      <c r="T9" s="79"/>
      <c r="U9" s="79"/>
      <c r="V9" s="79"/>
    </row>
    <row r="10" spans="1:22" ht="15">
      <c r="A10" s="84" t="s">
        <v>912</v>
      </c>
      <c r="B10" s="79">
        <v>1</v>
      </c>
      <c r="C10" s="79"/>
      <c r="D10" s="79"/>
      <c r="E10" s="79"/>
      <c r="F10" s="79"/>
      <c r="G10" s="79"/>
      <c r="H10" s="79"/>
      <c r="I10" s="79"/>
      <c r="J10" s="79"/>
      <c r="K10" s="79"/>
      <c r="L10" s="79"/>
      <c r="M10" s="84" t="s">
        <v>906</v>
      </c>
      <c r="N10" s="79">
        <v>1</v>
      </c>
      <c r="O10" s="79"/>
      <c r="P10" s="79"/>
      <c r="Q10" s="79"/>
      <c r="R10" s="79"/>
      <c r="S10" s="79"/>
      <c r="T10" s="79"/>
      <c r="U10" s="79"/>
      <c r="V10" s="79"/>
    </row>
    <row r="11" spans="1:22" ht="15">
      <c r="A11" s="84" t="s">
        <v>894</v>
      </c>
      <c r="B11" s="79">
        <v>1</v>
      </c>
      <c r="C11" s="79"/>
      <c r="D11" s="79"/>
      <c r="E11" s="79"/>
      <c r="F11" s="79"/>
      <c r="G11" s="79"/>
      <c r="H11" s="79"/>
      <c r="I11" s="79"/>
      <c r="J11" s="79"/>
      <c r="K11" s="79"/>
      <c r="L11" s="79"/>
      <c r="M11" s="84" t="s">
        <v>907</v>
      </c>
      <c r="N11" s="79">
        <v>1</v>
      </c>
      <c r="O11" s="79"/>
      <c r="P11" s="79"/>
      <c r="Q11" s="79"/>
      <c r="R11" s="79"/>
      <c r="S11" s="79"/>
      <c r="T11" s="79"/>
      <c r="U11" s="79"/>
      <c r="V11" s="79"/>
    </row>
    <row r="14" spans="1:22" ht="15" customHeight="1">
      <c r="A14" s="13" t="s">
        <v>3325</v>
      </c>
      <c r="B14" s="13" t="s">
        <v>3297</v>
      </c>
      <c r="C14" s="13" t="s">
        <v>3326</v>
      </c>
      <c r="D14" s="13" t="s">
        <v>3300</v>
      </c>
      <c r="E14" s="13" t="s">
        <v>3327</v>
      </c>
      <c r="F14" s="13" t="s">
        <v>3302</v>
      </c>
      <c r="G14" s="13" t="s">
        <v>3328</v>
      </c>
      <c r="H14" s="13" t="s">
        <v>3304</v>
      </c>
      <c r="I14" s="13" t="s">
        <v>3329</v>
      </c>
      <c r="J14" s="13" t="s">
        <v>3306</v>
      </c>
      <c r="K14" s="13" t="s">
        <v>3330</v>
      </c>
      <c r="L14" s="13" t="s">
        <v>3308</v>
      </c>
      <c r="M14" s="13" t="s">
        <v>3331</v>
      </c>
      <c r="N14" s="13" t="s">
        <v>3310</v>
      </c>
      <c r="O14" s="79" t="s">
        <v>3332</v>
      </c>
      <c r="P14" s="79" t="s">
        <v>3312</v>
      </c>
      <c r="Q14" s="79" t="s">
        <v>3333</v>
      </c>
      <c r="R14" s="79" t="s">
        <v>3314</v>
      </c>
      <c r="S14" s="13" t="s">
        <v>3334</v>
      </c>
      <c r="T14" s="13" t="s">
        <v>3316</v>
      </c>
      <c r="U14" s="13" t="s">
        <v>3335</v>
      </c>
      <c r="V14" s="13" t="s">
        <v>3317</v>
      </c>
    </row>
    <row r="15" spans="1:22" ht="15">
      <c r="A15" s="79" t="s">
        <v>917</v>
      </c>
      <c r="B15" s="79">
        <v>27</v>
      </c>
      <c r="C15" s="79" t="s">
        <v>917</v>
      </c>
      <c r="D15" s="79">
        <v>2</v>
      </c>
      <c r="E15" s="79" t="s">
        <v>917</v>
      </c>
      <c r="F15" s="79">
        <v>8</v>
      </c>
      <c r="G15" s="79" t="s">
        <v>917</v>
      </c>
      <c r="H15" s="79">
        <v>3</v>
      </c>
      <c r="I15" s="79" t="s">
        <v>919</v>
      </c>
      <c r="J15" s="79">
        <v>3</v>
      </c>
      <c r="K15" s="79" t="s">
        <v>917</v>
      </c>
      <c r="L15" s="79">
        <v>1</v>
      </c>
      <c r="M15" s="79" t="s">
        <v>917</v>
      </c>
      <c r="N15" s="79">
        <v>10</v>
      </c>
      <c r="O15" s="79"/>
      <c r="P15" s="79"/>
      <c r="Q15" s="79"/>
      <c r="R15" s="79"/>
      <c r="S15" s="79" t="s">
        <v>917</v>
      </c>
      <c r="T15" s="79">
        <v>1</v>
      </c>
      <c r="U15" s="79" t="s">
        <v>924</v>
      </c>
      <c r="V15" s="79">
        <v>2</v>
      </c>
    </row>
    <row r="16" spans="1:22" ht="15">
      <c r="A16" s="79" t="s">
        <v>919</v>
      </c>
      <c r="B16" s="79">
        <v>4</v>
      </c>
      <c r="C16" s="79" t="s">
        <v>921</v>
      </c>
      <c r="D16" s="79">
        <v>1</v>
      </c>
      <c r="E16" s="79" t="s">
        <v>920</v>
      </c>
      <c r="F16" s="79">
        <v>1</v>
      </c>
      <c r="G16" s="79" t="s">
        <v>921</v>
      </c>
      <c r="H16" s="79">
        <v>1</v>
      </c>
      <c r="I16" s="79" t="s">
        <v>922</v>
      </c>
      <c r="J16" s="79">
        <v>1</v>
      </c>
      <c r="K16" s="79"/>
      <c r="L16" s="79"/>
      <c r="M16" s="79"/>
      <c r="N16" s="79"/>
      <c r="O16" s="79"/>
      <c r="P16" s="79"/>
      <c r="Q16" s="79"/>
      <c r="R16" s="79"/>
      <c r="S16" s="79"/>
      <c r="T16" s="79"/>
      <c r="U16" s="79"/>
      <c r="V16" s="79"/>
    </row>
    <row r="17" spans="1:22" ht="15">
      <c r="A17" s="79" t="s">
        <v>924</v>
      </c>
      <c r="B17" s="79">
        <v>2</v>
      </c>
      <c r="C17" s="79"/>
      <c r="D17" s="79"/>
      <c r="E17" s="79"/>
      <c r="F17" s="79"/>
      <c r="G17" s="79" t="s">
        <v>922</v>
      </c>
      <c r="H17" s="79">
        <v>1</v>
      </c>
      <c r="I17" s="79" t="s">
        <v>917</v>
      </c>
      <c r="J17" s="79">
        <v>1</v>
      </c>
      <c r="K17" s="79"/>
      <c r="L17" s="79"/>
      <c r="M17" s="79"/>
      <c r="N17" s="79"/>
      <c r="O17" s="79"/>
      <c r="P17" s="79"/>
      <c r="Q17" s="79"/>
      <c r="R17" s="79"/>
      <c r="S17" s="79"/>
      <c r="T17" s="79"/>
      <c r="U17" s="79"/>
      <c r="V17" s="79"/>
    </row>
    <row r="18" spans="1:22" ht="15">
      <c r="A18" s="79" t="s">
        <v>922</v>
      </c>
      <c r="B18" s="79">
        <v>2</v>
      </c>
      <c r="C18" s="79"/>
      <c r="D18" s="79"/>
      <c r="E18" s="79"/>
      <c r="F18" s="79"/>
      <c r="G18" s="79" t="s">
        <v>923</v>
      </c>
      <c r="H18" s="79">
        <v>1</v>
      </c>
      <c r="I18" s="79"/>
      <c r="J18" s="79"/>
      <c r="K18" s="79"/>
      <c r="L18" s="79"/>
      <c r="M18" s="79"/>
      <c r="N18" s="79"/>
      <c r="O18" s="79"/>
      <c r="P18" s="79"/>
      <c r="Q18" s="79"/>
      <c r="R18" s="79"/>
      <c r="S18" s="79"/>
      <c r="T18" s="79"/>
      <c r="U18" s="79"/>
      <c r="V18" s="79"/>
    </row>
    <row r="19" spans="1:22" ht="15">
      <c r="A19" s="79" t="s">
        <v>921</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918</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923</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920</v>
      </c>
      <c r="B22" s="79">
        <v>1</v>
      </c>
      <c r="C22" s="79"/>
      <c r="D22" s="79"/>
      <c r="E22" s="79"/>
      <c r="F22" s="79"/>
      <c r="G22" s="79"/>
      <c r="H22" s="79"/>
      <c r="I22" s="79"/>
      <c r="J22" s="79"/>
      <c r="K22" s="79"/>
      <c r="L22" s="79"/>
      <c r="M22" s="79"/>
      <c r="N22" s="79"/>
      <c r="O22" s="79"/>
      <c r="P22" s="79"/>
      <c r="Q22" s="79"/>
      <c r="R22" s="79"/>
      <c r="S22" s="79"/>
      <c r="T22" s="79"/>
      <c r="U22" s="79"/>
      <c r="V22" s="79"/>
    </row>
    <row r="25" spans="1:22" ht="15" customHeight="1">
      <c r="A25" s="13" t="s">
        <v>3341</v>
      </c>
      <c r="B25" s="13" t="s">
        <v>3297</v>
      </c>
      <c r="C25" s="13" t="s">
        <v>3350</v>
      </c>
      <c r="D25" s="13" t="s">
        <v>3300</v>
      </c>
      <c r="E25" s="13" t="s">
        <v>3356</v>
      </c>
      <c r="F25" s="13" t="s">
        <v>3302</v>
      </c>
      <c r="G25" s="13" t="s">
        <v>3365</v>
      </c>
      <c r="H25" s="13" t="s">
        <v>3304</v>
      </c>
      <c r="I25" s="13" t="s">
        <v>3367</v>
      </c>
      <c r="J25" s="13" t="s">
        <v>3306</v>
      </c>
      <c r="K25" s="13" t="s">
        <v>3376</v>
      </c>
      <c r="L25" s="13" t="s">
        <v>3308</v>
      </c>
      <c r="M25" s="13" t="s">
        <v>3384</v>
      </c>
      <c r="N25" s="13" t="s">
        <v>3310</v>
      </c>
      <c r="O25" s="13" t="s">
        <v>3392</v>
      </c>
      <c r="P25" s="13" t="s">
        <v>3312</v>
      </c>
      <c r="Q25" s="13" t="s">
        <v>3400</v>
      </c>
      <c r="R25" s="13" t="s">
        <v>3314</v>
      </c>
      <c r="S25" s="13" t="s">
        <v>3408</v>
      </c>
      <c r="T25" s="13" t="s">
        <v>3316</v>
      </c>
      <c r="U25" s="13" t="s">
        <v>3414</v>
      </c>
      <c r="V25" s="13" t="s">
        <v>3317</v>
      </c>
    </row>
    <row r="26" spans="1:22" ht="15">
      <c r="A26" s="79" t="s">
        <v>925</v>
      </c>
      <c r="B26" s="79">
        <v>603</v>
      </c>
      <c r="C26" s="79" t="s">
        <v>925</v>
      </c>
      <c r="D26" s="79">
        <v>206</v>
      </c>
      <c r="E26" s="79" t="s">
        <v>925</v>
      </c>
      <c r="F26" s="79">
        <v>174</v>
      </c>
      <c r="G26" s="79" t="s">
        <v>925</v>
      </c>
      <c r="H26" s="79">
        <v>44</v>
      </c>
      <c r="I26" s="79" t="s">
        <v>925</v>
      </c>
      <c r="J26" s="79">
        <v>92</v>
      </c>
      <c r="K26" s="79" t="s">
        <v>925</v>
      </c>
      <c r="L26" s="79">
        <v>31</v>
      </c>
      <c r="M26" s="79" t="s">
        <v>925</v>
      </c>
      <c r="N26" s="79">
        <v>41</v>
      </c>
      <c r="O26" s="79" t="s">
        <v>302</v>
      </c>
      <c r="P26" s="79">
        <v>4</v>
      </c>
      <c r="Q26" s="79" t="s">
        <v>3401</v>
      </c>
      <c r="R26" s="79">
        <v>3</v>
      </c>
      <c r="S26" s="79" t="s">
        <v>3409</v>
      </c>
      <c r="T26" s="79">
        <v>1</v>
      </c>
      <c r="U26" s="79" t="s">
        <v>925</v>
      </c>
      <c r="V26" s="79">
        <v>2</v>
      </c>
    </row>
    <row r="27" spans="1:22" ht="15">
      <c r="A27" s="79" t="s">
        <v>3342</v>
      </c>
      <c r="B27" s="79">
        <v>21</v>
      </c>
      <c r="C27" s="79" t="s">
        <v>3351</v>
      </c>
      <c r="D27" s="79">
        <v>5</v>
      </c>
      <c r="E27" s="79" t="s">
        <v>3357</v>
      </c>
      <c r="F27" s="79">
        <v>3</v>
      </c>
      <c r="G27" s="79" t="s">
        <v>3349</v>
      </c>
      <c r="H27" s="79">
        <v>14</v>
      </c>
      <c r="I27" s="79" t="s">
        <v>3368</v>
      </c>
      <c r="J27" s="79">
        <v>5</v>
      </c>
      <c r="K27" s="79" t="s">
        <v>3377</v>
      </c>
      <c r="L27" s="79">
        <v>9</v>
      </c>
      <c r="M27" s="79" t="s">
        <v>3385</v>
      </c>
      <c r="N27" s="79">
        <v>2</v>
      </c>
      <c r="O27" s="79" t="s">
        <v>3393</v>
      </c>
      <c r="P27" s="79">
        <v>4</v>
      </c>
      <c r="Q27" s="79" t="s">
        <v>3402</v>
      </c>
      <c r="R27" s="79">
        <v>3</v>
      </c>
      <c r="S27" s="79" t="s">
        <v>3410</v>
      </c>
      <c r="T27" s="79">
        <v>1</v>
      </c>
      <c r="U27" s="79"/>
      <c r="V27" s="79"/>
    </row>
    <row r="28" spans="1:22" ht="15">
      <c r="A28" s="79" t="s">
        <v>3343</v>
      </c>
      <c r="B28" s="79">
        <v>19</v>
      </c>
      <c r="C28" s="79" t="s">
        <v>3352</v>
      </c>
      <c r="D28" s="79">
        <v>1</v>
      </c>
      <c r="E28" s="79" t="s">
        <v>3348</v>
      </c>
      <c r="F28" s="79">
        <v>2</v>
      </c>
      <c r="G28" s="79" t="s">
        <v>3342</v>
      </c>
      <c r="H28" s="79">
        <v>14</v>
      </c>
      <c r="I28" s="79" t="s">
        <v>3352</v>
      </c>
      <c r="J28" s="79">
        <v>4</v>
      </c>
      <c r="K28" s="79" t="s">
        <v>930</v>
      </c>
      <c r="L28" s="79">
        <v>8</v>
      </c>
      <c r="M28" s="79" t="s">
        <v>3361</v>
      </c>
      <c r="N28" s="79">
        <v>2</v>
      </c>
      <c r="O28" s="79" t="s">
        <v>925</v>
      </c>
      <c r="P28" s="79">
        <v>3</v>
      </c>
      <c r="Q28" s="79" t="s">
        <v>3403</v>
      </c>
      <c r="R28" s="79">
        <v>3</v>
      </c>
      <c r="S28" s="79" t="s">
        <v>3411</v>
      </c>
      <c r="T28" s="79">
        <v>1</v>
      </c>
      <c r="U28" s="79"/>
      <c r="V28" s="79"/>
    </row>
    <row r="29" spans="1:22" ht="15">
      <c r="A29" s="79" t="s">
        <v>3344</v>
      </c>
      <c r="B29" s="79">
        <v>16</v>
      </c>
      <c r="C29" s="79" t="s">
        <v>3353</v>
      </c>
      <c r="D29" s="79">
        <v>1</v>
      </c>
      <c r="E29" s="79" t="s">
        <v>3358</v>
      </c>
      <c r="F29" s="79">
        <v>1</v>
      </c>
      <c r="G29" s="79" t="s">
        <v>3343</v>
      </c>
      <c r="H29" s="79">
        <v>14</v>
      </c>
      <c r="I29" s="79" t="s">
        <v>3369</v>
      </c>
      <c r="J29" s="79">
        <v>4</v>
      </c>
      <c r="K29" s="79" t="s">
        <v>3378</v>
      </c>
      <c r="L29" s="79">
        <v>7</v>
      </c>
      <c r="M29" s="79" t="s">
        <v>3386</v>
      </c>
      <c r="N29" s="79">
        <v>1</v>
      </c>
      <c r="O29" s="79" t="s">
        <v>3394</v>
      </c>
      <c r="P29" s="79">
        <v>2</v>
      </c>
      <c r="Q29" s="79" t="s">
        <v>3404</v>
      </c>
      <c r="R29" s="79">
        <v>3</v>
      </c>
      <c r="S29" s="79" t="s">
        <v>925</v>
      </c>
      <c r="T29" s="79">
        <v>1</v>
      </c>
      <c r="U29" s="79"/>
      <c r="V29" s="79"/>
    </row>
    <row r="30" spans="1:22" ht="15">
      <c r="A30" s="79" t="s">
        <v>3345</v>
      </c>
      <c r="B30" s="79">
        <v>15</v>
      </c>
      <c r="C30" s="79" t="s">
        <v>3354</v>
      </c>
      <c r="D30" s="79">
        <v>1</v>
      </c>
      <c r="E30" s="79" t="s">
        <v>3359</v>
      </c>
      <c r="F30" s="79">
        <v>1</v>
      </c>
      <c r="G30" s="79" t="s">
        <v>3344</v>
      </c>
      <c r="H30" s="79">
        <v>14</v>
      </c>
      <c r="I30" s="79" t="s">
        <v>3370</v>
      </c>
      <c r="J30" s="79">
        <v>1</v>
      </c>
      <c r="K30" s="79" t="s">
        <v>3379</v>
      </c>
      <c r="L30" s="79">
        <v>5</v>
      </c>
      <c r="M30" s="79" t="s">
        <v>3387</v>
      </c>
      <c r="N30" s="79">
        <v>1</v>
      </c>
      <c r="O30" s="79" t="s">
        <v>3395</v>
      </c>
      <c r="P30" s="79">
        <v>2</v>
      </c>
      <c r="Q30" s="79" t="s">
        <v>3405</v>
      </c>
      <c r="R30" s="79">
        <v>3</v>
      </c>
      <c r="S30" s="79" t="s">
        <v>3412</v>
      </c>
      <c r="T30" s="79">
        <v>1</v>
      </c>
      <c r="U30" s="79"/>
      <c r="V30" s="79"/>
    </row>
    <row r="31" spans="1:22" ht="15">
      <c r="A31" s="79" t="s">
        <v>3346</v>
      </c>
      <c r="B31" s="79">
        <v>15</v>
      </c>
      <c r="C31" s="79" t="s">
        <v>3355</v>
      </c>
      <c r="D31" s="79">
        <v>1</v>
      </c>
      <c r="E31" s="79" t="s">
        <v>3360</v>
      </c>
      <c r="F31" s="79">
        <v>1</v>
      </c>
      <c r="G31" s="79" t="s">
        <v>3345</v>
      </c>
      <c r="H31" s="79">
        <v>14</v>
      </c>
      <c r="I31" s="79" t="s">
        <v>3371</v>
      </c>
      <c r="J31" s="79">
        <v>1</v>
      </c>
      <c r="K31" s="79" t="s">
        <v>3380</v>
      </c>
      <c r="L31" s="79">
        <v>4</v>
      </c>
      <c r="M31" s="79" t="s">
        <v>3388</v>
      </c>
      <c r="N31" s="79">
        <v>1</v>
      </c>
      <c r="O31" s="79" t="s">
        <v>3342</v>
      </c>
      <c r="P31" s="79">
        <v>2</v>
      </c>
      <c r="Q31" s="79" t="s">
        <v>3361</v>
      </c>
      <c r="R31" s="79">
        <v>3</v>
      </c>
      <c r="S31" s="79" t="s">
        <v>3413</v>
      </c>
      <c r="T31" s="79">
        <v>1</v>
      </c>
      <c r="U31" s="79"/>
      <c r="V31" s="79"/>
    </row>
    <row r="32" spans="1:22" ht="15">
      <c r="A32" s="79" t="s">
        <v>3347</v>
      </c>
      <c r="B32" s="79">
        <v>15</v>
      </c>
      <c r="C32" s="79"/>
      <c r="D32" s="79"/>
      <c r="E32" s="79" t="s">
        <v>3361</v>
      </c>
      <c r="F32" s="79">
        <v>1</v>
      </c>
      <c r="G32" s="79" t="s">
        <v>3346</v>
      </c>
      <c r="H32" s="79">
        <v>14</v>
      </c>
      <c r="I32" s="79" t="s">
        <v>3372</v>
      </c>
      <c r="J32" s="79">
        <v>1</v>
      </c>
      <c r="K32" s="79" t="s">
        <v>3366</v>
      </c>
      <c r="L32" s="79">
        <v>4</v>
      </c>
      <c r="M32" s="79" t="s">
        <v>3389</v>
      </c>
      <c r="N32" s="79">
        <v>1</v>
      </c>
      <c r="O32" s="79" t="s">
        <v>3396</v>
      </c>
      <c r="P32" s="79">
        <v>2</v>
      </c>
      <c r="Q32" s="79" t="s">
        <v>930</v>
      </c>
      <c r="R32" s="79">
        <v>3</v>
      </c>
      <c r="S32" s="79"/>
      <c r="T32" s="79"/>
      <c r="U32" s="79"/>
      <c r="V32" s="79"/>
    </row>
    <row r="33" spans="1:22" ht="15">
      <c r="A33" s="79" t="s">
        <v>3348</v>
      </c>
      <c r="B33" s="79">
        <v>15</v>
      </c>
      <c r="C33" s="79"/>
      <c r="D33" s="79"/>
      <c r="E33" s="79" t="s">
        <v>3362</v>
      </c>
      <c r="F33" s="79">
        <v>1</v>
      </c>
      <c r="G33" s="79" t="s">
        <v>3347</v>
      </c>
      <c r="H33" s="79">
        <v>14</v>
      </c>
      <c r="I33" s="79" t="s">
        <v>3373</v>
      </c>
      <c r="J33" s="79">
        <v>1</v>
      </c>
      <c r="K33" s="79" t="s">
        <v>3381</v>
      </c>
      <c r="L33" s="79">
        <v>4</v>
      </c>
      <c r="M33" s="79" t="s">
        <v>3390</v>
      </c>
      <c r="N33" s="79">
        <v>1</v>
      </c>
      <c r="O33" s="79" t="s">
        <v>3397</v>
      </c>
      <c r="P33" s="79">
        <v>2</v>
      </c>
      <c r="Q33" s="79" t="s">
        <v>3406</v>
      </c>
      <c r="R33" s="79">
        <v>3</v>
      </c>
      <c r="S33" s="79"/>
      <c r="T33" s="79"/>
      <c r="U33" s="79"/>
      <c r="V33" s="79"/>
    </row>
    <row r="34" spans="1:22" ht="15">
      <c r="A34" s="79" t="s">
        <v>3349</v>
      </c>
      <c r="B34" s="79">
        <v>14</v>
      </c>
      <c r="C34" s="79"/>
      <c r="D34" s="79"/>
      <c r="E34" s="79" t="s">
        <v>3363</v>
      </c>
      <c r="F34" s="79">
        <v>1</v>
      </c>
      <c r="G34" s="79" t="s">
        <v>3348</v>
      </c>
      <c r="H34" s="79">
        <v>10</v>
      </c>
      <c r="I34" s="79" t="s">
        <v>3374</v>
      </c>
      <c r="J34" s="79">
        <v>1</v>
      </c>
      <c r="K34" s="79" t="s">
        <v>3382</v>
      </c>
      <c r="L34" s="79">
        <v>4</v>
      </c>
      <c r="M34" s="79" t="s">
        <v>3391</v>
      </c>
      <c r="N34" s="79">
        <v>1</v>
      </c>
      <c r="O34" s="79" t="s">
        <v>3398</v>
      </c>
      <c r="P34" s="79">
        <v>2</v>
      </c>
      <c r="Q34" s="79" t="s">
        <v>3407</v>
      </c>
      <c r="R34" s="79">
        <v>3</v>
      </c>
      <c r="S34" s="79"/>
      <c r="T34" s="79"/>
      <c r="U34" s="79"/>
      <c r="V34" s="79"/>
    </row>
    <row r="35" spans="1:22" ht="15">
      <c r="A35" s="79" t="s">
        <v>930</v>
      </c>
      <c r="B35" s="79">
        <v>11</v>
      </c>
      <c r="C35" s="79"/>
      <c r="D35" s="79"/>
      <c r="E35" s="79" t="s">
        <v>3364</v>
      </c>
      <c r="F35" s="79">
        <v>1</v>
      </c>
      <c r="G35" s="79" t="s">
        <v>3366</v>
      </c>
      <c r="H35" s="79">
        <v>5</v>
      </c>
      <c r="I35" s="79" t="s">
        <v>3375</v>
      </c>
      <c r="J35" s="79">
        <v>1</v>
      </c>
      <c r="K35" s="79" t="s">
        <v>3383</v>
      </c>
      <c r="L35" s="79">
        <v>4</v>
      </c>
      <c r="M35" s="79"/>
      <c r="N35" s="79"/>
      <c r="O35" s="79" t="s">
        <v>3399</v>
      </c>
      <c r="P35" s="79">
        <v>2</v>
      </c>
      <c r="Q35" s="79" t="s">
        <v>925</v>
      </c>
      <c r="R35" s="79">
        <v>1</v>
      </c>
      <c r="S35" s="79"/>
      <c r="T35" s="79"/>
      <c r="U35" s="79"/>
      <c r="V35" s="79"/>
    </row>
    <row r="38" spans="1:22" ht="15" customHeight="1">
      <c r="A38" s="13" t="s">
        <v>3424</v>
      </c>
      <c r="B38" s="13" t="s">
        <v>3297</v>
      </c>
      <c r="C38" s="13" t="s">
        <v>3433</v>
      </c>
      <c r="D38" s="13" t="s">
        <v>3300</v>
      </c>
      <c r="E38" s="13" t="s">
        <v>3440</v>
      </c>
      <c r="F38" s="13" t="s">
        <v>3302</v>
      </c>
      <c r="G38" s="13" t="s">
        <v>3447</v>
      </c>
      <c r="H38" s="13" t="s">
        <v>3304</v>
      </c>
      <c r="I38" s="13" t="s">
        <v>3448</v>
      </c>
      <c r="J38" s="13" t="s">
        <v>3306</v>
      </c>
      <c r="K38" s="13" t="s">
        <v>3454</v>
      </c>
      <c r="L38" s="13" t="s">
        <v>3308</v>
      </c>
      <c r="M38" s="13" t="s">
        <v>3456</v>
      </c>
      <c r="N38" s="13" t="s">
        <v>3310</v>
      </c>
      <c r="O38" s="13" t="s">
        <v>3462</v>
      </c>
      <c r="P38" s="13" t="s">
        <v>3312</v>
      </c>
      <c r="Q38" s="13" t="s">
        <v>3467</v>
      </c>
      <c r="R38" s="13" t="s">
        <v>3314</v>
      </c>
      <c r="S38" s="79" t="s">
        <v>3469</v>
      </c>
      <c r="T38" s="79" t="s">
        <v>3316</v>
      </c>
      <c r="U38" s="13" t="s">
        <v>3470</v>
      </c>
      <c r="V38" s="13" t="s">
        <v>3317</v>
      </c>
    </row>
    <row r="39" spans="1:22" ht="15">
      <c r="A39" s="85" t="s">
        <v>3425</v>
      </c>
      <c r="B39" s="85">
        <v>714</v>
      </c>
      <c r="C39" s="85" t="s">
        <v>925</v>
      </c>
      <c r="D39" s="85">
        <v>214</v>
      </c>
      <c r="E39" s="85" t="s">
        <v>925</v>
      </c>
      <c r="F39" s="85">
        <v>176</v>
      </c>
      <c r="G39" s="85" t="s">
        <v>925</v>
      </c>
      <c r="H39" s="85">
        <v>51</v>
      </c>
      <c r="I39" s="85" t="s">
        <v>925</v>
      </c>
      <c r="J39" s="85">
        <v>100</v>
      </c>
      <c r="K39" s="85" t="s">
        <v>925</v>
      </c>
      <c r="L39" s="85">
        <v>39</v>
      </c>
      <c r="M39" s="85" t="s">
        <v>925</v>
      </c>
      <c r="N39" s="85">
        <v>46</v>
      </c>
      <c r="O39" s="85" t="s">
        <v>925</v>
      </c>
      <c r="P39" s="85">
        <v>5</v>
      </c>
      <c r="Q39" s="85" t="s">
        <v>3468</v>
      </c>
      <c r="R39" s="85">
        <v>3</v>
      </c>
      <c r="S39" s="85"/>
      <c r="T39" s="85"/>
      <c r="U39" s="85" t="s">
        <v>3471</v>
      </c>
      <c r="V39" s="85">
        <v>2</v>
      </c>
    </row>
    <row r="40" spans="1:22" ht="15">
      <c r="A40" s="85" t="s">
        <v>3426</v>
      </c>
      <c r="B40" s="85">
        <v>240</v>
      </c>
      <c r="C40" s="85" t="s">
        <v>3434</v>
      </c>
      <c r="D40" s="85">
        <v>33</v>
      </c>
      <c r="E40" s="85" t="s">
        <v>270</v>
      </c>
      <c r="F40" s="85">
        <v>41</v>
      </c>
      <c r="G40" s="85" t="s">
        <v>3436</v>
      </c>
      <c r="H40" s="85">
        <v>14</v>
      </c>
      <c r="I40" s="85" t="s">
        <v>270</v>
      </c>
      <c r="J40" s="85">
        <v>27</v>
      </c>
      <c r="K40" s="85" t="s">
        <v>3377</v>
      </c>
      <c r="L40" s="85">
        <v>13</v>
      </c>
      <c r="M40" s="85" t="s">
        <v>3457</v>
      </c>
      <c r="N40" s="85">
        <v>10</v>
      </c>
      <c r="O40" s="85" t="s">
        <v>3463</v>
      </c>
      <c r="P40" s="85">
        <v>4</v>
      </c>
      <c r="Q40" s="85" t="s">
        <v>3401</v>
      </c>
      <c r="R40" s="85">
        <v>3</v>
      </c>
      <c r="S40" s="85"/>
      <c r="T40" s="85"/>
      <c r="U40" s="85" t="s">
        <v>3472</v>
      </c>
      <c r="V40" s="85">
        <v>2</v>
      </c>
    </row>
    <row r="41" spans="1:22" ht="15">
      <c r="A41" s="85" t="s">
        <v>3427</v>
      </c>
      <c r="B41" s="85">
        <v>0</v>
      </c>
      <c r="C41" s="85" t="s">
        <v>3431</v>
      </c>
      <c r="D41" s="85">
        <v>26</v>
      </c>
      <c r="E41" s="85" t="s">
        <v>3441</v>
      </c>
      <c r="F41" s="85">
        <v>15</v>
      </c>
      <c r="G41" s="85" t="s">
        <v>3349</v>
      </c>
      <c r="H41" s="85">
        <v>14</v>
      </c>
      <c r="I41" s="85" t="s">
        <v>3430</v>
      </c>
      <c r="J41" s="85">
        <v>20</v>
      </c>
      <c r="K41" s="85" t="s">
        <v>3342</v>
      </c>
      <c r="L41" s="85">
        <v>11</v>
      </c>
      <c r="M41" s="85" t="s">
        <v>270</v>
      </c>
      <c r="N41" s="85">
        <v>10</v>
      </c>
      <c r="O41" s="85" t="s">
        <v>302</v>
      </c>
      <c r="P41" s="85">
        <v>4</v>
      </c>
      <c r="Q41" s="85" t="s">
        <v>3402</v>
      </c>
      <c r="R41" s="85">
        <v>3</v>
      </c>
      <c r="S41" s="85"/>
      <c r="T41" s="85"/>
      <c r="U41" s="85" t="s">
        <v>3473</v>
      </c>
      <c r="V41" s="85">
        <v>2</v>
      </c>
    </row>
    <row r="42" spans="1:22" ht="15">
      <c r="A42" s="85" t="s">
        <v>3428</v>
      </c>
      <c r="B42" s="85">
        <v>12100</v>
      </c>
      <c r="C42" s="85" t="s">
        <v>3432</v>
      </c>
      <c r="D42" s="85">
        <v>26</v>
      </c>
      <c r="E42" s="85" t="s">
        <v>265</v>
      </c>
      <c r="F42" s="85">
        <v>14</v>
      </c>
      <c r="G42" s="85" t="s">
        <v>3342</v>
      </c>
      <c r="H42" s="85">
        <v>14</v>
      </c>
      <c r="I42" s="85" t="s">
        <v>3449</v>
      </c>
      <c r="J42" s="85">
        <v>15</v>
      </c>
      <c r="K42" s="85" t="s">
        <v>3378</v>
      </c>
      <c r="L42" s="85">
        <v>11</v>
      </c>
      <c r="M42" s="85" t="s">
        <v>3458</v>
      </c>
      <c r="N42" s="85">
        <v>7</v>
      </c>
      <c r="O42" s="85" t="s">
        <v>3464</v>
      </c>
      <c r="P42" s="85">
        <v>4</v>
      </c>
      <c r="Q42" s="85" t="s">
        <v>3403</v>
      </c>
      <c r="R42" s="85">
        <v>3</v>
      </c>
      <c r="S42" s="85"/>
      <c r="T42" s="85"/>
      <c r="U42" s="85" t="s">
        <v>3474</v>
      </c>
      <c r="V42" s="85">
        <v>2</v>
      </c>
    </row>
    <row r="43" spans="1:22" ht="15">
      <c r="A43" s="85" t="s">
        <v>3429</v>
      </c>
      <c r="B43" s="85">
        <v>13053</v>
      </c>
      <c r="C43" s="85" t="s">
        <v>3430</v>
      </c>
      <c r="D43" s="85">
        <v>20</v>
      </c>
      <c r="E43" s="85" t="s">
        <v>3442</v>
      </c>
      <c r="F43" s="85">
        <v>12</v>
      </c>
      <c r="G43" s="85" t="s">
        <v>3343</v>
      </c>
      <c r="H43" s="85">
        <v>14</v>
      </c>
      <c r="I43" s="85" t="s">
        <v>3431</v>
      </c>
      <c r="J43" s="85">
        <v>14</v>
      </c>
      <c r="K43" s="85" t="s">
        <v>3380</v>
      </c>
      <c r="L43" s="85">
        <v>11</v>
      </c>
      <c r="M43" s="85" t="s">
        <v>3459</v>
      </c>
      <c r="N43" s="85">
        <v>7</v>
      </c>
      <c r="O43" s="85" t="s">
        <v>3393</v>
      </c>
      <c r="P43" s="85">
        <v>4</v>
      </c>
      <c r="Q43" s="85" t="s">
        <v>3404</v>
      </c>
      <c r="R43" s="85">
        <v>3</v>
      </c>
      <c r="S43" s="85"/>
      <c r="T43" s="85"/>
      <c r="U43" s="85" t="s">
        <v>925</v>
      </c>
      <c r="V43" s="85">
        <v>2</v>
      </c>
    </row>
    <row r="44" spans="1:22" ht="15">
      <c r="A44" s="85" t="s">
        <v>925</v>
      </c>
      <c r="B44" s="85">
        <v>645</v>
      </c>
      <c r="C44" s="85" t="s">
        <v>3435</v>
      </c>
      <c r="D44" s="85">
        <v>19</v>
      </c>
      <c r="E44" s="85" t="s">
        <v>3443</v>
      </c>
      <c r="F44" s="85">
        <v>12</v>
      </c>
      <c r="G44" s="85" t="s">
        <v>3344</v>
      </c>
      <c r="H44" s="85">
        <v>14</v>
      </c>
      <c r="I44" s="85" t="s">
        <v>3450</v>
      </c>
      <c r="J44" s="85">
        <v>13</v>
      </c>
      <c r="K44" s="85" t="s">
        <v>3366</v>
      </c>
      <c r="L44" s="85">
        <v>11</v>
      </c>
      <c r="M44" s="85" t="s">
        <v>3460</v>
      </c>
      <c r="N44" s="85">
        <v>6</v>
      </c>
      <c r="O44" s="85" t="s">
        <v>3465</v>
      </c>
      <c r="P44" s="85">
        <v>4</v>
      </c>
      <c r="Q44" s="85" t="s">
        <v>3405</v>
      </c>
      <c r="R44" s="85">
        <v>3</v>
      </c>
      <c r="S44" s="85"/>
      <c r="T44" s="85"/>
      <c r="U44" s="85"/>
      <c r="V44" s="85"/>
    </row>
    <row r="45" spans="1:22" ht="15">
      <c r="A45" s="85" t="s">
        <v>270</v>
      </c>
      <c r="B45" s="85">
        <v>91</v>
      </c>
      <c r="C45" s="85" t="s">
        <v>3436</v>
      </c>
      <c r="D45" s="85">
        <v>18</v>
      </c>
      <c r="E45" s="85" t="s">
        <v>3444</v>
      </c>
      <c r="F45" s="85">
        <v>12</v>
      </c>
      <c r="G45" s="85" t="s">
        <v>3345</v>
      </c>
      <c r="H45" s="85">
        <v>14</v>
      </c>
      <c r="I45" s="85" t="s">
        <v>3445</v>
      </c>
      <c r="J45" s="85">
        <v>13</v>
      </c>
      <c r="K45" s="85" t="s">
        <v>3381</v>
      </c>
      <c r="L45" s="85">
        <v>11</v>
      </c>
      <c r="M45" s="85" t="s">
        <v>3461</v>
      </c>
      <c r="N45" s="85">
        <v>6</v>
      </c>
      <c r="O45" s="85" t="s">
        <v>3466</v>
      </c>
      <c r="P45" s="85">
        <v>4</v>
      </c>
      <c r="Q45" s="85" t="s">
        <v>3361</v>
      </c>
      <c r="R45" s="85">
        <v>3</v>
      </c>
      <c r="S45" s="85"/>
      <c r="T45" s="85"/>
      <c r="U45" s="85"/>
      <c r="V45" s="85"/>
    </row>
    <row r="46" spans="1:22" ht="15">
      <c r="A46" s="85" t="s">
        <v>3430</v>
      </c>
      <c r="B46" s="85">
        <v>67</v>
      </c>
      <c r="C46" s="85" t="s">
        <v>3437</v>
      </c>
      <c r="D46" s="85">
        <v>18</v>
      </c>
      <c r="E46" s="85" t="s">
        <v>3432</v>
      </c>
      <c r="F46" s="85">
        <v>11</v>
      </c>
      <c r="G46" s="85" t="s">
        <v>3346</v>
      </c>
      <c r="H46" s="85">
        <v>14</v>
      </c>
      <c r="I46" s="85" t="s">
        <v>3451</v>
      </c>
      <c r="J46" s="85">
        <v>12</v>
      </c>
      <c r="K46" s="85" t="s">
        <v>3382</v>
      </c>
      <c r="L46" s="85">
        <v>11</v>
      </c>
      <c r="M46" s="85" t="s">
        <v>3385</v>
      </c>
      <c r="N46" s="85">
        <v>6</v>
      </c>
      <c r="O46" s="85" t="s">
        <v>3394</v>
      </c>
      <c r="P46" s="85">
        <v>4</v>
      </c>
      <c r="Q46" s="85" t="s">
        <v>930</v>
      </c>
      <c r="R46" s="85">
        <v>3</v>
      </c>
      <c r="S46" s="85"/>
      <c r="T46" s="85"/>
      <c r="U46" s="85"/>
      <c r="V46" s="85"/>
    </row>
    <row r="47" spans="1:22" ht="15">
      <c r="A47" s="85" t="s">
        <v>3431</v>
      </c>
      <c r="B47" s="85">
        <v>57</v>
      </c>
      <c r="C47" s="85" t="s">
        <v>3438</v>
      </c>
      <c r="D47" s="85">
        <v>18</v>
      </c>
      <c r="E47" s="85" t="s">
        <v>3445</v>
      </c>
      <c r="F47" s="85">
        <v>11</v>
      </c>
      <c r="G47" s="85" t="s">
        <v>3347</v>
      </c>
      <c r="H47" s="85">
        <v>14</v>
      </c>
      <c r="I47" s="85" t="s">
        <v>3452</v>
      </c>
      <c r="J47" s="85">
        <v>11</v>
      </c>
      <c r="K47" s="85" t="s">
        <v>3383</v>
      </c>
      <c r="L47" s="85">
        <v>11</v>
      </c>
      <c r="M47" s="85" t="s">
        <v>3361</v>
      </c>
      <c r="N47" s="85">
        <v>6</v>
      </c>
      <c r="O47" s="85" t="s">
        <v>3395</v>
      </c>
      <c r="P47" s="85">
        <v>4</v>
      </c>
      <c r="Q47" s="85" t="s">
        <v>3406</v>
      </c>
      <c r="R47" s="85">
        <v>3</v>
      </c>
      <c r="S47" s="85"/>
      <c r="T47" s="85"/>
      <c r="U47" s="85"/>
      <c r="V47" s="85"/>
    </row>
    <row r="48" spans="1:22" ht="15">
      <c r="A48" s="85" t="s">
        <v>3432</v>
      </c>
      <c r="B48" s="85">
        <v>50</v>
      </c>
      <c r="C48" s="85" t="s">
        <v>3439</v>
      </c>
      <c r="D48" s="85">
        <v>18</v>
      </c>
      <c r="E48" s="85" t="s">
        <v>3446</v>
      </c>
      <c r="F48" s="85">
        <v>10</v>
      </c>
      <c r="G48" s="85" t="s">
        <v>3366</v>
      </c>
      <c r="H48" s="85">
        <v>14</v>
      </c>
      <c r="I48" s="85" t="s">
        <v>3453</v>
      </c>
      <c r="J48" s="85">
        <v>11</v>
      </c>
      <c r="K48" s="85" t="s">
        <v>3455</v>
      </c>
      <c r="L48" s="85">
        <v>11</v>
      </c>
      <c r="M48" s="85" t="s">
        <v>3446</v>
      </c>
      <c r="N48" s="85">
        <v>6</v>
      </c>
      <c r="O48" s="85" t="s">
        <v>3342</v>
      </c>
      <c r="P48" s="85">
        <v>4</v>
      </c>
      <c r="Q48" s="85" t="s">
        <v>3407</v>
      </c>
      <c r="R48" s="85">
        <v>3</v>
      </c>
      <c r="S48" s="85"/>
      <c r="T48" s="85"/>
      <c r="U48" s="85"/>
      <c r="V48" s="85"/>
    </row>
    <row r="51" spans="1:22" ht="15" customHeight="1">
      <c r="A51" s="13" t="s">
        <v>3487</v>
      </c>
      <c r="B51" s="13" t="s">
        <v>3297</v>
      </c>
      <c r="C51" s="13" t="s">
        <v>3498</v>
      </c>
      <c r="D51" s="13" t="s">
        <v>3300</v>
      </c>
      <c r="E51" s="13" t="s">
        <v>3499</v>
      </c>
      <c r="F51" s="13" t="s">
        <v>3302</v>
      </c>
      <c r="G51" s="13" t="s">
        <v>3501</v>
      </c>
      <c r="H51" s="13" t="s">
        <v>3304</v>
      </c>
      <c r="I51" s="13" t="s">
        <v>3512</v>
      </c>
      <c r="J51" s="13" t="s">
        <v>3306</v>
      </c>
      <c r="K51" s="13" t="s">
        <v>3523</v>
      </c>
      <c r="L51" s="13" t="s">
        <v>3308</v>
      </c>
      <c r="M51" s="13" t="s">
        <v>3534</v>
      </c>
      <c r="N51" s="13" t="s">
        <v>3310</v>
      </c>
      <c r="O51" s="13" t="s">
        <v>3545</v>
      </c>
      <c r="P51" s="13" t="s">
        <v>3312</v>
      </c>
      <c r="Q51" s="13" t="s">
        <v>3556</v>
      </c>
      <c r="R51" s="13" t="s">
        <v>3314</v>
      </c>
      <c r="S51" s="79" t="s">
        <v>3567</v>
      </c>
      <c r="T51" s="79" t="s">
        <v>3316</v>
      </c>
      <c r="U51" s="13" t="s">
        <v>3568</v>
      </c>
      <c r="V51" s="13" t="s">
        <v>3317</v>
      </c>
    </row>
    <row r="52" spans="1:22" ht="15">
      <c r="A52" s="85" t="s">
        <v>3488</v>
      </c>
      <c r="B52" s="85">
        <v>29</v>
      </c>
      <c r="C52" s="85" t="s">
        <v>3490</v>
      </c>
      <c r="D52" s="85">
        <v>18</v>
      </c>
      <c r="E52" s="85" t="s">
        <v>3500</v>
      </c>
      <c r="F52" s="85">
        <v>7</v>
      </c>
      <c r="G52" s="85" t="s">
        <v>3502</v>
      </c>
      <c r="H52" s="85">
        <v>14</v>
      </c>
      <c r="I52" s="85" t="s">
        <v>3513</v>
      </c>
      <c r="J52" s="85">
        <v>8</v>
      </c>
      <c r="K52" s="85" t="s">
        <v>3524</v>
      </c>
      <c r="L52" s="85">
        <v>11</v>
      </c>
      <c r="M52" s="85" t="s">
        <v>3535</v>
      </c>
      <c r="N52" s="85">
        <v>5</v>
      </c>
      <c r="O52" s="85" t="s">
        <v>3546</v>
      </c>
      <c r="P52" s="85">
        <v>4</v>
      </c>
      <c r="Q52" s="85" t="s">
        <v>3557</v>
      </c>
      <c r="R52" s="85">
        <v>3</v>
      </c>
      <c r="S52" s="85"/>
      <c r="T52" s="85"/>
      <c r="U52" s="85" t="s">
        <v>3569</v>
      </c>
      <c r="V52" s="85">
        <v>2</v>
      </c>
    </row>
    <row r="53" spans="1:22" ht="15">
      <c r="A53" s="85" t="s">
        <v>3489</v>
      </c>
      <c r="B53" s="85">
        <v>28</v>
      </c>
      <c r="C53" s="85" t="s">
        <v>3491</v>
      </c>
      <c r="D53" s="85">
        <v>18</v>
      </c>
      <c r="E53" s="85" t="s">
        <v>3489</v>
      </c>
      <c r="F53" s="85">
        <v>6</v>
      </c>
      <c r="G53" s="85" t="s">
        <v>3503</v>
      </c>
      <c r="H53" s="85">
        <v>14</v>
      </c>
      <c r="I53" s="85" t="s">
        <v>3514</v>
      </c>
      <c r="J53" s="85">
        <v>6</v>
      </c>
      <c r="K53" s="85" t="s">
        <v>3525</v>
      </c>
      <c r="L53" s="85">
        <v>11</v>
      </c>
      <c r="M53" s="85" t="s">
        <v>3536</v>
      </c>
      <c r="N53" s="85">
        <v>5</v>
      </c>
      <c r="O53" s="85" t="s">
        <v>3547</v>
      </c>
      <c r="P53" s="85">
        <v>4</v>
      </c>
      <c r="Q53" s="85" t="s">
        <v>3558</v>
      </c>
      <c r="R53" s="85">
        <v>3</v>
      </c>
      <c r="S53" s="85"/>
      <c r="T53" s="85"/>
      <c r="U53" s="85" t="s">
        <v>3570</v>
      </c>
      <c r="V53" s="85">
        <v>2</v>
      </c>
    </row>
    <row r="54" spans="1:22" ht="15">
      <c r="A54" s="85" t="s">
        <v>3490</v>
      </c>
      <c r="B54" s="85">
        <v>28</v>
      </c>
      <c r="C54" s="85" t="s">
        <v>3488</v>
      </c>
      <c r="D54" s="85">
        <v>18</v>
      </c>
      <c r="E54" s="85" t="s">
        <v>3492</v>
      </c>
      <c r="F54" s="85">
        <v>5</v>
      </c>
      <c r="G54" s="85" t="s">
        <v>3504</v>
      </c>
      <c r="H54" s="85">
        <v>14</v>
      </c>
      <c r="I54" s="85" t="s">
        <v>3515</v>
      </c>
      <c r="J54" s="85">
        <v>4</v>
      </c>
      <c r="K54" s="85" t="s">
        <v>3526</v>
      </c>
      <c r="L54" s="85">
        <v>11</v>
      </c>
      <c r="M54" s="85" t="s">
        <v>3537</v>
      </c>
      <c r="N54" s="85">
        <v>5</v>
      </c>
      <c r="O54" s="85" t="s">
        <v>3548</v>
      </c>
      <c r="P54" s="85">
        <v>4</v>
      </c>
      <c r="Q54" s="85" t="s">
        <v>3559</v>
      </c>
      <c r="R54" s="85">
        <v>3</v>
      </c>
      <c r="S54" s="85"/>
      <c r="T54" s="85"/>
      <c r="U54" s="85" t="s">
        <v>3571</v>
      </c>
      <c r="V54" s="85">
        <v>2</v>
      </c>
    </row>
    <row r="55" spans="1:22" ht="15">
      <c r="A55" s="85" t="s">
        <v>3491</v>
      </c>
      <c r="B55" s="85">
        <v>28</v>
      </c>
      <c r="C55" s="85" t="s">
        <v>3489</v>
      </c>
      <c r="D55" s="85">
        <v>17</v>
      </c>
      <c r="E55" s="85" t="s">
        <v>3488</v>
      </c>
      <c r="F55" s="85">
        <v>5</v>
      </c>
      <c r="G55" s="85" t="s">
        <v>3505</v>
      </c>
      <c r="H55" s="85">
        <v>14</v>
      </c>
      <c r="I55" s="85" t="s">
        <v>3516</v>
      </c>
      <c r="J55" s="85">
        <v>4</v>
      </c>
      <c r="K55" s="85" t="s">
        <v>3527</v>
      </c>
      <c r="L55" s="85">
        <v>11</v>
      </c>
      <c r="M55" s="85" t="s">
        <v>3538</v>
      </c>
      <c r="N55" s="85">
        <v>5</v>
      </c>
      <c r="O55" s="85" t="s">
        <v>3549</v>
      </c>
      <c r="P55" s="85">
        <v>4</v>
      </c>
      <c r="Q55" s="85" t="s">
        <v>3560</v>
      </c>
      <c r="R55" s="85">
        <v>3</v>
      </c>
      <c r="S55" s="85"/>
      <c r="T55" s="85"/>
      <c r="U55" s="85" t="s">
        <v>3572</v>
      </c>
      <c r="V55" s="85">
        <v>2</v>
      </c>
    </row>
    <row r="56" spans="1:22" ht="15">
      <c r="A56" s="85" t="s">
        <v>3492</v>
      </c>
      <c r="B56" s="85">
        <v>26</v>
      </c>
      <c r="C56" s="85" t="s">
        <v>3492</v>
      </c>
      <c r="D56" s="85">
        <v>16</v>
      </c>
      <c r="E56" s="85" t="s">
        <v>3493</v>
      </c>
      <c r="F56" s="85">
        <v>5</v>
      </c>
      <c r="G56" s="85" t="s">
        <v>3506</v>
      </c>
      <c r="H56" s="85">
        <v>14</v>
      </c>
      <c r="I56" s="85" t="s">
        <v>3517</v>
      </c>
      <c r="J56" s="85">
        <v>4</v>
      </c>
      <c r="K56" s="85" t="s">
        <v>3528</v>
      </c>
      <c r="L56" s="85">
        <v>11</v>
      </c>
      <c r="M56" s="85" t="s">
        <v>3539</v>
      </c>
      <c r="N56" s="85">
        <v>5</v>
      </c>
      <c r="O56" s="85" t="s">
        <v>3550</v>
      </c>
      <c r="P56" s="85">
        <v>4</v>
      </c>
      <c r="Q56" s="85" t="s">
        <v>3561</v>
      </c>
      <c r="R56" s="85">
        <v>3</v>
      </c>
      <c r="S56" s="85"/>
      <c r="T56" s="85"/>
      <c r="U56" s="85"/>
      <c r="V56" s="85"/>
    </row>
    <row r="57" spans="1:22" ht="15">
      <c r="A57" s="85" t="s">
        <v>3493</v>
      </c>
      <c r="B57" s="85">
        <v>26</v>
      </c>
      <c r="C57" s="85" t="s">
        <v>3493</v>
      </c>
      <c r="D57" s="85">
        <v>16</v>
      </c>
      <c r="E57" s="85" t="s">
        <v>3494</v>
      </c>
      <c r="F57" s="85">
        <v>5</v>
      </c>
      <c r="G57" s="85" t="s">
        <v>3507</v>
      </c>
      <c r="H57" s="85">
        <v>14</v>
      </c>
      <c r="I57" s="85" t="s">
        <v>3518</v>
      </c>
      <c r="J57" s="85">
        <v>4</v>
      </c>
      <c r="K57" s="85" t="s">
        <v>3529</v>
      </c>
      <c r="L57" s="85">
        <v>11</v>
      </c>
      <c r="M57" s="85" t="s">
        <v>3540</v>
      </c>
      <c r="N57" s="85">
        <v>5</v>
      </c>
      <c r="O57" s="85" t="s">
        <v>3551</v>
      </c>
      <c r="P57" s="85">
        <v>4</v>
      </c>
      <c r="Q57" s="85" t="s">
        <v>3562</v>
      </c>
      <c r="R57" s="85">
        <v>3</v>
      </c>
      <c r="S57" s="85"/>
      <c r="T57" s="85"/>
      <c r="U57" s="85"/>
      <c r="V57" s="85"/>
    </row>
    <row r="58" spans="1:22" ht="15">
      <c r="A58" s="85" t="s">
        <v>3494</v>
      </c>
      <c r="B58" s="85">
        <v>26</v>
      </c>
      <c r="C58" s="85" t="s">
        <v>3494</v>
      </c>
      <c r="D58" s="85">
        <v>16</v>
      </c>
      <c r="E58" s="85" t="s">
        <v>3495</v>
      </c>
      <c r="F58" s="85">
        <v>5</v>
      </c>
      <c r="G58" s="85" t="s">
        <v>3508</v>
      </c>
      <c r="H58" s="85">
        <v>14</v>
      </c>
      <c r="I58" s="85" t="s">
        <v>3519</v>
      </c>
      <c r="J58" s="85">
        <v>4</v>
      </c>
      <c r="K58" s="85" t="s">
        <v>3530</v>
      </c>
      <c r="L58" s="85">
        <v>11</v>
      </c>
      <c r="M58" s="85" t="s">
        <v>3541</v>
      </c>
      <c r="N58" s="85">
        <v>5</v>
      </c>
      <c r="O58" s="85" t="s">
        <v>3552</v>
      </c>
      <c r="P58" s="85">
        <v>4</v>
      </c>
      <c r="Q58" s="85" t="s">
        <v>3563</v>
      </c>
      <c r="R58" s="85">
        <v>3</v>
      </c>
      <c r="S58" s="85"/>
      <c r="T58" s="85"/>
      <c r="U58" s="85"/>
      <c r="V58" s="85"/>
    </row>
    <row r="59" spans="1:22" ht="15">
      <c r="A59" s="85" t="s">
        <v>3495</v>
      </c>
      <c r="B59" s="85">
        <v>26</v>
      </c>
      <c r="C59" s="85" t="s">
        <v>3495</v>
      </c>
      <c r="D59" s="85">
        <v>16</v>
      </c>
      <c r="E59" s="85" t="s">
        <v>3490</v>
      </c>
      <c r="F59" s="85">
        <v>5</v>
      </c>
      <c r="G59" s="85" t="s">
        <v>3509</v>
      </c>
      <c r="H59" s="85">
        <v>14</v>
      </c>
      <c r="I59" s="85" t="s">
        <v>3520</v>
      </c>
      <c r="J59" s="85">
        <v>4</v>
      </c>
      <c r="K59" s="85" t="s">
        <v>3531</v>
      </c>
      <c r="L59" s="85">
        <v>11</v>
      </c>
      <c r="M59" s="85" t="s">
        <v>3542</v>
      </c>
      <c r="N59" s="85">
        <v>5</v>
      </c>
      <c r="O59" s="85" t="s">
        <v>3553</v>
      </c>
      <c r="P59" s="85">
        <v>4</v>
      </c>
      <c r="Q59" s="85" t="s">
        <v>3564</v>
      </c>
      <c r="R59" s="85">
        <v>3</v>
      </c>
      <c r="S59" s="85"/>
      <c r="T59" s="85"/>
      <c r="U59" s="85"/>
      <c r="V59" s="85"/>
    </row>
    <row r="60" spans="1:22" ht="15">
      <c r="A60" s="85" t="s">
        <v>3496</v>
      </c>
      <c r="B60" s="85">
        <v>26</v>
      </c>
      <c r="C60" s="85" t="s">
        <v>3496</v>
      </c>
      <c r="D60" s="85">
        <v>16</v>
      </c>
      <c r="E60" s="85" t="s">
        <v>3491</v>
      </c>
      <c r="F60" s="85">
        <v>5</v>
      </c>
      <c r="G60" s="85" t="s">
        <v>3510</v>
      </c>
      <c r="H60" s="85">
        <v>14</v>
      </c>
      <c r="I60" s="85" t="s">
        <v>3521</v>
      </c>
      <c r="J60" s="85">
        <v>4</v>
      </c>
      <c r="K60" s="85" t="s">
        <v>3532</v>
      </c>
      <c r="L60" s="85">
        <v>11</v>
      </c>
      <c r="M60" s="85" t="s">
        <v>3543</v>
      </c>
      <c r="N60" s="85">
        <v>5</v>
      </c>
      <c r="O60" s="85" t="s">
        <v>3554</v>
      </c>
      <c r="P60" s="85">
        <v>2</v>
      </c>
      <c r="Q60" s="85" t="s">
        <v>3565</v>
      </c>
      <c r="R60" s="85">
        <v>3</v>
      </c>
      <c r="S60" s="85"/>
      <c r="T60" s="85"/>
      <c r="U60" s="85"/>
      <c r="V60" s="85"/>
    </row>
    <row r="61" spans="1:22" ht="15">
      <c r="A61" s="85" t="s">
        <v>3497</v>
      </c>
      <c r="B61" s="85">
        <v>19</v>
      </c>
      <c r="C61" s="85" t="s">
        <v>3497</v>
      </c>
      <c r="D61" s="85">
        <v>15</v>
      </c>
      <c r="E61" s="85" t="s">
        <v>3496</v>
      </c>
      <c r="F61" s="85">
        <v>5</v>
      </c>
      <c r="G61" s="85" t="s">
        <v>3511</v>
      </c>
      <c r="H61" s="85">
        <v>14</v>
      </c>
      <c r="I61" s="85" t="s">
        <v>3522</v>
      </c>
      <c r="J61" s="85">
        <v>4</v>
      </c>
      <c r="K61" s="85" t="s">
        <v>3533</v>
      </c>
      <c r="L61" s="85">
        <v>11</v>
      </c>
      <c r="M61" s="85" t="s">
        <v>3544</v>
      </c>
      <c r="N61" s="85">
        <v>5</v>
      </c>
      <c r="O61" s="85" t="s">
        <v>3555</v>
      </c>
      <c r="P61" s="85">
        <v>2</v>
      </c>
      <c r="Q61" s="85" t="s">
        <v>3566</v>
      </c>
      <c r="R61" s="85">
        <v>3</v>
      </c>
      <c r="S61" s="85"/>
      <c r="T61" s="85"/>
      <c r="U61" s="85"/>
      <c r="V61" s="85"/>
    </row>
    <row r="64" spans="1:22" ht="15" customHeight="1">
      <c r="A64" s="13" t="s">
        <v>3585</v>
      </c>
      <c r="B64" s="13" t="s">
        <v>3297</v>
      </c>
      <c r="C64" s="13" t="s">
        <v>3587</v>
      </c>
      <c r="D64" s="13" t="s">
        <v>3300</v>
      </c>
      <c r="E64" s="13" t="s">
        <v>3588</v>
      </c>
      <c r="F64" s="13" t="s">
        <v>3302</v>
      </c>
      <c r="G64" s="13" t="s">
        <v>3591</v>
      </c>
      <c r="H64" s="13" t="s">
        <v>3304</v>
      </c>
      <c r="I64" s="13" t="s">
        <v>3593</v>
      </c>
      <c r="J64" s="13" t="s">
        <v>3306</v>
      </c>
      <c r="K64" s="13" t="s">
        <v>3596</v>
      </c>
      <c r="L64" s="13" t="s">
        <v>3308</v>
      </c>
      <c r="M64" s="13" t="s">
        <v>3598</v>
      </c>
      <c r="N64" s="13" t="s">
        <v>3310</v>
      </c>
      <c r="O64" s="79" t="s">
        <v>3600</v>
      </c>
      <c r="P64" s="79" t="s">
        <v>3312</v>
      </c>
      <c r="Q64" s="79" t="s">
        <v>3602</v>
      </c>
      <c r="R64" s="79" t="s">
        <v>3314</v>
      </c>
      <c r="S64" s="79" t="s">
        <v>3604</v>
      </c>
      <c r="T64" s="79" t="s">
        <v>3316</v>
      </c>
      <c r="U64" s="79" t="s">
        <v>3606</v>
      </c>
      <c r="V64" s="79" t="s">
        <v>3317</v>
      </c>
    </row>
    <row r="65" spans="1:22" ht="15">
      <c r="A65" s="79" t="s">
        <v>270</v>
      </c>
      <c r="B65" s="79">
        <v>69</v>
      </c>
      <c r="C65" s="79" t="s">
        <v>273</v>
      </c>
      <c r="D65" s="79">
        <v>13</v>
      </c>
      <c r="E65" s="79" t="s">
        <v>270</v>
      </c>
      <c r="F65" s="79">
        <v>30</v>
      </c>
      <c r="G65" s="79" t="s">
        <v>270</v>
      </c>
      <c r="H65" s="79">
        <v>2</v>
      </c>
      <c r="I65" s="79" t="s">
        <v>270</v>
      </c>
      <c r="J65" s="79">
        <v>20</v>
      </c>
      <c r="K65" s="79" t="s">
        <v>270</v>
      </c>
      <c r="L65" s="79">
        <v>1</v>
      </c>
      <c r="M65" s="79" t="s">
        <v>270</v>
      </c>
      <c r="N65" s="79">
        <v>8</v>
      </c>
      <c r="O65" s="79"/>
      <c r="P65" s="79"/>
      <c r="Q65" s="79"/>
      <c r="R65" s="79"/>
      <c r="S65" s="79"/>
      <c r="T65" s="79"/>
      <c r="U65" s="79"/>
      <c r="V65" s="79"/>
    </row>
    <row r="66" spans="1:22" ht="15">
      <c r="A66" s="79" t="s">
        <v>283</v>
      </c>
      <c r="B66" s="79">
        <v>21</v>
      </c>
      <c r="C66" s="79" t="s">
        <v>293</v>
      </c>
      <c r="D66" s="79">
        <v>9</v>
      </c>
      <c r="E66" s="79" t="s">
        <v>265</v>
      </c>
      <c r="F66" s="79">
        <v>8</v>
      </c>
      <c r="G66" s="79"/>
      <c r="H66" s="79"/>
      <c r="I66" s="79" t="s">
        <v>283</v>
      </c>
      <c r="J66" s="79">
        <v>7</v>
      </c>
      <c r="K66" s="79"/>
      <c r="L66" s="79"/>
      <c r="M66" s="79" t="s">
        <v>297</v>
      </c>
      <c r="N66" s="79">
        <v>1</v>
      </c>
      <c r="O66" s="79"/>
      <c r="P66" s="79"/>
      <c r="Q66" s="79"/>
      <c r="R66" s="79"/>
      <c r="S66" s="79"/>
      <c r="T66" s="79"/>
      <c r="U66" s="79"/>
      <c r="V66" s="79"/>
    </row>
    <row r="67" spans="1:22" ht="15">
      <c r="A67" s="79" t="s">
        <v>273</v>
      </c>
      <c r="B67" s="79">
        <v>19</v>
      </c>
      <c r="C67" s="79" t="s">
        <v>283</v>
      </c>
      <c r="D67" s="79">
        <v>8</v>
      </c>
      <c r="E67" s="79" t="s">
        <v>290</v>
      </c>
      <c r="F67" s="79">
        <v>5</v>
      </c>
      <c r="G67" s="79"/>
      <c r="H67" s="79"/>
      <c r="I67" s="79" t="s">
        <v>272</v>
      </c>
      <c r="J67" s="79">
        <v>2</v>
      </c>
      <c r="K67" s="79"/>
      <c r="L67" s="79"/>
      <c r="M67" s="79" t="s">
        <v>230</v>
      </c>
      <c r="N67" s="79">
        <v>1</v>
      </c>
      <c r="O67" s="79"/>
      <c r="P67" s="79"/>
      <c r="Q67" s="79"/>
      <c r="R67" s="79"/>
      <c r="S67" s="79"/>
      <c r="T67" s="79"/>
      <c r="U67" s="79"/>
      <c r="V67" s="79"/>
    </row>
    <row r="68" spans="1:22" ht="15">
      <c r="A68" s="79" t="s">
        <v>277</v>
      </c>
      <c r="B68" s="79">
        <v>15</v>
      </c>
      <c r="C68" s="79" t="s">
        <v>270</v>
      </c>
      <c r="D68" s="79">
        <v>8</v>
      </c>
      <c r="E68" s="79" t="s">
        <v>283</v>
      </c>
      <c r="F68" s="79">
        <v>5</v>
      </c>
      <c r="G68" s="79"/>
      <c r="H68" s="79"/>
      <c r="I68" s="79" t="s">
        <v>277</v>
      </c>
      <c r="J68" s="79">
        <v>2</v>
      </c>
      <c r="K68" s="79"/>
      <c r="L68" s="79"/>
      <c r="M68" s="79" t="s">
        <v>294</v>
      </c>
      <c r="N68" s="79">
        <v>1</v>
      </c>
      <c r="O68" s="79"/>
      <c r="P68" s="79"/>
      <c r="Q68" s="79"/>
      <c r="R68" s="79"/>
      <c r="S68" s="79"/>
      <c r="T68" s="79"/>
      <c r="U68" s="79"/>
      <c r="V68" s="79"/>
    </row>
    <row r="69" spans="1:22" ht="15">
      <c r="A69" s="79" t="s">
        <v>265</v>
      </c>
      <c r="B69" s="79">
        <v>14</v>
      </c>
      <c r="C69" s="79" t="s">
        <v>277</v>
      </c>
      <c r="D69" s="79">
        <v>8</v>
      </c>
      <c r="E69" s="79" t="s">
        <v>268</v>
      </c>
      <c r="F69" s="79">
        <v>5</v>
      </c>
      <c r="G69" s="79"/>
      <c r="H69" s="79"/>
      <c r="I69" s="79" t="s">
        <v>273</v>
      </c>
      <c r="J69" s="79">
        <v>2</v>
      </c>
      <c r="K69" s="79"/>
      <c r="L69" s="79"/>
      <c r="M69" s="79" t="s">
        <v>280</v>
      </c>
      <c r="N69" s="79">
        <v>1</v>
      </c>
      <c r="O69" s="79"/>
      <c r="P69" s="79"/>
      <c r="Q69" s="79"/>
      <c r="R69" s="79"/>
      <c r="S69" s="79"/>
      <c r="T69" s="79"/>
      <c r="U69" s="79"/>
      <c r="V69" s="79"/>
    </row>
    <row r="70" spans="1:22" ht="15">
      <c r="A70" s="79" t="s">
        <v>293</v>
      </c>
      <c r="B70" s="79">
        <v>13</v>
      </c>
      <c r="C70" s="79" t="s">
        <v>287</v>
      </c>
      <c r="D70" s="79">
        <v>8</v>
      </c>
      <c r="E70" s="79" t="s">
        <v>277</v>
      </c>
      <c r="F70" s="79">
        <v>5</v>
      </c>
      <c r="G70" s="79"/>
      <c r="H70" s="79"/>
      <c r="I70" s="79" t="s">
        <v>276</v>
      </c>
      <c r="J70" s="79">
        <v>1</v>
      </c>
      <c r="K70" s="79"/>
      <c r="L70" s="79"/>
      <c r="M70" s="79" t="s">
        <v>284</v>
      </c>
      <c r="N70" s="79">
        <v>1</v>
      </c>
      <c r="O70" s="79"/>
      <c r="P70" s="79"/>
      <c r="Q70" s="79"/>
      <c r="R70" s="79"/>
      <c r="S70" s="79"/>
      <c r="T70" s="79"/>
      <c r="U70" s="79"/>
      <c r="V70" s="79"/>
    </row>
    <row r="71" spans="1:22" ht="15">
      <c r="A71" s="79" t="s">
        <v>287</v>
      </c>
      <c r="B71" s="79">
        <v>12</v>
      </c>
      <c r="C71" s="79" t="s">
        <v>279</v>
      </c>
      <c r="D71" s="79">
        <v>7</v>
      </c>
      <c r="E71" s="79" t="s">
        <v>275</v>
      </c>
      <c r="F71" s="79">
        <v>4</v>
      </c>
      <c r="G71" s="79"/>
      <c r="H71" s="79"/>
      <c r="I71" s="79" t="s">
        <v>292</v>
      </c>
      <c r="J71" s="79">
        <v>1</v>
      </c>
      <c r="K71" s="79"/>
      <c r="L71" s="79"/>
      <c r="M71" s="79" t="s">
        <v>283</v>
      </c>
      <c r="N71" s="79">
        <v>1</v>
      </c>
      <c r="O71" s="79"/>
      <c r="P71" s="79"/>
      <c r="Q71" s="79"/>
      <c r="R71" s="79"/>
      <c r="S71" s="79"/>
      <c r="T71" s="79"/>
      <c r="U71" s="79"/>
      <c r="V71" s="79"/>
    </row>
    <row r="72" spans="1:22" ht="15">
      <c r="A72" s="79" t="s">
        <v>268</v>
      </c>
      <c r="B72" s="79">
        <v>10</v>
      </c>
      <c r="C72" s="79" t="s">
        <v>296</v>
      </c>
      <c r="D72" s="79">
        <v>6</v>
      </c>
      <c r="E72" s="79" t="s">
        <v>273</v>
      </c>
      <c r="F72" s="79">
        <v>4</v>
      </c>
      <c r="G72" s="79"/>
      <c r="H72" s="79"/>
      <c r="I72" s="79" t="s">
        <v>268</v>
      </c>
      <c r="J72" s="79">
        <v>1</v>
      </c>
      <c r="K72" s="79"/>
      <c r="L72" s="79"/>
      <c r="M72" s="79" t="s">
        <v>287</v>
      </c>
      <c r="N72" s="79">
        <v>1</v>
      </c>
      <c r="O72" s="79"/>
      <c r="P72" s="79"/>
      <c r="Q72" s="79"/>
      <c r="R72" s="79"/>
      <c r="S72" s="79"/>
      <c r="T72" s="79"/>
      <c r="U72" s="79"/>
      <c r="V72" s="79"/>
    </row>
    <row r="73" spans="1:22" ht="15">
      <c r="A73" s="79" t="s">
        <v>279</v>
      </c>
      <c r="B73" s="79">
        <v>9</v>
      </c>
      <c r="C73" s="79" t="s">
        <v>265</v>
      </c>
      <c r="D73" s="79">
        <v>6</v>
      </c>
      <c r="E73" s="79" t="s">
        <v>293</v>
      </c>
      <c r="F73" s="79">
        <v>4</v>
      </c>
      <c r="G73" s="79"/>
      <c r="H73" s="79"/>
      <c r="I73" s="79" t="s">
        <v>294</v>
      </c>
      <c r="J73" s="79">
        <v>1</v>
      </c>
      <c r="K73" s="79"/>
      <c r="L73" s="79"/>
      <c r="M73" s="79"/>
      <c r="N73" s="79"/>
      <c r="O73" s="79"/>
      <c r="P73" s="79"/>
      <c r="Q73" s="79"/>
      <c r="R73" s="79"/>
      <c r="S73" s="79"/>
      <c r="T73" s="79"/>
      <c r="U73" s="79"/>
      <c r="V73" s="79"/>
    </row>
    <row r="74" spans="1:22" ht="15">
      <c r="A74" s="79" t="s">
        <v>290</v>
      </c>
      <c r="B74" s="79">
        <v>9</v>
      </c>
      <c r="C74" s="79" t="s">
        <v>288</v>
      </c>
      <c r="D74" s="79">
        <v>6</v>
      </c>
      <c r="E74" s="79" t="s">
        <v>287</v>
      </c>
      <c r="F74" s="79">
        <v>3</v>
      </c>
      <c r="G74" s="79"/>
      <c r="H74" s="79"/>
      <c r="I74" s="79" t="s">
        <v>290</v>
      </c>
      <c r="J74" s="79">
        <v>1</v>
      </c>
      <c r="K74" s="79"/>
      <c r="L74" s="79"/>
      <c r="M74" s="79"/>
      <c r="N74" s="79"/>
      <c r="O74" s="79"/>
      <c r="P74" s="79"/>
      <c r="Q74" s="79"/>
      <c r="R74" s="79"/>
      <c r="S74" s="79"/>
      <c r="T74" s="79"/>
      <c r="U74" s="79"/>
      <c r="V74" s="79"/>
    </row>
    <row r="77" spans="1:22" ht="15" customHeight="1">
      <c r="A77" s="13" t="s">
        <v>3586</v>
      </c>
      <c r="B77" s="13" t="s">
        <v>3297</v>
      </c>
      <c r="C77" s="13" t="s">
        <v>3589</v>
      </c>
      <c r="D77" s="13" t="s">
        <v>3300</v>
      </c>
      <c r="E77" s="13" t="s">
        <v>3590</v>
      </c>
      <c r="F77" s="13" t="s">
        <v>3302</v>
      </c>
      <c r="G77" s="13" t="s">
        <v>3592</v>
      </c>
      <c r="H77" s="13" t="s">
        <v>3304</v>
      </c>
      <c r="I77" s="13" t="s">
        <v>3595</v>
      </c>
      <c r="J77" s="13" t="s">
        <v>3306</v>
      </c>
      <c r="K77" s="13" t="s">
        <v>3597</v>
      </c>
      <c r="L77" s="13" t="s">
        <v>3308</v>
      </c>
      <c r="M77" s="13" t="s">
        <v>3599</v>
      </c>
      <c r="N77" s="13" t="s">
        <v>3310</v>
      </c>
      <c r="O77" s="13" t="s">
        <v>3601</v>
      </c>
      <c r="P77" s="13" t="s">
        <v>3312</v>
      </c>
      <c r="Q77" s="79" t="s">
        <v>3603</v>
      </c>
      <c r="R77" s="79" t="s">
        <v>3314</v>
      </c>
      <c r="S77" s="13" t="s">
        <v>3605</v>
      </c>
      <c r="T77" s="13" t="s">
        <v>3316</v>
      </c>
      <c r="U77" s="79" t="s">
        <v>3607</v>
      </c>
      <c r="V77" s="79" t="s">
        <v>3317</v>
      </c>
    </row>
    <row r="78" spans="1:22" ht="15">
      <c r="A78" s="79" t="s">
        <v>270</v>
      </c>
      <c r="B78" s="79">
        <v>22</v>
      </c>
      <c r="C78" s="79" t="s">
        <v>273</v>
      </c>
      <c r="D78" s="79">
        <v>4</v>
      </c>
      <c r="E78" s="79" t="s">
        <v>270</v>
      </c>
      <c r="F78" s="79">
        <v>11</v>
      </c>
      <c r="G78" s="79" t="s">
        <v>328</v>
      </c>
      <c r="H78" s="79">
        <v>1</v>
      </c>
      <c r="I78" s="79" t="s">
        <v>270</v>
      </c>
      <c r="J78" s="79">
        <v>7</v>
      </c>
      <c r="K78" s="79" t="s">
        <v>306</v>
      </c>
      <c r="L78" s="79">
        <v>4</v>
      </c>
      <c r="M78" s="79" t="s">
        <v>270</v>
      </c>
      <c r="N78" s="79">
        <v>2</v>
      </c>
      <c r="O78" s="79" t="s">
        <v>295</v>
      </c>
      <c r="P78" s="79">
        <v>2</v>
      </c>
      <c r="Q78" s="79"/>
      <c r="R78" s="79"/>
      <c r="S78" s="79" t="s">
        <v>310</v>
      </c>
      <c r="T78" s="79">
        <v>1</v>
      </c>
      <c r="U78" s="79"/>
      <c r="V78" s="79"/>
    </row>
    <row r="79" spans="1:22" ht="15">
      <c r="A79" s="79" t="s">
        <v>265</v>
      </c>
      <c r="B79" s="79">
        <v>10</v>
      </c>
      <c r="C79" s="79" t="s">
        <v>265</v>
      </c>
      <c r="D79" s="79">
        <v>4</v>
      </c>
      <c r="E79" s="79" t="s">
        <v>265</v>
      </c>
      <c r="F79" s="79">
        <v>6</v>
      </c>
      <c r="G79" s="79" t="s">
        <v>290</v>
      </c>
      <c r="H79" s="79">
        <v>1</v>
      </c>
      <c r="I79" s="79" t="s">
        <v>249</v>
      </c>
      <c r="J79" s="79">
        <v>4</v>
      </c>
      <c r="K79" s="79" t="s">
        <v>330</v>
      </c>
      <c r="L79" s="79">
        <v>3</v>
      </c>
      <c r="M79" s="79" t="s">
        <v>287</v>
      </c>
      <c r="N79" s="79">
        <v>2</v>
      </c>
      <c r="O79" s="79" t="s">
        <v>316</v>
      </c>
      <c r="P79" s="79">
        <v>2</v>
      </c>
      <c r="Q79" s="79"/>
      <c r="R79" s="79"/>
      <c r="S79" s="79" t="s">
        <v>309</v>
      </c>
      <c r="T79" s="79">
        <v>1</v>
      </c>
      <c r="U79" s="79"/>
      <c r="V79" s="79"/>
    </row>
    <row r="80" spans="1:22" ht="15">
      <c r="A80" s="79" t="s">
        <v>287</v>
      </c>
      <c r="B80" s="79">
        <v>8</v>
      </c>
      <c r="C80" s="79" t="s">
        <v>268</v>
      </c>
      <c r="D80" s="79">
        <v>3</v>
      </c>
      <c r="E80" s="79" t="s">
        <v>329</v>
      </c>
      <c r="F80" s="79">
        <v>6</v>
      </c>
      <c r="G80" s="79" t="s">
        <v>3594</v>
      </c>
      <c r="H80" s="79">
        <v>1</v>
      </c>
      <c r="I80" s="79" t="s">
        <v>317</v>
      </c>
      <c r="J80" s="79">
        <v>4</v>
      </c>
      <c r="K80" s="79" t="s">
        <v>242</v>
      </c>
      <c r="L80" s="79">
        <v>3</v>
      </c>
      <c r="M80" s="79" t="s">
        <v>286</v>
      </c>
      <c r="N80" s="79">
        <v>1</v>
      </c>
      <c r="O80" s="79" t="s">
        <v>315</v>
      </c>
      <c r="P80" s="79">
        <v>2</v>
      </c>
      <c r="Q80" s="79"/>
      <c r="R80" s="79"/>
      <c r="S80" s="79"/>
      <c r="T80" s="79"/>
      <c r="U80" s="79"/>
      <c r="V80" s="79"/>
    </row>
    <row r="81" spans="1:22" ht="15">
      <c r="A81" s="79" t="s">
        <v>283</v>
      </c>
      <c r="B81" s="79">
        <v>7</v>
      </c>
      <c r="C81" s="79" t="s">
        <v>287</v>
      </c>
      <c r="D81" s="79">
        <v>3</v>
      </c>
      <c r="E81" s="79" t="s">
        <v>321</v>
      </c>
      <c r="F81" s="79">
        <v>4</v>
      </c>
      <c r="G81" s="79" t="s">
        <v>327</v>
      </c>
      <c r="H81" s="79">
        <v>1</v>
      </c>
      <c r="I81" s="79" t="s">
        <v>283</v>
      </c>
      <c r="J81" s="79">
        <v>2</v>
      </c>
      <c r="K81" s="79" t="s">
        <v>241</v>
      </c>
      <c r="L81" s="79">
        <v>3</v>
      </c>
      <c r="M81" s="79" t="s">
        <v>312</v>
      </c>
      <c r="N81" s="79">
        <v>1</v>
      </c>
      <c r="O81" s="79" t="s">
        <v>314</v>
      </c>
      <c r="P81" s="79">
        <v>2</v>
      </c>
      <c r="Q81" s="79"/>
      <c r="R81" s="79"/>
      <c r="S81" s="79"/>
      <c r="T81" s="79"/>
      <c r="U81" s="79"/>
      <c r="V81" s="79"/>
    </row>
    <row r="82" spans="1:22" ht="15">
      <c r="A82" s="79" t="s">
        <v>273</v>
      </c>
      <c r="B82" s="79">
        <v>7</v>
      </c>
      <c r="C82" s="79" t="s">
        <v>283</v>
      </c>
      <c r="D82" s="79">
        <v>2</v>
      </c>
      <c r="E82" s="79" t="s">
        <v>267</v>
      </c>
      <c r="F82" s="79">
        <v>4</v>
      </c>
      <c r="G82" s="79"/>
      <c r="H82" s="79"/>
      <c r="I82" s="79" t="s">
        <v>276</v>
      </c>
      <c r="J82" s="79">
        <v>2</v>
      </c>
      <c r="K82" s="79" t="s">
        <v>332</v>
      </c>
      <c r="L82" s="79">
        <v>2</v>
      </c>
      <c r="M82" s="79"/>
      <c r="N82" s="79"/>
      <c r="O82" s="79" t="s">
        <v>313</v>
      </c>
      <c r="P82" s="79">
        <v>2</v>
      </c>
      <c r="Q82" s="79"/>
      <c r="R82" s="79"/>
      <c r="S82" s="79"/>
      <c r="T82" s="79"/>
      <c r="U82" s="79"/>
      <c r="V82" s="79"/>
    </row>
    <row r="83" spans="1:22" ht="15">
      <c r="A83" s="79" t="s">
        <v>329</v>
      </c>
      <c r="B83" s="79">
        <v>6</v>
      </c>
      <c r="C83" s="79" t="s">
        <v>321</v>
      </c>
      <c r="D83" s="79">
        <v>2</v>
      </c>
      <c r="E83" s="79" t="s">
        <v>287</v>
      </c>
      <c r="F83" s="79">
        <v>3</v>
      </c>
      <c r="G83" s="79"/>
      <c r="H83" s="79"/>
      <c r="I83" s="79" t="s">
        <v>284</v>
      </c>
      <c r="J83" s="79">
        <v>1</v>
      </c>
      <c r="K83" s="79" t="s">
        <v>331</v>
      </c>
      <c r="L83" s="79">
        <v>2</v>
      </c>
      <c r="M83" s="79"/>
      <c r="N83" s="79"/>
      <c r="O83" s="79"/>
      <c r="P83" s="79"/>
      <c r="Q83" s="79"/>
      <c r="R83" s="79"/>
      <c r="S83" s="79"/>
      <c r="T83" s="79"/>
      <c r="U83" s="79"/>
      <c r="V83" s="79"/>
    </row>
    <row r="84" spans="1:22" ht="15">
      <c r="A84" s="79" t="s">
        <v>321</v>
      </c>
      <c r="B84" s="79">
        <v>6</v>
      </c>
      <c r="C84" s="79" t="s">
        <v>322</v>
      </c>
      <c r="D84" s="79">
        <v>2</v>
      </c>
      <c r="E84" s="79" t="s">
        <v>283</v>
      </c>
      <c r="F84" s="79">
        <v>3</v>
      </c>
      <c r="G84" s="79"/>
      <c r="H84" s="79"/>
      <c r="I84" s="79" t="s">
        <v>268</v>
      </c>
      <c r="J84" s="79">
        <v>1</v>
      </c>
      <c r="K84" s="79" t="s">
        <v>296</v>
      </c>
      <c r="L84" s="79">
        <v>2</v>
      </c>
      <c r="M84" s="79"/>
      <c r="N84" s="79"/>
      <c r="O84" s="79"/>
      <c r="P84" s="79"/>
      <c r="Q84" s="79"/>
      <c r="R84" s="79"/>
      <c r="S84" s="79"/>
      <c r="T84" s="79"/>
      <c r="U84" s="79"/>
      <c r="V84" s="79"/>
    </row>
    <row r="85" spans="1:22" ht="15">
      <c r="A85" s="79" t="s">
        <v>268</v>
      </c>
      <c r="B85" s="79">
        <v>5</v>
      </c>
      <c r="C85" s="79" t="s">
        <v>270</v>
      </c>
      <c r="D85" s="79">
        <v>2</v>
      </c>
      <c r="E85" s="79" t="s">
        <v>273</v>
      </c>
      <c r="F85" s="79">
        <v>3</v>
      </c>
      <c r="G85" s="79"/>
      <c r="H85" s="79"/>
      <c r="I85" s="79" t="s">
        <v>320</v>
      </c>
      <c r="J85" s="79">
        <v>1</v>
      </c>
      <c r="K85" s="79"/>
      <c r="L85" s="79"/>
      <c r="M85" s="79"/>
      <c r="N85" s="79"/>
      <c r="O85" s="79"/>
      <c r="P85" s="79"/>
      <c r="Q85" s="79"/>
      <c r="R85" s="79"/>
      <c r="S85" s="79"/>
      <c r="T85" s="79"/>
      <c r="U85" s="79"/>
      <c r="V85" s="79"/>
    </row>
    <row r="86" spans="1:22" ht="15">
      <c r="A86" s="79" t="s">
        <v>306</v>
      </c>
      <c r="B86" s="79">
        <v>4</v>
      </c>
      <c r="C86" s="79" t="s">
        <v>320</v>
      </c>
      <c r="D86" s="79">
        <v>1</v>
      </c>
      <c r="E86" s="79" t="s">
        <v>268</v>
      </c>
      <c r="F86" s="79">
        <v>1</v>
      </c>
      <c r="G86" s="79"/>
      <c r="H86" s="79"/>
      <c r="I86" s="79"/>
      <c r="J86" s="79"/>
      <c r="K86" s="79"/>
      <c r="L86" s="79"/>
      <c r="M86" s="79"/>
      <c r="N86" s="79"/>
      <c r="O86" s="79"/>
      <c r="P86" s="79"/>
      <c r="Q86" s="79"/>
      <c r="R86" s="79"/>
      <c r="S86" s="79"/>
      <c r="T86" s="79"/>
      <c r="U86" s="79"/>
      <c r="V86" s="79"/>
    </row>
    <row r="87" spans="1:22" ht="15">
      <c r="A87" s="79" t="s">
        <v>267</v>
      </c>
      <c r="B87" s="79">
        <v>4</v>
      </c>
      <c r="C87" s="79" t="s">
        <v>277</v>
      </c>
      <c r="D87" s="79">
        <v>1</v>
      </c>
      <c r="E87" s="79" t="s">
        <v>323</v>
      </c>
      <c r="F87" s="79">
        <v>1</v>
      </c>
      <c r="G87" s="79"/>
      <c r="H87" s="79"/>
      <c r="I87" s="79"/>
      <c r="J87" s="79"/>
      <c r="K87" s="79"/>
      <c r="L87" s="79"/>
      <c r="M87" s="79"/>
      <c r="N87" s="79"/>
      <c r="O87" s="79"/>
      <c r="P87" s="79"/>
      <c r="Q87" s="79"/>
      <c r="R87" s="79"/>
      <c r="S87" s="79"/>
      <c r="T87" s="79"/>
      <c r="U87" s="79"/>
      <c r="V87" s="79"/>
    </row>
    <row r="90" spans="1:22" ht="15" customHeight="1">
      <c r="A90" s="13" t="s">
        <v>3622</v>
      </c>
      <c r="B90" s="13" t="s">
        <v>3297</v>
      </c>
      <c r="C90" s="13" t="s">
        <v>3623</v>
      </c>
      <c r="D90" s="13" t="s">
        <v>3300</v>
      </c>
      <c r="E90" s="13" t="s">
        <v>3624</v>
      </c>
      <c r="F90" s="13" t="s">
        <v>3302</v>
      </c>
      <c r="G90" s="13" t="s">
        <v>3625</v>
      </c>
      <c r="H90" s="13" t="s">
        <v>3304</v>
      </c>
      <c r="I90" s="13" t="s">
        <v>3626</v>
      </c>
      <c r="J90" s="13" t="s">
        <v>3306</v>
      </c>
      <c r="K90" s="13" t="s">
        <v>3627</v>
      </c>
      <c r="L90" s="13" t="s">
        <v>3308</v>
      </c>
      <c r="M90" s="13" t="s">
        <v>3628</v>
      </c>
      <c r="N90" s="13" t="s">
        <v>3310</v>
      </c>
      <c r="O90" s="13" t="s">
        <v>3629</v>
      </c>
      <c r="P90" s="13" t="s">
        <v>3312</v>
      </c>
      <c r="Q90" s="13" t="s">
        <v>3630</v>
      </c>
      <c r="R90" s="13" t="s">
        <v>3314</v>
      </c>
      <c r="S90" s="13" t="s">
        <v>3631</v>
      </c>
      <c r="T90" s="13" t="s">
        <v>3316</v>
      </c>
      <c r="U90" s="13" t="s">
        <v>3632</v>
      </c>
      <c r="V90" s="13" t="s">
        <v>3317</v>
      </c>
    </row>
    <row r="91" spans="1:22" ht="15">
      <c r="A91" s="108" t="s">
        <v>245</v>
      </c>
      <c r="B91" s="79">
        <v>151720</v>
      </c>
      <c r="C91" s="108" t="s">
        <v>219</v>
      </c>
      <c r="D91" s="79">
        <v>48335</v>
      </c>
      <c r="E91" s="108" t="s">
        <v>268</v>
      </c>
      <c r="F91" s="79">
        <v>102022</v>
      </c>
      <c r="G91" s="108" t="s">
        <v>328</v>
      </c>
      <c r="H91" s="79">
        <v>123610</v>
      </c>
      <c r="I91" s="108" t="s">
        <v>245</v>
      </c>
      <c r="J91" s="79">
        <v>151720</v>
      </c>
      <c r="K91" s="108" t="s">
        <v>289</v>
      </c>
      <c r="L91" s="79">
        <v>86255</v>
      </c>
      <c r="M91" s="108" t="s">
        <v>230</v>
      </c>
      <c r="N91" s="79">
        <v>55203</v>
      </c>
      <c r="O91" s="108" t="s">
        <v>313</v>
      </c>
      <c r="P91" s="79">
        <v>123084</v>
      </c>
      <c r="Q91" s="108" t="s">
        <v>246</v>
      </c>
      <c r="R91" s="79">
        <v>14050</v>
      </c>
      <c r="S91" s="108" t="s">
        <v>223</v>
      </c>
      <c r="T91" s="79">
        <v>2823</v>
      </c>
      <c r="U91" s="108" t="s">
        <v>308</v>
      </c>
      <c r="V91" s="79">
        <v>72134</v>
      </c>
    </row>
    <row r="92" spans="1:22" ht="15">
      <c r="A92" s="108" t="s">
        <v>317</v>
      </c>
      <c r="B92" s="79">
        <v>142049</v>
      </c>
      <c r="C92" s="108" t="s">
        <v>244</v>
      </c>
      <c r="D92" s="79">
        <v>45959</v>
      </c>
      <c r="E92" s="108" t="s">
        <v>329</v>
      </c>
      <c r="F92" s="79">
        <v>73054</v>
      </c>
      <c r="G92" s="108" t="s">
        <v>303</v>
      </c>
      <c r="H92" s="79">
        <v>110059</v>
      </c>
      <c r="I92" s="108" t="s">
        <v>317</v>
      </c>
      <c r="J92" s="79">
        <v>142049</v>
      </c>
      <c r="K92" s="108" t="s">
        <v>243</v>
      </c>
      <c r="L92" s="79">
        <v>58047</v>
      </c>
      <c r="M92" s="108" t="s">
        <v>215</v>
      </c>
      <c r="N92" s="79">
        <v>8593</v>
      </c>
      <c r="O92" s="108" t="s">
        <v>295</v>
      </c>
      <c r="P92" s="79">
        <v>100668</v>
      </c>
      <c r="Q92" s="108" t="s">
        <v>258</v>
      </c>
      <c r="R92" s="79">
        <v>4494</v>
      </c>
      <c r="S92" s="108" t="s">
        <v>309</v>
      </c>
      <c r="T92" s="79">
        <v>1593</v>
      </c>
      <c r="U92" s="108"/>
      <c r="V92" s="79"/>
    </row>
    <row r="93" spans="1:22" ht="15">
      <c r="A93" s="108" t="s">
        <v>249</v>
      </c>
      <c r="B93" s="79">
        <v>130850</v>
      </c>
      <c r="C93" s="108" t="s">
        <v>270</v>
      </c>
      <c r="D93" s="79">
        <v>30744</v>
      </c>
      <c r="E93" s="108" t="s">
        <v>288</v>
      </c>
      <c r="F93" s="79">
        <v>67569</v>
      </c>
      <c r="G93" s="108" t="s">
        <v>285</v>
      </c>
      <c r="H93" s="79">
        <v>86575</v>
      </c>
      <c r="I93" s="108" t="s">
        <v>249</v>
      </c>
      <c r="J93" s="79">
        <v>130850</v>
      </c>
      <c r="K93" s="108" t="s">
        <v>305</v>
      </c>
      <c r="L93" s="79">
        <v>36270</v>
      </c>
      <c r="M93" s="108" t="s">
        <v>220</v>
      </c>
      <c r="N93" s="79">
        <v>7837</v>
      </c>
      <c r="O93" s="108" t="s">
        <v>304</v>
      </c>
      <c r="P93" s="79">
        <v>75849</v>
      </c>
      <c r="Q93" s="108" t="s">
        <v>259</v>
      </c>
      <c r="R93" s="79">
        <v>2748</v>
      </c>
      <c r="S93" s="108" t="s">
        <v>310</v>
      </c>
      <c r="T93" s="79">
        <v>96</v>
      </c>
      <c r="U93" s="108"/>
      <c r="V93" s="79"/>
    </row>
    <row r="94" spans="1:22" ht="15">
      <c r="A94" s="108" t="s">
        <v>328</v>
      </c>
      <c r="B94" s="79">
        <v>123610</v>
      </c>
      <c r="C94" s="108" t="s">
        <v>260</v>
      </c>
      <c r="D94" s="79">
        <v>25781</v>
      </c>
      <c r="E94" s="108" t="s">
        <v>293</v>
      </c>
      <c r="F94" s="79">
        <v>46604</v>
      </c>
      <c r="G94" s="108" t="s">
        <v>229</v>
      </c>
      <c r="H94" s="79">
        <v>75902</v>
      </c>
      <c r="I94" s="108" t="s">
        <v>248</v>
      </c>
      <c r="J94" s="79">
        <v>89891</v>
      </c>
      <c r="K94" s="108" t="s">
        <v>296</v>
      </c>
      <c r="L94" s="79">
        <v>18959</v>
      </c>
      <c r="M94" s="108" t="s">
        <v>279</v>
      </c>
      <c r="N94" s="79">
        <v>5570</v>
      </c>
      <c r="O94" s="108" t="s">
        <v>314</v>
      </c>
      <c r="P94" s="79">
        <v>74682</v>
      </c>
      <c r="Q94" s="108"/>
      <c r="R94" s="79"/>
      <c r="S94" s="108"/>
      <c r="T94" s="79"/>
      <c r="U94" s="108"/>
      <c r="V94" s="79"/>
    </row>
    <row r="95" spans="1:22" ht="15">
      <c r="A95" s="108" t="s">
        <v>313</v>
      </c>
      <c r="B95" s="79">
        <v>123084</v>
      </c>
      <c r="C95" s="108" t="s">
        <v>262</v>
      </c>
      <c r="D95" s="79">
        <v>24297</v>
      </c>
      <c r="E95" s="108" t="s">
        <v>267</v>
      </c>
      <c r="F95" s="79">
        <v>41404</v>
      </c>
      <c r="G95" s="108" t="s">
        <v>282</v>
      </c>
      <c r="H95" s="79">
        <v>47577</v>
      </c>
      <c r="I95" s="108" t="s">
        <v>247</v>
      </c>
      <c r="J95" s="79">
        <v>26224</v>
      </c>
      <c r="K95" s="108" t="s">
        <v>307</v>
      </c>
      <c r="L95" s="79">
        <v>17846</v>
      </c>
      <c r="M95" s="108" t="s">
        <v>214</v>
      </c>
      <c r="N95" s="79">
        <v>4798</v>
      </c>
      <c r="O95" s="108" t="s">
        <v>316</v>
      </c>
      <c r="P95" s="79">
        <v>14756</v>
      </c>
      <c r="Q95" s="108"/>
      <c r="R95" s="79"/>
      <c r="S95" s="108"/>
      <c r="T95" s="79"/>
      <c r="U95" s="108"/>
      <c r="V95" s="79"/>
    </row>
    <row r="96" spans="1:22" ht="15">
      <c r="A96" s="108" t="s">
        <v>303</v>
      </c>
      <c r="B96" s="79">
        <v>110059</v>
      </c>
      <c r="C96" s="108" t="s">
        <v>222</v>
      </c>
      <c r="D96" s="79">
        <v>23297</v>
      </c>
      <c r="E96" s="108" t="s">
        <v>287</v>
      </c>
      <c r="F96" s="79">
        <v>28651</v>
      </c>
      <c r="G96" s="108" t="s">
        <v>235</v>
      </c>
      <c r="H96" s="79">
        <v>37286</v>
      </c>
      <c r="I96" s="108" t="s">
        <v>227</v>
      </c>
      <c r="J96" s="79">
        <v>5167</v>
      </c>
      <c r="K96" s="108" t="s">
        <v>306</v>
      </c>
      <c r="L96" s="79">
        <v>16438</v>
      </c>
      <c r="M96" s="108" t="s">
        <v>280</v>
      </c>
      <c r="N96" s="79">
        <v>4543</v>
      </c>
      <c r="O96" s="108" t="s">
        <v>302</v>
      </c>
      <c r="P96" s="79">
        <v>7064</v>
      </c>
      <c r="Q96" s="108"/>
      <c r="R96" s="79"/>
      <c r="S96" s="108"/>
      <c r="T96" s="79"/>
      <c r="U96" s="108"/>
      <c r="V96" s="79"/>
    </row>
    <row r="97" spans="1:22" ht="15">
      <c r="A97" s="108" t="s">
        <v>268</v>
      </c>
      <c r="B97" s="79">
        <v>102022</v>
      </c>
      <c r="C97" s="108" t="s">
        <v>218</v>
      </c>
      <c r="D97" s="79">
        <v>20367</v>
      </c>
      <c r="E97" s="108" t="s">
        <v>321</v>
      </c>
      <c r="F97" s="79">
        <v>23178</v>
      </c>
      <c r="G97" s="108" t="s">
        <v>301</v>
      </c>
      <c r="H97" s="79">
        <v>23794</v>
      </c>
      <c r="I97" s="108" t="s">
        <v>277</v>
      </c>
      <c r="J97" s="79">
        <v>4188</v>
      </c>
      <c r="K97" s="108" t="s">
        <v>332</v>
      </c>
      <c r="L97" s="79">
        <v>13046</v>
      </c>
      <c r="M97" s="108" t="s">
        <v>216</v>
      </c>
      <c r="N97" s="79">
        <v>1582</v>
      </c>
      <c r="O97" s="108" t="s">
        <v>231</v>
      </c>
      <c r="P97" s="79">
        <v>3127</v>
      </c>
      <c r="Q97" s="108"/>
      <c r="R97" s="79"/>
      <c r="S97" s="108"/>
      <c r="T97" s="79"/>
      <c r="U97" s="108"/>
      <c r="V97" s="79"/>
    </row>
    <row r="98" spans="1:22" ht="15">
      <c r="A98" s="108" t="s">
        <v>295</v>
      </c>
      <c r="B98" s="79">
        <v>100668</v>
      </c>
      <c r="C98" s="108" t="s">
        <v>256</v>
      </c>
      <c r="D98" s="79">
        <v>19968</v>
      </c>
      <c r="E98" s="108" t="s">
        <v>265</v>
      </c>
      <c r="F98" s="79">
        <v>23098</v>
      </c>
      <c r="G98" s="108" t="s">
        <v>327</v>
      </c>
      <c r="H98" s="79">
        <v>22027</v>
      </c>
      <c r="I98" s="108" t="s">
        <v>273</v>
      </c>
      <c r="J98" s="79">
        <v>2620</v>
      </c>
      <c r="K98" s="108" t="s">
        <v>242</v>
      </c>
      <c r="L98" s="79">
        <v>9657</v>
      </c>
      <c r="M98" s="108" t="s">
        <v>312</v>
      </c>
      <c r="N98" s="79">
        <v>922</v>
      </c>
      <c r="O98" s="108" t="s">
        <v>315</v>
      </c>
      <c r="P98" s="79">
        <v>39</v>
      </c>
      <c r="Q98" s="108"/>
      <c r="R98" s="79"/>
      <c r="S98" s="108"/>
      <c r="T98" s="79"/>
      <c r="U98" s="108"/>
      <c r="V98" s="79"/>
    </row>
    <row r="99" spans="1:22" ht="15">
      <c r="A99" s="108" t="s">
        <v>248</v>
      </c>
      <c r="B99" s="79">
        <v>89891</v>
      </c>
      <c r="C99" s="108" t="s">
        <v>261</v>
      </c>
      <c r="D99" s="79">
        <v>19244</v>
      </c>
      <c r="E99" s="108" t="s">
        <v>319</v>
      </c>
      <c r="F99" s="79">
        <v>19465</v>
      </c>
      <c r="G99" s="108" t="s">
        <v>234</v>
      </c>
      <c r="H99" s="79">
        <v>19639</v>
      </c>
      <c r="I99" s="108" t="s">
        <v>320</v>
      </c>
      <c r="J99" s="79">
        <v>2251</v>
      </c>
      <c r="K99" s="108" t="s">
        <v>241</v>
      </c>
      <c r="L99" s="79">
        <v>8178</v>
      </c>
      <c r="M99" s="108" t="s">
        <v>284</v>
      </c>
      <c r="N99" s="79">
        <v>20</v>
      </c>
      <c r="O99" s="108"/>
      <c r="P99" s="79"/>
      <c r="Q99" s="108"/>
      <c r="R99" s="79"/>
      <c r="S99" s="108"/>
      <c r="T99" s="79"/>
      <c r="U99" s="108"/>
      <c r="V99" s="79"/>
    </row>
    <row r="100" spans="1:22" ht="15">
      <c r="A100" s="108" t="s">
        <v>285</v>
      </c>
      <c r="B100" s="79">
        <v>86575</v>
      </c>
      <c r="C100" s="108" t="s">
        <v>274</v>
      </c>
      <c r="D100" s="79">
        <v>18516</v>
      </c>
      <c r="E100" s="108" t="s">
        <v>266</v>
      </c>
      <c r="F100" s="79">
        <v>17105</v>
      </c>
      <c r="G100" s="108" t="s">
        <v>298</v>
      </c>
      <c r="H100" s="79">
        <v>13056</v>
      </c>
      <c r="I100" s="108" t="s">
        <v>272</v>
      </c>
      <c r="J100" s="79">
        <v>2148</v>
      </c>
      <c r="K100" s="108" t="s">
        <v>331</v>
      </c>
      <c r="L100" s="79">
        <v>4682</v>
      </c>
      <c r="M100" s="108"/>
      <c r="N100" s="79"/>
      <c r="O100" s="108"/>
      <c r="P100" s="79"/>
      <c r="Q100" s="108"/>
      <c r="R100" s="79"/>
      <c r="S100" s="108"/>
      <c r="T100" s="79"/>
      <c r="U100" s="108"/>
      <c r="V100" s="79"/>
    </row>
  </sheetData>
  <hyperlinks>
    <hyperlink ref="A2" r:id="rId1" display="https://twitter.com/magicpantsjones/status/1103089812125433856"/>
    <hyperlink ref="A3" r:id="rId2" display="https://twitter.com/mru_ishere/status/1103085073077800961"/>
    <hyperlink ref="A4" r:id="rId3" display="https://emilymcdowell.com/products/everyday-achievement-certificates-notepad"/>
    <hyperlink ref="A5" r:id="rId4" display="https://twitter.com/MagicPantsJones/status/1100553096994775045"/>
    <hyperlink ref="A6" r:id="rId5" display="https://twitter.com/MagicPantsJones/status/1100558130260336641"/>
    <hyperlink ref="A7" r:id="rId6" display="http://ow.ly/GDjm30nIL3Y"/>
    <hyperlink ref="A8" r:id="rId7" display="http://iconohash.com/2PencilChat/2019-03-05"/>
    <hyperlink ref="A9" r:id="rId8" display="http://iconohash.com/2pencilchat/2019-02-26"/>
    <hyperlink ref="A10" r:id="rId9" display="https://2020thinkleadserve.blogspot.com/2019/03/tullahoma-city-schools-moving-from-good.html"/>
    <hyperlink ref="A11" r:id="rId10" display="https://twitter.com/MagicPantsJones/status/1102884672164499456"/>
    <hyperlink ref="C2" r:id="rId11" display="https://twitter.com/PriscillaCap1/status/1100553669018304512"/>
    <hyperlink ref="C3" r:id="rId12" display="http://youtu.be/tx6sBfKq0rc"/>
    <hyperlink ref="C4" r:id="rId13" display="https://twitter.com/magicpantsjones/status/1103089812125433856"/>
    <hyperlink ref="E2" r:id="rId14" display="https://twitter.com/mru_ishere/status/1103085073077800961"/>
    <hyperlink ref="E3" r:id="rId15" display="https://twitter.com/magicpantsjones/status/1103089812125433856"/>
    <hyperlink ref="E4" r:id="rId16" display="http://bit.ly/2tUaQx4"/>
    <hyperlink ref="E5" r:id="rId17" display="https://twitter.com/magicpantsjones/status/1099990039042449408"/>
    <hyperlink ref="E6" r:id="rId18" display="https://twitter.com/magicpantsjones/status/1103087302367010818"/>
    <hyperlink ref="E7" r:id="rId19" display="https://twitter.com/MagicPantsJones/status/1100555613614989313"/>
    <hyperlink ref="E8" r:id="rId20" display="https://twitter.com/MagicPantsJones/status/1102884672164499456"/>
    <hyperlink ref="G2" r:id="rId21" display="https://youtu.be/5JNw8PP5qgo"/>
    <hyperlink ref="G3" r:id="rId22" display="https://twitter.com/Anna_Flaming/status/1083024443012775936"/>
    <hyperlink ref="G4" r:id="rId23" display="https://twitter.com/MagicPantsJones/status/1100558130260336641"/>
    <hyperlink ref="G5" r:id="rId24" display="https://twitter.com/MagicPantsJones/status/1100553096994775045"/>
    <hyperlink ref="G6" r:id="rId25" display="https://emilymcdowell.com/products/everyday-achievement-certificates-notepad"/>
    <hyperlink ref="G7" r:id="rId26" display="https://www.youtube.com/watch?v=Ai_8pJf5TSs"/>
    <hyperlink ref="I2" r:id="rId27" display="https://emilymcdowell.com/products/everyday-achievement-certificates-notepad"/>
    <hyperlink ref="I3" r:id="rId28" display="https://beyondliteracylink.blogspot.com/2015/05/hall-of-eduhero-voices.html"/>
    <hyperlink ref="I4" r:id="rId29" display="https://beyondliteracylink.blogspot.com/2019/02/winter-wail.html"/>
    <hyperlink ref="I5" r:id="rId30" display="http://questionthestorm.blogspot.com/"/>
    <hyperlink ref="I6" r:id="rId31" display="https://twitter.com/MissKRafferty/status/1100553487010750466"/>
    <hyperlink ref="K2" r:id="rId32" display="https://twitter.com/PaulSolarz/status/1101246738176925696"/>
    <hyperlink ref="M2" r:id="rId33" display="https://twitter.com/Alex_Corbitt/status/1099777775853072391"/>
    <hyperlink ref="M3" r:id="rId34" display="https://twitter.com/MagicPantsJones/status/1100548063943319552"/>
    <hyperlink ref="M4" r:id="rId35" display="https://twitter.com/MagicPantsJones/status/1100550580408176640"/>
    <hyperlink ref="M5" r:id="rId36" display="https://twitter.com/MagicPantsJones/status/1100553096994775045"/>
    <hyperlink ref="M6" r:id="rId37" display="https://twitter.com/GruntledChalkie/status/1100555919002238976"/>
    <hyperlink ref="M7" r:id="rId38" display="https://twitter.com/MagicPantsJones/status/1100558130260336641"/>
    <hyperlink ref="M8" r:id="rId39" display="https://twitter.com/Alex_Corbitt/status/1046207178279976961"/>
    <hyperlink ref="M9" r:id="rId40" display="https://twitter.com/MagicPantsJones/status/1103084779216474113"/>
    <hyperlink ref="M10" r:id="rId41" display="https://twitter.com/MagicPantsJones/status/1103087302367010818"/>
    <hyperlink ref="M11" r:id="rId42" display="https://twitter.com/MagicPantsJones/status/1103089812125433856"/>
    <hyperlink ref="S2" r:id="rId43" display="https://twitter.com/MissLDavidson/status/1100054943690559491"/>
    <hyperlink ref="U2" r:id="rId44" display="http://iconohash.com/2PencilChat/2019-03-05"/>
    <hyperlink ref="U3" r:id="rId45" display="http://iconohash.com/2pencilchat/2019-02-26"/>
  </hyperlinks>
  <printOptions/>
  <pageMargins left="0.7" right="0.7" top="0.75" bottom="0.75" header="0.3" footer="0.3"/>
  <pageSetup orientation="portrait" paperSize="9"/>
  <tableParts>
    <tablePart r:id="rId47"/>
    <tablePart r:id="rId52"/>
    <tablePart r:id="rId50"/>
    <tablePart r:id="rId49"/>
    <tablePart r:id="rId46"/>
    <tablePart r:id="rId48"/>
    <tablePart r:id="rId53"/>
    <tablePart r:id="rId5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0B4910-DE55-4D16-A017-2BF0219494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2019-03-13T17:18:56Z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