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<sst xmlns="http://schemas.openxmlformats.org/spreadsheetml/2006/main" count="6510" uniqueCount="1460">
  <si>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</si>
  <si>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</si>
  <si>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</si>
  <si>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</si>
  <si>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</si>
  <si>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</si>
  <si>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</si>
  <si>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</si>
  <si>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</si>
  <si>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</si>
  <si>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</si>
  <si>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</si>
  <si>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</si>
  <si>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</si>
  <si>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</si>
  <si>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</si>
  <si>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</si>
  <si>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</si>
  <si>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</si>
  <si>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</si>
  <si>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</si>
  <si>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</si>
  <si>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</si>
  <si>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</si>
  <si>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</si>
  <si>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</si>
  <si>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</si>
  <si>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</si>
  <si>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</si>
  <si>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</si>
  <si>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</si>
  <si>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</si>
  <si>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</si>
  <si>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</si>
  <si>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</si>
  <si>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</si>
  <si>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</si>
  <si>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</si>
  <si>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</si>
  <si>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</si>
  <si>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</si>
  <si>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</si>
  <si>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</si>
  <si>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</si>
  <si>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</si>
  <si>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</si>
  <si>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</si>
  <si>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</si>
  <si>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</si>
  <si>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</si>
  <si>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</si>
  <si>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</si>
  <si>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</si>
  <si>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</si>
  <si>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</si>
  <si>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</si>
  <si>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</si>
  <si>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</si>
  <si>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</si>
  <si>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</si>
  <si>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</si>
  <si>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</si>
  <si>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</si>
  <si>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</si>
  <si>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</si>
  <si>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</si>
  <si>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</si>
  <si>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</si>
  <si>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</si>
  <si>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</si>
  <si>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</si>
  <si>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</si>
  <si>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</si>
  <si>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</si>
  <si>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</si>
  <si>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</si>
  <si>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</si>
  <si>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</si>
  <si>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</si>
  <si>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</si>
  <si>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</si>
  <si>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</si>
  <si>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</si>
  <si>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</si>
  <si>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</si>
  <si>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</si>
  <si>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</si>
  <si>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</si>
  <si>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</si>
  <si>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</si>
  <si>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</si>
  <si>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</si>
  <si>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</si>
  <si>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</si>
  <si>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</si>
  <si>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</si>
  <si>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</si>
  <si>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</si>
  <si>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</si>
  <si>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</si>
  <si>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</si>
  <si>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</si>
  <si>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</si>
  <si>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</si>
  <si>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</si>
  <si>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</si>
  <si>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</si>
  <si>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</si>
  <si>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</si>
  <si>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</si>
  <si>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</si>
  <si>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</si>
  <si>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</si>
  <si>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</si>
  <si>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</si>
  <si>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</si>
  <si>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</si>
  <si>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</si>
  <si>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</si>
  <si>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</si>
  <si>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</si>
  <si>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</si>
  <si>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</si>
  <si>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</si>
  <si>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</si>
  <si>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</si>
  <si>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</si>
  <si>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</si>
  <si>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</si>
  <si>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</si>
  <si>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</si>
  <si>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</si>
  <si>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</si>
  <si>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</si>
  <si>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</si>
  <si>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</si>
  <si>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</si>
  <si>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</si>
  <si>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</si>
  <si>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</si>
  <si>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</si>
  <si>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</si>
  <si>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</si>
  <si>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</si>
  <si>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</si>
  <si>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</si>
  <si>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</si>
  <si>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</si>
  <si>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</si>
  <si>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</si>
  <si>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</si>
  <si>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</si>
  <si>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</si>
  <si>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</si>
  <si>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</si>
  <si>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</si>
  <si>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</si>
  <si>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</si>
  <si>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</si>
  <si>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</si>
  <si>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</si>
  <si>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</si>
  <si>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</si>
  <si>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</si>
  <si>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</si>
  <si>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</si>
  <si>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</si>
  <si>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</si>
  <si>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</si>
  <si>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</si>
  <si>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</si>
  <si>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</si>
  <si>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</si>
  <si>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</si>
  <si>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</si>
  <si>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</si>
  <si>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</si>
  <si>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</si>
  <si>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</si>
  <si>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</si>
  <si>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</si>
  <si>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</si>
  <si>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</si>
  <si>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</si>
  <si>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</si>
  <si>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</si>
  <si>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</si>
  <si>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</si>
  <si>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</si>
  <si>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</si>
  <si>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</si>
  <si>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</si>
  <si>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</si>
  <si>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</si>
  <si>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</si>
  <si>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</si>
  <si>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</si>
  <si>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</si>
  <si>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</si>
  <si>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</si>
  <si>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</si>
  <si>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</si>
  <si>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</si>
  <si>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</si>
  <si>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</si>
  <si>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</si>
  <si>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</si>
  <si>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</si>
  <si>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</si>
  <si>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</si>
  <si>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</si>
  <si>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</si>
  <si>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benrund</t>
  </si>
  <si>
    <t>lizerk</t>
  </si>
  <si>
    <t>riversandmdm</t>
  </si>
  <si>
    <t>laura_freund</t>
  </si>
  <si>
    <t>insolarkorea</t>
  </si>
  <si>
    <t>insolarjapan</t>
  </si>
  <si>
    <t>how_to_coin</t>
  </si>
  <si>
    <t>rolandasoz</t>
  </si>
  <si>
    <t>mauri_the_coach</t>
  </si>
  <si>
    <t>lowcap_hunter</t>
  </si>
  <si>
    <t>chschnei_at</t>
  </si>
  <si>
    <t>insolario</t>
  </si>
  <si>
    <t>efantasia98</t>
  </si>
  <si>
    <t>kingretail</t>
  </si>
  <si>
    <t>unclegiuseppes</t>
  </si>
  <si>
    <t>hubertpellegrin</t>
  </si>
  <si>
    <t>ensembleiq</t>
  </si>
  <si>
    <t>stuartgreene11</t>
  </si>
  <si>
    <t>ims_msa</t>
  </si>
  <si>
    <t>tommyb333</t>
  </si>
  <si>
    <t>sap_cp</t>
  </si>
  <si>
    <t>jimdudlicek</t>
  </si>
  <si>
    <t>simoneknaap</t>
  </si>
  <si>
    <t>taskpro360</t>
  </si>
  <si>
    <t>pharmacypodcast</t>
  </si>
  <si>
    <t>pgrocer</t>
  </si>
  <si>
    <t>cpginsights</t>
  </si>
  <si>
    <t>lorimitchellkel</t>
  </si>
  <si>
    <t>bizuser</t>
  </si>
  <si>
    <t>ritanumerof</t>
  </si>
  <si>
    <t>cgtmagazine</t>
  </si>
  <si>
    <t>rxownership</t>
  </si>
  <si>
    <t>drugstorenews</t>
  </si>
  <si>
    <t>path2purchaseiq</t>
  </si>
  <si>
    <t>csnewsonline</t>
  </si>
  <si>
    <t>ecrawfordwrites</t>
  </si>
  <si>
    <t>walmart</t>
  </si>
  <si>
    <t>billittle</t>
  </si>
  <si>
    <t>albertguffanti</t>
  </si>
  <si>
    <t>madtreebrewing</t>
  </si>
  <si>
    <t>kroger</t>
  </si>
  <si>
    <t>naiconsulting</t>
  </si>
  <si>
    <t>marsglobal</t>
  </si>
  <si>
    <t>Mentions</t>
  </si>
  <si>
    <t>Replies to</t>
  </si>
  <si>
    <t>RT @RiversandMDM: @RiversandMDM Product Management Director, Phani Meduri, offered his thoughts to the piece “Mining the Data for Loyalty P…</t>
  </si>
  <si>
    <t>Are You Leveraging the Loyalty Gold Mine? @RiversandMDM's Director of Product Management, Phani Meduri shares some insights on how to best harness data in this @CSNewsOnline story on Page 62: https://t.co/SwfQpl1d94 https://t.co/dAo1QuJuNQ</t>
  </si>
  <si>
    <t>@RiversandMDM Product Management Director, Phani Meduri, offered his thoughts to the piece “Mining the Data for Loyalty Programs” (p.62). Great work Phani! 
https://t.co/xR0SoddKjE</t>
  </si>
  <si>
    <t>#shopper #insights #engagement #loyalty https://t.co/oOG91eBI38</t>
  </si>
  <si>
    <t>얼마 전에 인솔라 리서치 센터 팀장인 김 헨리는 Progressive Grocer 기자와 인터뷰를 했습니다. 블록체인이 식품 공급 사슬을 어떻게 변화할 수 있는지 같이 알아봅시다. 링크… https://t.co/zHCJSM0c8D</t>
  </si>
  <si>
    <t>⚡️Insolarリサーチセンター長であるキム・ヘンリーは、Progressive Grocer記者とのインタビューをしました。ブロックチェーンが食品サプライチェーンをどのように変化することができるか説明しましょう。
_xD83D__xDC49_リンク:… https://t.co/AS8DWoxNXD</t>
  </si>
  <si>
    <t>RT @insolario: Insolar's Head of #Research, Henry Kim, recently featured in @pgrocer 
Read the article to learn how #blockchain can make a…</t>
  </si>
  <si>
    <t>Insolar's Head of #Research, Henry Kim, recently featured in @pgrocer  
Read the article to learn how #blockchain c… https://t.co/lLfQhphPrx</t>
  </si>
  <si>
    <t>Insolar's Head of #Research, Henry Kim, recently featured in @pgrocer 
Read the article to learn how #blockchain ca… https://t.co/93BBJIyEwU</t>
  </si>
  <si>
    <t>We are so proud that the Broadway Albertsons store in Boise, ID was named Progressive Grocer's January 2019 Store of the Month!
This store "is all about winning in fresh," and we couldn't agree more!
Full Article Here --&amp;gt; https://t.co/czocYsHDJy
#WeWorkBetter #RetailDesign</t>
  </si>
  <si>
    <t>We are proud to be featured in #ProgressiveGrocer with an Outstanding Independent Award in Meat &amp;amp; Seafood! #UncleGiuseppes https://t.co/O33kcu1XN0</t>
  </si>
  <si>
    <t>RT @unclegiuseppes: We are proud to be featured in #ProgressiveGrocer with an Outstanding Independent Award in Meat &amp;amp; Seafood! #UncleGiusep…</t>
  </si>
  <si>
    <t>Back by popular demand! Our #ShopperMarketing Bootcamp teaches you the key principles for driving #shopper engageme… https://t.co/V7JtKZWGvM</t>
  </si>
  <si>
    <t>@EnsembleIQ #bigdata #retailers #retailtech #innovation https://t.co/lFiIHyQXKp</t>
  </si>
  <si>
    <t>MSA is honored to be ranked in the Top 10 service providers in Outsourcing/IT Integration, Trade Program Management, Customer Experience Management and Demand Data Analytics.  Thank you to @CGTMagazine readers and our clients who voted!  https://t.co/IrNGhw2b7G</t>
  </si>
  <si>
    <t>RT @ims_MSA: MSA is honored to be ranked in the Top 10 service providers in Outsourcing/IT Integration, Trade Program Management, Customer…</t>
  </si>
  <si>
    <t>.@Walmart is leveraging blockchain technology to enhance traceability of #agriculture produce for ultimate food safety. Read more here: https://t.co/W7cHnUKInf @ECrawfordwrites https://t.co/ZK6Lx6zp65</t>
  </si>
  <si>
    <t>SAP's @LoriMitchellKel explains how SAP's platform #blockchain solution uses trace-and-track technology to secure food safety confidence in food retailers and consumers alike in @pgrocer: https://t.co/pcDyJ2gsfo https://t.co/VGSzYj5CsT</t>
  </si>
  <si>
    <t>RT @pgrocer: Hey #NGAshow19 - sorry if you couldn't find a copy of our Outstanding Independents issue! Please read it here - 21 outstanding…</t>
  </si>
  <si>
    <t>Looking to learn more about #artificialintelligence or how to better leverage your #data &amp;amp; #analytics? Join us at #RCAS19 to hear from industry experts and #network with peers. @CGTMagazine @AlbertGuffanti @billittle https://t.co/yiQZ1RxLB3 https://t.co/3A6DvKDbWp</t>
  </si>
  <si>
    <t>RT @CGTMagazine: #RCAS19 is thrilled to announce Brady Duncan of @MadTreeBrewing as a 2019 speaker! Join us in Chicago on April 24-26! To l…</t>
  </si>
  <si>
    <t>You have the #data &amp;amp; #analytics… now you need a #community. Join us at #RCAS19 where the #retailer &amp;amp; #consumergoods community comes together to discuss #bestpractices, #network and discover how to better leverage your data for success. View full details: https://t.co/yiQZ1RxLB3 https://t.co/JBmXVGffCN</t>
  </si>
  <si>
    <t>RT @Path2PurchaseIQ: How do you effectively drive #shopper engagement? Which methods are best when building strategies and programs? Join o…</t>
  </si>
  <si>
    <t>RT @CGTMagazine: Join us at #RCAS19!. It's more than an event it's an #experience. Enjoy keynotes, general session, networking and more. Re…</t>
  </si>
  <si>
    <t>Looking to learn more about #artificialintelligence or how to better leverage your #data &amp;amp; #analytics? Join us at #RCAS19 to hear from industry experts and #network with peers. For full details check out https://t.co/yiQZ1RxLB3 https://t.co/eB1Fkxiaw8</t>
  </si>
  <si>
    <t>RT @CGTMagazine: #RCAS19 is excited to announce Lonne Jaffe of Insight Venture Partners as a 2019 speaker! To learn more about our speakers…</t>
  </si>
  <si>
    <t>RT @Path2PurchaseIQ: AI will be the only way to meet the demands of consumers going forward. Find out more in this virtual roundtable on #A…</t>
  </si>
  <si>
    <t>Did you know that 53% of #retailers &amp;amp; 35% of #consumergoods companies say #personalization is a key priority for their business? Join us at #RCAS19 to learn how to connect with consumers to #compete in today's #commerce 
 https://t.co/7oBg7KtHIh https://t.co/7OKCN0LDJq https://t.co/qz1c8AwWtF</t>
  </si>
  <si>
    <t>RT @CGTMagazine: There's nothing sweeter than leveraging your #data &amp;amp; #analytics throughout your organization to grow your business! Join u…</t>
  </si>
  <si>
    <t>#RCAS19 is thrilled to announce that Jamie Lancaster of @kroger will join us as a 2019 speaker! Learn how to unlock the power of unused #data. @CGTMagazine #retailtech #dataanalytics #excellence #consumergoods #insights  
Register today at https://t.co/7oBg7KtHIh https://t.co/syCGSVeZLm</t>
  </si>
  <si>
    <t>RT @RxOwnership: If you have yet to read this month's @DrugStoreNews issue, we encourage you to do so! The issue highlights how Health Mart…</t>
  </si>
  <si>
    <t>Hey #NGAshow19 - sorry if you couldn't find a copy of our Outstanding Independents issue! Please read it here - 21 outstanding #independent #grocery operators https://t.co/XIvBJie7Ia https://t.co/OJinZzu8Bx</t>
  </si>
  <si>
    <t>#RT @pgrocer: Hey #NGAshow19 - sorry if you couldn't find a copy of our Outstanding Independents issue! Please read… https://t.co/OVjflatZaa</t>
  </si>
  <si>
    <t>With recall after recall, food safety is top of mind for consumers and food retailers are feverishly exploring the… https://t.co/LK3rXTB9pg</t>
  </si>
  <si>
    <t>RT @LoriMitchellKel: With recall after recall, food safety is top of mind for consumers and food retailers are feverishly exploring the cap…</t>
  </si>
  <si>
    <t>@NAIConsulting’s Michael Kuchenreuther had a great conversation with @DrugStoreNews about biosimilars and the chall… https://t.co/w7NFcoLDBP</t>
  </si>
  <si>
    <t>#RCAS19 is thrilled to announce that Jamie Lancaster of @kroger will join us as a 2019 speaker! Learn how to unlock the power of unused #data 
Register today at https://t.co/nZJWnWXKA8
#retailtech #dataanalytics #excellence https://t.co/uu8FVTn7zG</t>
  </si>
  <si>
    <t>Want to save $700 off the must-attend #data &amp;amp; #analytics event of the year!? Register now for #RCAS19 to get our early bird rates - only 5 days left! Join us &amp;amp; companies like @MadTreeBrewing @MarsGlobal @kroger to learn leverage your data https://t.co/bzdfAiZsXO https://t.co/CywkljjieG</t>
  </si>
  <si>
    <t>#RCAS19 is thrilled to announce Brady Duncan of @MadTreeBrewing as a 2019 speaker! Join us in Chicago on April 24-26! To learn more about Brady, view the full agenda and to register visit https://t.co/nZJWnWXKA8
#data #analytics #retailtech #consumergoods https://t.co/7aCPDghtcN</t>
  </si>
  <si>
    <t>If you have yet to read this month's @DrugStoreNews issue, we encourage you to do so! The issue highlights how Health Mart franchisees have found success being part of this network, how RxOwnership supports independent pharmacy growth, and more! Read more: https://t.co/WUeOAPYS9H https://t.co/Adcul5SCLm</t>
  </si>
  <si>
    <t>Join us at #RCAS19!. It's more than an event it's an #experience. Enjoy keynotes, general session, networking and more. Register for your all-inclusive ticket and save with our early bird rates ➡️ https://t.co/nZJWnWXKA8
#retailtech #consumergoods #innovation https://t.co/ffHvX0dmgs</t>
  </si>
  <si>
    <t>There's nothing sweeter than leveraging your #data &amp;amp; #analytics throughout your organization to grow your business! Join us at #RCAS19 to learn how to Design the Intelligent Enterprise. Register at #RCAS19 https://t.co/nZJWnWXKA8
#ValentinesDay #retailtech #consumergoods https://t.co/4NDPzNMVEB</t>
  </si>
  <si>
    <t>#RCAS19 is excited to announce Lonne Jaffe of Insight Venture Partners as a 2019 speaker! To learn more about our speakers &amp;amp; sessions visit ➡️ https://t.co/nZJWnWXKA8 
Early bird pricing ends March 4! Register today! 
#artificialintelligence #data #analytics #machinelearning https://t.co/Xw653sj4QS</t>
  </si>
  <si>
    <t>Did you know that 53% of #retailers &amp;amp; 35% of #consumergoods companies say #personalization is a key priority for their business? Join us at #RCAS19 to learn how to connect with consumers to #compete in today's #commerce 
For more info visit ➡️ https://t.co/nZJWnWXKA8 https://t.co/f6XaQLrrua</t>
  </si>
  <si>
    <t>How do you effectively drive #shopper engagement? Which methods are best when building strategies and programs? Join our #ShopperMarketing Bootcamp and become a leader in the #consumergoods industry: https://t.co/WHRF7RoFbz https://t.co/mnbT1GkIp8</t>
  </si>
  <si>
    <t>AI will be the only way to meet the demands of consumers going forward. Find out more in this virtual roundtable on #ArtificalIntelligence https://t.co/SebqolFViq 
Interested in learning more about #machinelearning? Join us at #RCAS19 visit https://t.co/o7P8M67epK for more info! https://t.co/LQBr8kSNFV</t>
  </si>
  <si>
    <t>Back by popular demand! Our #ShopperMarketing Bootcamp teaches you the key principles for driving #shopper engagement and loyalty: https://t.co/WHRF7RoFbz #consumergoods https://t.co/27F96EfAdj</t>
  </si>
  <si>
    <t>AI will be the only way to meet the demands of consumers going forward. Find out more in this virtual roundtable on #ArtificialIntelligence https://t.co/SebqolFViq 
Interested in learning more about #machinelearning? Join us at #RCAS19 visit https://t.co/o7P8M67epK for more info! https://t.co/5a99pTLN0R</t>
  </si>
  <si>
    <t>It's time to invest in your professional development &amp;amp; become a leader in the #consumergoods industry. Sign up for our #shoppermarketing bootcamp today &amp;amp; join the thousands of professionals who have already done so: https://t.co/WHRF7RoFbz #marketing #insights https://t.co/gbHt8DSMxC</t>
  </si>
  <si>
    <t>https://www.nxtbook.com/nxtbooks/ensembleiq/conveniencestorenews_201902/index.php#/1</t>
  </si>
  <si>
    <t>https://twitter.com/EnsembleIQ/status/1097998265839173633</t>
  </si>
  <si>
    <t>https://twitter.com/i/web/status/1098526580618481666</t>
  </si>
  <si>
    <t>https://twitter.com/i/web/status/1098529920773513216</t>
  </si>
  <si>
    <t>https://twitter.com/i/web/status/1098538137440129024</t>
  </si>
  <si>
    <t>https://twitter.com/i/web/status/1098538542605717506</t>
  </si>
  <si>
    <t>http://www2.kingrs.com/l/53612/2019-02-21/k4tqxc</t>
  </si>
  <si>
    <t>https://www.nxtbook.com/nxtbooks/ensembleiq/pg_201902/index.php#/36</t>
  </si>
  <si>
    <t>https://twitter.com/i/web/status/1097998265839173633</t>
  </si>
  <si>
    <t>https://dy.si/skdym</t>
  </si>
  <si>
    <t>https://www.nxtbook.com/nxtbooks/ensembleiq/cgt_201902/index.php#/10?platform=hootsuite</t>
  </si>
  <si>
    <t>https://www.nxtbook.com/nxtbooks/ensembleiq/pg_201902/index.php#/80</t>
  </si>
  <si>
    <t>https://events.ensembleiq.com/rcas-2019</t>
  </si>
  <si>
    <t>https://events.ensembleiq.com/rcas-2019/208595 https://twitter.com/CGTMagazine/status/1098609296147927040</t>
  </si>
  <si>
    <t>https://events.ensembleiq.com/rcas-2019/208595</t>
  </si>
  <si>
    <t>https://www.nxtbook.com/nxtbooks/ensembleiq/pg_201902/index.php#/2</t>
  </si>
  <si>
    <t>https://twitter.com/i/web/status/1100539381537034240</t>
  </si>
  <si>
    <t>https://twitter.com/i/web/status/1100759155831230464</t>
  </si>
  <si>
    <t>https://twitter.com/i/web/status/1100806441080893440</t>
  </si>
  <si>
    <t>https://www.nxtbook.com/nxtbooks/ensembleiq/dsn_201902/index.php#/62</t>
  </si>
  <si>
    <t>https://events.ensembleiq.com/p2plu-bootcamp</t>
  </si>
  <si>
    <t>https://shoppermarketingmag.com/artificial-intelligence https://events.ensembleiq.com/rcas-2019/208595</t>
  </si>
  <si>
    <t>nxtbook.com</t>
  </si>
  <si>
    <t>twitter.com</t>
  </si>
  <si>
    <t>kingrs.com</t>
  </si>
  <si>
    <t>dy.si</t>
  </si>
  <si>
    <t>ensembleiq.com</t>
  </si>
  <si>
    <t>ensembleiq.com twitter.com</t>
  </si>
  <si>
    <t>shoppermarketingmag.com ensembleiq.com</t>
  </si>
  <si>
    <t>shopper insights engagement loyalty</t>
  </si>
  <si>
    <t>research blockchain</t>
  </si>
  <si>
    <t>weworkbetter retaildesign</t>
  </si>
  <si>
    <t>progressivegrocer unclegiuseppes</t>
  </si>
  <si>
    <t>progressivegrocer</t>
  </si>
  <si>
    <t>shoppermarketing shopper</t>
  </si>
  <si>
    <t>bigdata retailers retailtech innovation</t>
  </si>
  <si>
    <t>agriculture</t>
  </si>
  <si>
    <t>blockchain</t>
  </si>
  <si>
    <t>ngashow19</t>
  </si>
  <si>
    <t>artificialintelligence data analytics rcas19 network</t>
  </si>
  <si>
    <t>rcas19</t>
  </si>
  <si>
    <t>data analytics community rcas19 retailer consumergoods bestpractices network</t>
  </si>
  <si>
    <t>shopper</t>
  </si>
  <si>
    <t>rcas19 experience</t>
  </si>
  <si>
    <t>retailers consumergoods personalization rcas19 compete commerce</t>
  </si>
  <si>
    <t>data analytics</t>
  </si>
  <si>
    <t>rcas19 data retailtech dataanalytics excellence consumergoods insights</t>
  </si>
  <si>
    <t>ngashow19 independent grocery</t>
  </si>
  <si>
    <t>rt ngashow19</t>
  </si>
  <si>
    <t>rcas19 data retailtech dataanalytics excellence</t>
  </si>
  <si>
    <t>data analytics rcas19</t>
  </si>
  <si>
    <t>rcas19 data analytics retailtech consumergoods</t>
  </si>
  <si>
    <t>rcas19 experience retailtech consumergoods innovation</t>
  </si>
  <si>
    <t>data analytics rcas19 rcas19 valentinesday retailtech consumergoods</t>
  </si>
  <si>
    <t>rcas19 artificialintelligence data analytics machinelearning</t>
  </si>
  <si>
    <t>shopper shoppermarketing consumergoods</t>
  </si>
  <si>
    <t>artificalintelligence machinelearning rcas19</t>
  </si>
  <si>
    <t>shoppermarketing shopper consumergoods</t>
  </si>
  <si>
    <t>artificialintelligence machinelearning rcas19</t>
  </si>
  <si>
    <t>consumergoods shoppermarketing marketing insights</t>
  </si>
  <si>
    <t>https://pbs.twimg.com/media/DzdRQ8QWkAACMXh.jpg</t>
  </si>
  <si>
    <t>https://pbs.twimg.com/media/D0WENC6WoAI7lY6.jpg</t>
  </si>
  <si>
    <t>https://pbs.twimg.com/tweet_video_thumb/DzyBiJdW0AImg59.jpg</t>
  </si>
  <si>
    <t>https://pbs.twimg.com/media/D0XhXMxXQAAas2a.jpg</t>
  </si>
  <si>
    <t>https://pbs.twimg.com/media/DzeprxBWkAIkLpK.jpg</t>
  </si>
  <si>
    <t>https://pbs.twimg.com/media/DzvbXb1W0AE335f.jpg</t>
  </si>
  <si>
    <t>https://pbs.twimg.com/media/Dz8LVQUWwAU2s0A.jpg</t>
  </si>
  <si>
    <t>https://pbs.twimg.com/media/D0WNh5WXQAUOYA1.jpg</t>
  </si>
  <si>
    <t>https://pbs.twimg.com/media/D0XXv41WsAED6Gn.jpg</t>
  </si>
  <si>
    <t>https://pbs.twimg.com/media/D0WCZmHWsAId37U.jpg</t>
  </si>
  <si>
    <t>https://pbs.twimg.com/media/D0cA1rWUwAAlyFk.jpg</t>
  </si>
  <si>
    <t>https://pbs.twimg.com/media/DzS-nLhXQAErVba.jpg</t>
  </si>
  <si>
    <t>https://pbs.twimg.com/media/D0W0iDfX0AAZJbQ.png</t>
  </si>
  <si>
    <t>https://pbs.twimg.com/media/DyQB8b2X0AAsuOR.jpg</t>
  </si>
  <si>
    <t>https://pbs.twimg.com/media/DzYINSFX4AUMl-g.jpg</t>
  </si>
  <si>
    <t>https://pbs.twimg.com/media/Dz3BvhXWwAAhTQE.jpg</t>
  </si>
  <si>
    <t>https://pbs.twimg.com/media/DzTEkWfX4AEh4xB.jpg</t>
  </si>
  <si>
    <t>https://pbs.twimg.com/media/Dzy183KX0AEI4KM.jpg</t>
  </si>
  <si>
    <t>https://pbs.twimg.com/media/Dzzi1cQWwAAyUg0.jpg</t>
  </si>
  <si>
    <t>https://pbs.twimg.com/media/Dz4YBxiW0AImRMD.jpg</t>
  </si>
  <si>
    <t>https://pbs.twimg.com/media/D0cvlusUcAAlNUd.jpg</t>
  </si>
  <si>
    <t>http://pbs.twimg.com/profile_images/933442473455706112/gp9DOtSx_normal.jpg</t>
  </si>
  <si>
    <t>http://pbs.twimg.com/profile_images/788297097166618624/HDpOiYPc_normal.jpg</t>
  </si>
  <si>
    <t>http://pbs.twimg.com/profile_images/800624133616726016/WkSrgGo3_normal.jpg</t>
  </si>
  <si>
    <t>http://pbs.twimg.com/profile_images/1061910852067041280/pCnMjyPh_normal.jpg</t>
  </si>
  <si>
    <t>http://pbs.twimg.com/profile_images/1062514057096220672/0MtRr4zi_normal.jpg</t>
  </si>
  <si>
    <t>http://pbs.twimg.com/profile_images/967068535661850624/AwKlCcTl_normal.jpg</t>
  </si>
  <si>
    <t>http://pbs.twimg.com/profile_images/1057949676161429505/0zvPdhEa_normal.jpg</t>
  </si>
  <si>
    <t>http://pbs.twimg.com/profile_images/1014261001770938370/JSAPfkKM_normal.jpg</t>
  </si>
  <si>
    <t>http://pbs.twimg.com/profile_images/1031777813903364097/t_1wUeTr_normal.jpg</t>
  </si>
  <si>
    <t>http://pbs.twimg.com/profile_images/1020714709958447104/jhUTGa9d_normal.jpg</t>
  </si>
  <si>
    <t>http://pbs.twimg.com/profile_images/1061898735234531328/qXreED7r_normal.jpg</t>
  </si>
  <si>
    <t>http://pbs.twimg.com/profile_images/979788186766454784/-7lO_Azb_normal.jpg</t>
  </si>
  <si>
    <t>http://pbs.twimg.com/profile_images/1318778139/KRS_logo_twitter_normal.jpg</t>
  </si>
  <si>
    <t>http://pbs.twimg.com/profile_images/700054954845859843/5Nx2w2OE_normal.png</t>
  </si>
  <si>
    <t>http://pbs.twimg.com/profile_images/1045236962297303040/ixBm-t3-_normal.jpg</t>
  </si>
  <si>
    <t>http://pbs.twimg.com/profile_images/763785096436461568/Gmu9I3qZ_normal.jpg</t>
  </si>
  <si>
    <t>http://abs.twimg.com/sticky/default_profile_images/default_profile_normal.png</t>
  </si>
  <si>
    <t>http://pbs.twimg.com/profile_images/657207052809297920/RvDZZj52_normal.jpg</t>
  </si>
  <si>
    <t>http://pbs.twimg.com/profile_images/674444756680908800/EC0IEwMD_normal.jpg</t>
  </si>
  <si>
    <t>http://pbs.twimg.com/profile_images/1095347754220568576/UzIOiwT9_normal.jpg</t>
  </si>
  <si>
    <t>http://pbs.twimg.com/profile_images/785535689819561984/X5KiijPc_normal.jpg</t>
  </si>
  <si>
    <t>http://pbs.twimg.com/profile_images/1046186729470918656/ORC2513v_normal.jpg</t>
  </si>
  <si>
    <t>http://pbs.twimg.com/profile_images/730839158357405696/YSR6wVjc_normal.jpg</t>
  </si>
  <si>
    <t>http://pbs.twimg.com/profile_images/1012372433557512192/ouI1Lbgb_normal.jpg</t>
  </si>
  <si>
    <t>http://pbs.twimg.com/profile_images/3149744811/8c61c8ded40f4cabada4a57bc2475578_normal.jpeg</t>
  </si>
  <si>
    <t>http://pbs.twimg.com/profile_images/1080232237260369920/qQGu8EqG_normal.jpg</t>
  </si>
  <si>
    <t>http://pbs.twimg.com/profile_images/684048590411448320/FZ6mYnNy_normal.jpg</t>
  </si>
  <si>
    <t>http://pbs.twimg.com/profile_images/1098671659802861569/WB8D15yr_normal.png</t>
  </si>
  <si>
    <t>http://pbs.twimg.com/profile_images/877962175997812736/iyfQEmTp_normal.jpg</t>
  </si>
  <si>
    <t>https://twitter.com/#!/benrund/status/1095919703510388737</t>
  </si>
  <si>
    <t>https://twitter.com/#!/lizerk/status/1096434406124863488</t>
  </si>
  <si>
    <t>https://twitter.com/#!/riversandmdm/status/1095738313783291904</t>
  </si>
  <si>
    <t>https://twitter.com/#!/laura_freund/status/1098216070391975943</t>
  </si>
  <si>
    <t>https://twitter.com/#!/insolarkorea/status/1098526580618481666</t>
  </si>
  <si>
    <t>https://twitter.com/#!/insolarjapan/status/1098529920773513216</t>
  </si>
  <si>
    <t>https://twitter.com/#!/how_to_coin/status/1098538599258021888</t>
  </si>
  <si>
    <t>https://twitter.com/#!/rolandasoz/status/1098539037135122433</t>
  </si>
  <si>
    <t>https://twitter.com/#!/mauri_the_coach/status/1098578611735592962</t>
  </si>
  <si>
    <t>https://twitter.com/#!/lowcap_hunter/status/1098619698521038848</t>
  </si>
  <si>
    <t>https://twitter.com/#!/chschnei_at/status/1098646777748746240</t>
  </si>
  <si>
    <t>https://twitter.com/#!/insolario/status/1098538137440129024</t>
  </si>
  <si>
    <t>https://twitter.com/#!/insolario/status/1098538542605717506</t>
  </si>
  <si>
    <t>https://twitter.com/#!/efantasia98/status/1098685918884577280</t>
  </si>
  <si>
    <t>https://twitter.com/#!/kingretail/status/1098706408722186240</t>
  </si>
  <si>
    <t>https://twitter.com/#!/unclegiuseppes/status/1098311393424654339</t>
  </si>
  <si>
    <t>https://twitter.com/#!/hubertpellegrin/status/1098744587844272128</t>
  </si>
  <si>
    <t>https://twitter.com/#!/ensembleiq/status/1097998265839173633</t>
  </si>
  <si>
    <t>https://twitter.com/#!/stuartgreene11/status/1098950806508851200</t>
  </si>
  <si>
    <t>https://twitter.com/#!/ims_msa/status/1100102431940186112</t>
  </si>
  <si>
    <t>https://twitter.com/#!/tommyb333/status/1100213421461696518</t>
  </si>
  <si>
    <t>https://twitter.com/#!/sap_cp/status/1100431045512581121</t>
  </si>
  <si>
    <t>https://twitter.com/#!/sap_cp/status/1097894859485130757</t>
  </si>
  <si>
    <t>https://twitter.com/#!/jimdudlicek/status/1100524558610661376</t>
  </si>
  <si>
    <t>https://twitter.com/#!/simoneknaap/status/1100533474480525312</t>
  </si>
  <si>
    <t>https://twitter.com/#!/simoneknaap/status/1096031006501584897</t>
  </si>
  <si>
    <t>https://twitter.com/#!/simoneknaap/status/1096531605932388352</t>
  </si>
  <si>
    <t>https://twitter.com/#!/simoneknaap/status/1097545279086227456</t>
  </si>
  <si>
    <t>https://twitter.com/#!/simoneknaap/status/1097634368531689473</t>
  </si>
  <si>
    <t>https://twitter.com/#!/simoneknaap/status/1097712131485634560</t>
  </si>
  <si>
    <t>https://twitter.com/#!/simoneknaap/status/1098267302359977986</t>
  </si>
  <si>
    <t>https://twitter.com/#!/simoneknaap/status/1098811626499854336</t>
  </si>
  <si>
    <t>https://twitter.com/#!/simoneknaap/status/1099174010594754560</t>
  </si>
  <si>
    <t>https://twitter.com/#!/simoneknaap/status/1099536399785754624</t>
  </si>
  <si>
    <t>https://twitter.com/#!/simoneknaap/status/1100441298966888450</t>
  </si>
  <si>
    <t>https://twitter.com/#!/taskpro360/status/1100536334769442819</t>
  </si>
  <si>
    <t>https://twitter.com/#!/pharmacypodcast/status/1100537137752145920</t>
  </si>
  <si>
    <t>https://twitter.com/#!/pgrocer/status/1100523405999251456</t>
  </si>
  <si>
    <t>https://twitter.com/#!/cpginsights/status/1100539381537034240</t>
  </si>
  <si>
    <t>https://twitter.com/#!/lorimitchellkel/status/1100759155831230464</t>
  </si>
  <si>
    <t>https://twitter.com/#!/bizuser/status/1100760684357345280</t>
  </si>
  <si>
    <t>https://twitter.com/#!/ritanumerof/status/1100806441080893440</t>
  </si>
  <si>
    <t>https://twitter.com/#!/cgtmagazine/status/1100429061908848640</t>
  </si>
  <si>
    <t>https://twitter.com/#!/cgtmagazine/status/1100849558198894592</t>
  </si>
  <si>
    <t>https://twitter.com/#!/cgtmagazine/status/1095710191121846272</t>
  </si>
  <si>
    <t>https://twitter.com/#!/rxownership/status/1100484190221537280</t>
  </si>
  <si>
    <t>https://twitter.com/#!/drugstorenews/status/1100851716822614017</t>
  </si>
  <si>
    <t>https://twitter.com/#!/cgtmagazine/status/1090999149204594688</t>
  </si>
  <si>
    <t>https://twitter.com/#!/cgtmagazine/status/1096072585530482693</t>
  </si>
  <si>
    <t>https://twitter.com/#!/cgtmagazine/status/1098246910073278465</t>
  </si>
  <si>
    <t>https://twitter.com/#!/cgtmagazine/status/1098609296147927040</t>
  </si>
  <si>
    <t>https://twitter.com/#!/path2purchaseiq/status/1096109399251341313</t>
  </si>
  <si>
    <t>https://twitter.com/#!/path2purchaseiq/status/1095716739822825473</t>
  </si>
  <si>
    <t>https://twitter.com/#!/path2purchaseiq/status/1097952468028280832</t>
  </si>
  <si>
    <t>https://twitter.com/#!/path2purchaseiq/status/1098001818318262272</t>
  </si>
  <si>
    <t>https://twitter.com/#!/path2purchaseiq/status/1098341780142080000</t>
  </si>
  <si>
    <t>https://twitter.com/#!/path2purchaseiq/status/1100900960942129152</t>
  </si>
  <si>
    <t>1095919703510388737</t>
  </si>
  <si>
    <t>1096434406124863488</t>
  </si>
  <si>
    <t>1095738313783291904</t>
  </si>
  <si>
    <t>1098216070391975943</t>
  </si>
  <si>
    <t>1098526580618481666</t>
  </si>
  <si>
    <t>1098529920773513216</t>
  </si>
  <si>
    <t>1098538599258021888</t>
  </si>
  <si>
    <t>1098539037135122433</t>
  </si>
  <si>
    <t>1098578611735592962</t>
  </si>
  <si>
    <t>1098619698521038848</t>
  </si>
  <si>
    <t>1098646777748746240</t>
  </si>
  <si>
    <t>1098538137440129024</t>
  </si>
  <si>
    <t>1098538542605717506</t>
  </si>
  <si>
    <t>1098685918884577280</t>
  </si>
  <si>
    <t>1098706408722186240</t>
  </si>
  <si>
    <t>1098311393424654339</t>
  </si>
  <si>
    <t>1098744587844272128</t>
  </si>
  <si>
    <t>1097998265839173633</t>
  </si>
  <si>
    <t>1098950806508851200</t>
  </si>
  <si>
    <t>1100102431940186112</t>
  </si>
  <si>
    <t>1100213421461696518</t>
  </si>
  <si>
    <t>1100431045512581121</t>
  </si>
  <si>
    <t>1097894859485130757</t>
  </si>
  <si>
    <t>1100524558610661376</t>
  </si>
  <si>
    <t>1100533474480525312</t>
  </si>
  <si>
    <t>1096031006501584897</t>
  </si>
  <si>
    <t>1096531605932388352</t>
  </si>
  <si>
    <t>1097545279086227456</t>
  </si>
  <si>
    <t>1097634368531689473</t>
  </si>
  <si>
    <t>1097712131485634560</t>
  </si>
  <si>
    <t>1098267302359977986</t>
  </si>
  <si>
    <t>1098811626499854336</t>
  </si>
  <si>
    <t>1099174010594754560</t>
  </si>
  <si>
    <t>1099536399785754624</t>
  </si>
  <si>
    <t>1100441298966888450</t>
  </si>
  <si>
    <t>1100536334769442819</t>
  </si>
  <si>
    <t>1100537137752145920</t>
  </si>
  <si>
    <t>1100523405999251456</t>
  </si>
  <si>
    <t>1100539381537034240</t>
  </si>
  <si>
    <t>1100759155831230464</t>
  </si>
  <si>
    <t>1100760684357345280</t>
  </si>
  <si>
    <t>1100806441080893440</t>
  </si>
  <si>
    <t>1100429061908848640</t>
  </si>
  <si>
    <t>1100849558198894592</t>
  </si>
  <si>
    <t>1095710191121846272</t>
  </si>
  <si>
    <t>1100484190221537280</t>
  </si>
  <si>
    <t>1100851716822614017</t>
  </si>
  <si>
    <t>1090999149204594688</t>
  </si>
  <si>
    <t>1096072585530482693</t>
  </si>
  <si>
    <t>1098246910073278465</t>
  </si>
  <si>
    <t>1098609296147927040</t>
  </si>
  <si>
    <t>1096109399251341313</t>
  </si>
  <si>
    <t>1095716739822825473</t>
  </si>
  <si>
    <t>1097952468028280832</t>
  </si>
  <si>
    <t>1098001818318262272</t>
  </si>
  <si>
    <t>1098341780142080000</t>
  </si>
  <si>
    <t>1100900960942129152</t>
  </si>
  <si>
    <t/>
  </si>
  <si>
    <t>176431110</t>
  </si>
  <si>
    <t>763778486146310145</t>
  </si>
  <si>
    <t>510904058</t>
  </si>
  <si>
    <t>en</t>
  </si>
  <si>
    <t>und</t>
  </si>
  <si>
    <t>ko</t>
  </si>
  <si>
    <t>ja</t>
  </si>
  <si>
    <t>Twitter for iPhone</t>
  </si>
  <si>
    <t>Twitter Web Client</t>
  </si>
  <si>
    <t xml:space="preserve"> HJ's Coin Crawler 3</t>
  </si>
  <si>
    <t>Twitter for Android</t>
  </si>
  <si>
    <t>Hootsuite Inc.</t>
  </si>
  <si>
    <t>Buffer</t>
  </si>
  <si>
    <t>Dynamic Signal</t>
  </si>
  <si>
    <t>Sprinklr</t>
  </si>
  <si>
    <t>IFTTT</t>
  </si>
  <si>
    <t>Sprout Social</t>
  </si>
  <si>
    <t>Retweet</t>
  </si>
  <si>
    <t>-117.282538,32.53962 
-116.9274403,32.53962 
-116.9274403,33.0804044 
-117.282538,33.0804044</t>
  </si>
  <si>
    <t>United States</t>
  </si>
  <si>
    <t>US</t>
  </si>
  <si>
    <t>San Diego, CA</t>
  </si>
  <si>
    <t>a592bd6ceb1319f7</t>
  </si>
  <si>
    <t>San Diego</t>
  </si>
  <si>
    <t>city</t>
  </si>
  <si>
    <t>https://api.twitter.com/1.1/geo/id/a592bd6ceb1319f7.json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</si>
  <si>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</si>
  <si>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</si>
  <si>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</si>
  <si>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</si>
  <si>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</si>
  <si>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</si>
  <si>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</si>
  <si>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</si>
  <si>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</si>
  <si>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</si>
  <si>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</si>
  <si>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</si>
  <si>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</si>
  <si>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</si>
  <si>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</si>
  <si>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</si>
  <si>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</si>
  <si>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</si>
  <si>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</si>
  <si>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</si>
  <si>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</si>
  <si>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Ben Rund ☁️</t>
  </si>
  <si>
    <t>Riversand MDM</t>
  </si>
  <si>
    <t>Liz Erk</t>
  </si>
  <si>
    <t>ConvenienceStoreNews</t>
  </si>
  <si>
    <t>Laura Freund</t>
  </si>
  <si>
    <t>InsolarKorea</t>
  </si>
  <si>
    <t>Insolar Japan</t>
  </si>
  <si>
    <t>How to Coin ⚡️</t>
  </si>
  <si>
    <t>Progressive Grocer</t>
  </si>
  <si>
    <t>Insolar</t>
  </si>
  <si>
    <t>Ro oZ</t>
  </si>
  <si>
    <t>Mauri</t>
  </si>
  <si>
    <t>Crypto Believer</t>
  </si>
  <si>
    <t>Christian Schneider</t>
  </si>
  <si>
    <t>birb</t>
  </si>
  <si>
    <t>KRS</t>
  </si>
  <si>
    <t>Uncle Giuseppe's</t>
  </si>
  <si>
    <t>Hubert Pellegrini</t>
  </si>
  <si>
    <t>EnsembleIQ</t>
  </si>
  <si>
    <t>Stuart Greene</t>
  </si>
  <si>
    <t>MSA.ims</t>
  </si>
  <si>
    <t>CGT</t>
  </si>
  <si>
    <t>Thomas Baldwin</t>
  </si>
  <si>
    <t>SAP ConsumerProducts</t>
  </si>
  <si>
    <t>Elizabeth Crawford</t>
  </si>
  <si>
    <t>Walmart</t>
  </si>
  <si>
    <t>Lori Mitchell-Keller</t>
  </si>
  <si>
    <t>Jim Dudlicek</t>
  </si>
  <si>
    <t>Simone Knaap</t>
  </si>
  <si>
    <t>Bill Little</t>
  </si>
  <si>
    <t>Albert Guffanti</t>
  </si>
  <si>
    <t>MadTree Brewing</t>
  </si>
  <si>
    <t>Path to Purchase Ins</t>
  </si>
  <si>
    <t>Kroger</t>
  </si>
  <si>
    <t>TaskPro360</t>
  </si>
  <si>
    <t>Pharmacy Podcast Network</t>
  </si>
  <si>
    <t>Drug Store News</t>
  </si>
  <si>
    <t>RxOwnership</t>
  </si>
  <si>
    <t>CPGinsights</t>
  </si>
  <si>
    <t>Mohamed Amer</t>
  </si>
  <si>
    <t>Rita Numerof</t>
  </si>
  <si>
    <t>Numerof &amp; Associates</t>
  </si>
  <si>
    <t>Mars, Incorporated</t>
  </si>
  <si>
    <t>Working @RiversandMDM #MDM #omnichannel #dataquality #PIM #IoT #BigData #cloud #fashion - views are my own. https://t.co/TORKn1odkm</t>
  </si>
  <si>
    <t>Riversand is the #MDM visionary and #PIM leader #datamanagement #cloud</t>
  </si>
  <si>
    <t>Principal Partner of The Jaxson Group</t>
  </si>
  <si>
    <t>Delivering the insights, analysis, proprietary market research and business intelligence that helps the convenience universe stay ahead of what’s next.</t>
  </si>
  <si>
    <t>Highly Caffeinated CEO of Cranbrook #MarketResearchRecruiter #CareerCoach  TwitterActivityRepsMyPersonalOpinions _xD83D__xDE09_</t>
  </si>
  <si>
    <t>Insolar은 기업 간의 원활한 상호 작용을 가능하게하고 분산된 신뢰에 인해 새로운 성장 기회를 열 수있는 오픈 소스 엔터프라이즈 급 블록체인 플랫폼을 구축하고 있습니다.</t>
  </si>
  <si>
    <t>Insolarは、企業と分散型トラストによる新しい成長機会の交流を可能にするオープンソースのエンタープライズ級のブロックチェーンプラットフォームを構築しています。</t>
  </si>
  <si>
    <t>Sharing latest cryptocurrency news! _xD83D__xDE00__xD83D__xDE06_</t>
  </si>
  <si>
    <t>Progressive Grocer, the voice of the retail food industry for nearly 100 years.</t>
  </si>
  <si>
    <t>Open-source enterprise-grade blockchain platform enabling seamless interactions between companies and new growth opportunities powered by distributed trust</t>
  </si>
  <si>
    <t>_xD83C__xDFCB_️‍♂️</t>
  </si>
  <si>
    <t>Crypto investor since 2011. Never sell under market value. Do not dig your own grave.</t>
  </si>
  <si>
    <t>I don't post which coins I am invested in and don't give financial advise - but if you closely watch my (re)tweets you get a picture of the coins I believe in!</t>
  </si>
  <si>
    <t>We build on our clients' brand strengths to create compelling, award-winning retail spaces that connect with shoppers &amp; drive sales. #retail #storedesign</t>
  </si>
  <si>
    <t>Full-service food market committed to selling the tastiest food made with traditional Italian recipes and the highest quality ingredients.</t>
  </si>
  <si>
    <t>Handyman, General Assistant, Ex- auto mechanic, have own transportation.</t>
  </si>
  <si>
    <t>EnsembleIQ is a premier business intelligence resource that connects people, businesses, and organizations to retail markets and helps them succeed.</t>
  </si>
  <si>
    <t>Information Management Solutions offers innovative data/information management solutions, knowledgeware products, and analytical services.  #MSACPG</t>
  </si>
  <si>
    <t>CGT (Consumer Goods Technology) helps consumer goods executives improve business performance through content that matters in print, in person and online.</t>
  </si>
  <si>
    <t>Product Manager @ Management Science Associates Inc. - ❤️Data</t>
  </si>
  <si>
    <t>The latest news, insights and solutions for the consumer products industry.
SAP privacy statement for followers: https://t.co/JRq4xVCJA4</t>
  </si>
  <si>
    <t>Regulatory &amp; business reporter w/ @FoodNavigatorUS covering #food #supplements #health #wellness #nutrition #FDA #foodsafety. Tweets my own, not endorsements.</t>
  </si>
  <si>
    <t>Where real people go for real good stuff. Save Money. Live Better. Customer support questions? @WalmartHelp</t>
  </si>
  <si>
    <t>Co-President Industries at #SAP. Love spending time with my husband and 3 children. Tweets are my personal opinion and not SAP's.</t>
  </si>
  <si>
    <t>Editorial Director of Progressive Grocer / Lover of roadfood &amp; retail</t>
  </si>
  <si>
    <t>Associate Brand Director, Consumer Goods Technology at EnsembleIQ</t>
  </si>
  <si>
    <t>CGT- Associate Brand Director</t>
  </si>
  <si>
    <t>We methodically bring quality beer to life &amp; we have fun doing it. After all, beer builds community &amp; community builds beer. Check out @MadTreeTaproom</t>
  </si>
  <si>
    <t>The Path to Purchase Institute = global assoc serving needs of retailers, brands &amp; entire ecosystem of solution providers along the p2p. Division of EnsembleIQ.</t>
  </si>
  <si>
    <t>Fresh food. Low prices. Follow us for special offers, digital coupons, community updates, recipes and more.</t>
  </si>
  <si>
    <t>Consultant #Smallbiz Disciple of #Businessintelligence Promote #Localbiz  Provider #salesforce Leading the Crusade to Liberate  "Spreadsheet Email Bondage"</t>
  </si>
  <si>
    <t>Global #Podcast Leaders as Largest Network of Podcasts dedicated to the profession of #Pharmacy | Innovative #Pharmacist Leaders | 70K+ Listeners EST: 2009</t>
  </si>
  <si>
    <t>Reporting on the retail pharmacy industry</t>
  </si>
  <si>
    <t>Your complete, confidential and no-fee resource for buying, starting or selling a pharmacy.</t>
  </si>
  <si>
    <t>Why we buy, how we shop: trends, news and disruption in consumer packaged goods.</t>
  </si>
  <si>
    <t>Exec @SAP | #consumer #tech #Navy | status quo buster | change rules:world | alum @NPS_Monterey @KelloggSchool | Favs: Kauai, Andalucia &amp; CA coast. Views R mine</t>
  </si>
  <si>
    <t>President @NAIconsulting. Helping businesses across healthcare define/implement strategies to win in dynamic markets.</t>
  </si>
  <si>
    <t>Mars is a family-owned business with 100+ years of history making diverse products &amp; offering services for people &amp; the pets they love.
https://t.co/D6VM3p6tIS</t>
  </si>
  <si>
    <t>Stuttgart, Germany</t>
  </si>
  <si>
    <t>Houston, Texas, USA</t>
  </si>
  <si>
    <t>Boston, MA</t>
  </si>
  <si>
    <t>New York, NY</t>
  </si>
  <si>
    <t>Cleveland, OH</t>
  </si>
  <si>
    <t>대한민국 서울</t>
  </si>
  <si>
    <t>Chicago, IL and New York NY</t>
  </si>
  <si>
    <t>Europe</t>
  </si>
  <si>
    <t>Long Island, NY</t>
  </si>
  <si>
    <t>NE Dutchess Cnty, NY</t>
  </si>
  <si>
    <t>Chicago, IL</t>
  </si>
  <si>
    <t>Pittsburgh, PA</t>
  </si>
  <si>
    <t>Randolph, NJ</t>
  </si>
  <si>
    <t>Washington, D.C.</t>
  </si>
  <si>
    <t>Bentonville, Arkansas</t>
  </si>
  <si>
    <t>Greater New York Area</t>
  </si>
  <si>
    <t>Asheville, NC</t>
  </si>
  <si>
    <t>Cincinnati, OH</t>
  </si>
  <si>
    <t>Birmingham, Alabama</t>
  </si>
  <si>
    <t>District of Columbia, USA</t>
  </si>
  <si>
    <t>Ventura, California</t>
  </si>
  <si>
    <t>St Louis, MO</t>
  </si>
  <si>
    <t>McLean, VA</t>
  </si>
  <si>
    <t>https://t.co/eFQzNFfOmm</t>
  </si>
  <si>
    <t>https://www.linkedin.com/in/lizerk</t>
  </si>
  <si>
    <t>http://t.co/Lc3gWusL9B</t>
  </si>
  <si>
    <t>https://t.co/ZhCELtnhq5</t>
  </si>
  <si>
    <t>https://t.me/InsolarJapan</t>
  </si>
  <si>
    <t>http://www.progressivegrocer.com</t>
  </si>
  <si>
    <t>http://insolar.io</t>
  </si>
  <si>
    <t>http://t.co/ofe94UHLKh</t>
  </si>
  <si>
    <t>https://t.co/zZbZHn0BGi</t>
  </si>
  <si>
    <t>https://t.co/f6ptUOnhaw</t>
  </si>
  <si>
    <t>https://t.co/h9kjy1N6Ut</t>
  </si>
  <si>
    <t>http://www.consumergoods.com</t>
  </si>
  <si>
    <t>https://t.co/o6PYtZTbPX</t>
  </si>
  <si>
    <t>https://t.co/I3TVCWYxUJ</t>
  </si>
  <si>
    <t>https://t.co/8VJ0n5Evel</t>
  </si>
  <si>
    <t>https://www.linkedin.com/in/lori-mitchell-keller-4a1294</t>
  </si>
  <si>
    <t>http://consumergoods.com</t>
  </si>
  <si>
    <t>https://t.co/oXGElLgM1C</t>
  </si>
  <si>
    <t>http://www.madtreebrewing.com</t>
  </si>
  <si>
    <t>http://t.co/PwAleiljDc</t>
  </si>
  <si>
    <t>http://t.co/4HKQ5HmWcJ</t>
  </si>
  <si>
    <t>https://t.co/Qn5vHfKrmw</t>
  </si>
  <si>
    <t>https://soundcloud.com/pharmacy-podcast</t>
  </si>
  <si>
    <t>http://t.co/veXGlfJbtu</t>
  </si>
  <si>
    <t>https://t.co/IDFKbxXE8L</t>
  </si>
  <si>
    <t>https://t.co/wFymCTkM9f</t>
  </si>
  <si>
    <t>http://nai-consulting.com/</t>
  </si>
  <si>
    <t>http://t.co/BGRrnQaKaU</t>
  </si>
  <si>
    <t>https://t.co/uWzFJigUKw</t>
  </si>
  <si>
    <t>Eastern Time (US &amp; Canada)</t>
  </si>
  <si>
    <t>https://pbs.twimg.com/profile_banners/19528573/1510227687</t>
  </si>
  <si>
    <t>https://pbs.twimg.com/profile_banners/176431110/1524251606</t>
  </si>
  <si>
    <t>https://pbs.twimg.com/profile_banners/14270473/1433930865</t>
  </si>
  <si>
    <t>https://pbs.twimg.com/profile_banners/61539626/1540213368</t>
  </si>
  <si>
    <t>https://pbs.twimg.com/profile_banners/2529005916/1516998013</t>
  </si>
  <si>
    <t>https://pbs.twimg.com/profile_banners/991966392755933184/1541673948</t>
  </si>
  <si>
    <t>https://pbs.twimg.com/profile_banners/984124124636344321/1541673972</t>
  </si>
  <si>
    <t>https://pbs.twimg.com/profile_banners/959659082956156928/1519402210</t>
  </si>
  <si>
    <t>https://pbs.twimg.com/profile_banners/25840746/1549297241</t>
  </si>
  <si>
    <t>https://pbs.twimg.com/profile_banners/3214742482/1541675100</t>
  </si>
  <si>
    <t>https://pbs.twimg.com/profile_banners/1025020416765702145/1534759919</t>
  </si>
  <si>
    <t>https://pbs.twimg.com/profile_banners/950520620252622848/1524317138</t>
  </si>
  <si>
    <t>https://pbs.twimg.com/profile_banners/277591699/1498086807</t>
  </si>
  <si>
    <t>https://pbs.twimg.com/profile_banners/763778486146310145/1524498989</t>
  </si>
  <si>
    <t>https://pbs.twimg.com/profile_banners/106752032/1401392666</t>
  </si>
  <si>
    <t>https://pbs.twimg.com/profile_banners/352352288/1478534682</t>
  </si>
  <si>
    <t>https://pbs.twimg.com/profile_banners/17137891/1544133712</t>
  </si>
  <si>
    <t>https://pbs.twimg.com/profile_banners/402067208/1547415160</t>
  </si>
  <si>
    <t>https://pbs.twimg.com/profile_banners/1157737459/1396988347</t>
  </si>
  <si>
    <t>https://pbs.twimg.com/profile_banners/282134662/1382118237</t>
  </si>
  <si>
    <t>https://pbs.twimg.com/profile_banners/118419982/1506470879</t>
  </si>
  <si>
    <t>https://pbs.twimg.com/profile_banners/17539499/1539608936</t>
  </si>
  <si>
    <t>https://pbs.twimg.com/profile_banners/36359791/1551363670</t>
  </si>
  <si>
    <t>https://pbs.twimg.com/profile_banners/592847099/1538265594</t>
  </si>
  <si>
    <t>https://pbs.twimg.com/profile_banners/84605478/1548032858</t>
  </si>
  <si>
    <t>https://pbs.twimg.com/profile_banners/20067285/1520860857</t>
  </si>
  <si>
    <t>https://pbs.twimg.com/profile_banners/880538205761798145/1505512197</t>
  </si>
  <si>
    <t>https://pbs.twimg.com/profile_banners/18585700/1399491639</t>
  </si>
  <si>
    <t>https://pbs.twimg.com/profile_banners/510904058/1420504499</t>
  </si>
  <si>
    <t>https://pbs.twimg.com/profile_banners/300360969/1516738328</t>
  </si>
  <si>
    <t>ru</t>
  </si>
  <si>
    <t>it</t>
  </si>
  <si>
    <t>nl</t>
  </si>
  <si>
    <t>de</t>
  </si>
  <si>
    <t>es</t>
  </si>
  <si>
    <t>http://abs.twimg.com/images/themes/theme1/bg.png</t>
  </si>
  <si>
    <t>http://abs.twimg.com/images/themes/theme15/bg.png</t>
  </si>
  <si>
    <t>http://abs.twimg.com/images/themes/theme17/bg.gif</t>
  </si>
  <si>
    <t>http://abs.twimg.com/images/themes/theme9/bg.gif</t>
  </si>
  <si>
    <t>http://pbs.twimg.com/profile_images/378800000550281284/99824c6444a0ee9f59f4aeb96281e22f_normal.jpeg</t>
  </si>
  <si>
    <t>http://pbs.twimg.com/profile_images/1095402461500710912/GfdaeZaw_normal.jpg</t>
  </si>
  <si>
    <t>http://pbs.twimg.com/profile_images/941402228732186624/ujSMhmvZ_normal.jpg</t>
  </si>
  <si>
    <t>http://pbs.twimg.com/profile_images/472101385899483136/Hiey8bNM_normal.jpeg</t>
  </si>
  <si>
    <t>http://pbs.twimg.com/profile_images/1488090702/SAP_TW_Logos_022311_B_EED64_normal.jpg</t>
  </si>
  <si>
    <t>http://pbs.twimg.com/profile_images/580029230068563968/FYzL9Ym3_normal.jpg</t>
  </si>
  <si>
    <t>http://pbs.twimg.com/profile_images/1087396420141731840/c18XRlag_normal.jpg</t>
  </si>
  <si>
    <t>http://pbs.twimg.com/profile_images/605811250061148161/F8XU8fHC_normal.jpg</t>
  </si>
  <si>
    <t>http://pbs.twimg.com/profile_images/779425516629663747/6T0dd2M2_normal.jpg</t>
  </si>
  <si>
    <t>http://pbs.twimg.com/profile_images/912830046531756032/OiTp2KBf_normal.jpg</t>
  </si>
  <si>
    <t>http://pbs.twimg.com/profile_images/829112544921006082/rfcZbBI5_normal.jpg</t>
  </si>
  <si>
    <t>http://pbs.twimg.com/profile_images/908810214102597633/YYt3XH9u_normal.jpg</t>
  </si>
  <si>
    <t>http://pbs.twimg.com/profile_images/552853447725158401/IEonmN3d_normal.png</t>
  </si>
  <si>
    <t>http://pbs.twimg.com/profile_images/654468191314309120/45vCNMrH_normal.jpg</t>
  </si>
  <si>
    <t>Open Twitter Page for This Person</t>
  </si>
  <si>
    <t>https://twitter.com/benrund</t>
  </si>
  <si>
    <t>https://twitter.com/riversandmdm</t>
  </si>
  <si>
    <t>https://twitter.com/lizerk</t>
  </si>
  <si>
    <t>https://twitter.com/csnewsonline</t>
  </si>
  <si>
    <t>https://twitter.com/laura_freund</t>
  </si>
  <si>
    <t>https://twitter.com/insolarkorea</t>
  </si>
  <si>
    <t>https://twitter.com/insolarjapan</t>
  </si>
  <si>
    <t>https://twitter.com/how_to_coin</t>
  </si>
  <si>
    <t>https://twitter.com/pgrocer</t>
  </si>
  <si>
    <t>https://twitter.com/insolario</t>
  </si>
  <si>
    <t>https://twitter.com/rolandasoz</t>
  </si>
  <si>
    <t>https://twitter.com/mauri_the_coach</t>
  </si>
  <si>
    <t>https://twitter.com/lowcap_hunter</t>
  </si>
  <si>
    <t>https://twitter.com/chschnei_at</t>
  </si>
  <si>
    <t>https://twitter.com/efantasia98</t>
  </si>
  <si>
    <t>https://twitter.com/kingretail</t>
  </si>
  <si>
    <t>https://twitter.com/unclegiuseppes</t>
  </si>
  <si>
    <t>https://twitter.com/hubertpellegrin</t>
  </si>
  <si>
    <t>https://twitter.com/ensembleiq</t>
  </si>
  <si>
    <t>https://twitter.com/stuartgreene11</t>
  </si>
  <si>
    <t>https://twitter.com/ims_msa</t>
  </si>
  <si>
    <t>https://twitter.com/cgtmagazine</t>
  </si>
  <si>
    <t>https://twitter.com/tommyb333</t>
  </si>
  <si>
    <t>https://twitter.com/sap_cp</t>
  </si>
  <si>
    <t>https://twitter.com/ecrawfordwrites</t>
  </si>
  <si>
    <t>https://twitter.com/walmart</t>
  </si>
  <si>
    <t>https://twitter.com/lorimitchellkel</t>
  </si>
  <si>
    <t>https://twitter.com/jimdudlicek</t>
  </si>
  <si>
    <t>https://twitter.com/simoneknaap</t>
  </si>
  <si>
    <t>https://twitter.com/billittle</t>
  </si>
  <si>
    <t>https://twitter.com/albertguffanti</t>
  </si>
  <si>
    <t>https://twitter.com/madtreebrewing</t>
  </si>
  <si>
    <t>https://twitter.com/path2purchaseiq</t>
  </si>
  <si>
    <t>https://twitter.com/kroger</t>
  </si>
  <si>
    <t>https://twitter.com/taskpro360</t>
  </si>
  <si>
    <t>https://twitter.com/pharmacypodcast</t>
  </si>
  <si>
    <t>https://twitter.com/drugstorenews</t>
  </si>
  <si>
    <t>https://twitter.com/rxownership</t>
  </si>
  <si>
    <t>https://twitter.com/cpginsights</t>
  </si>
  <si>
    <t>https://twitter.com/bizuser</t>
  </si>
  <si>
    <t>https://twitter.com/ritanumerof</t>
  </si>
  <si>
    <t>https://twitter.com/naiconsulting</t>
  </si>
  <si>
    <t>https://twitter.com/marsglobal</t>
  </si>
  <si>
    <t>benrund
RT @RiversandMDM: @RiversandMDM
Product Management Director, Phani
Meduri, offered his thoughts to
the piece “Mining the Data for
Loyalty P…</t>
  </si>
  <si>
    <t>riversandmdm
@RiversandMDM Product Management
Director, Phani Meduri, offered
his thoughts to the piece “Mining
the Data for Loyalty Programs”
(p.62). Great work Phani! https://t.co/xR0SoddKjE</t>
  </si>
  <si>
    <t>lizerk
Are You Leveraging the Loyalty
Gold Mine? @RiversandMDM's Director
of Product Management, Phani Meduri
shares some insights on how to
best harness data in this @CSNewsOnline
story on Page 62: https://t.co/SwfQpl1d94
https://t.co/dAo1QuJuNQ</t>
  </si>
  <si>
    <t xml:space="preserve">csnewsonline
</t>
  </si>
  <si>
    <t>laura_freund
#shopper #insights #engagement
#loyalty https://t.co/oOG91eBI38</t>
  </si>
  <si>
    <t>insolarkorea
얼마 전에 인솔라 리서치 센터 팀장인 김 헨리는 Progressive
Grocer 기자와 인터뷰를 했습니다. 블록체인이 식품
공급 사슬을 어떻게 변화할 수 있는지 같이 알아봅시다.
링크… https://t.co/zHCJSM0c8D</t>
  </si>
  <si>
    <t>insolarjapan
⚡️Insolarリサーチセンター長であるキム・ヘンリーは、Progressive
Grocer記者とのインタビューをしました。ブロックチェーンが食品サプライチェーンをどのように変化することができるか説明しましょう。
_xD83D__xDC49_リンク:… https://t.co/AS8DWoxNXD</t>
  </si>
  <si>
    <t>how_to_coin
RT @insolario: Insolar's Head of
#Research, Henry Kim, recently
featured in @pgrocer Read the article
to learn how #blockchain can make
a…</t>
  </si>
  <si>
    <t>pgrocer
Hey #NGAshow19 - sorry if you couldn't
find a copy of our Outstanding
Independents issue! Please read
it here - 21 outstanding #independent
#grocery operators https://t.co/XIvBJie7Ia
https://t.co/OJinZzu8Bx</t>
  </si>
  <si>
    <t>insolario
Insolar's Head of #Research, Henry
Kim, recently featured in @pgrocer
Read the article to learn how #blockchain
ca… https://t.co/93BBJIyEwU</t>
  </si>
  <si>
    <t>rolandasoz
RT @insolario: Insolar's Head of
#Research, Henry Kim, recently
featured in @pgrocer Read the article
to learn how #blockchain can make
a…</t>
  </si>
  <si>
    <t>mauri_the_coach
RT @insolario: Insolar's Head of
#Research, Henry Kim, recently
featured in @pgrocer Read the article
to learn how #blockchain can make
a…</t>
  </si>
  <si>
    <t>lowcap_hunter
RT @insolario: Insolar's Head of
#Research, Henry Kim, recently
featured in @pgrocer Read the article
to learn how #blockchain can make
a…</t>
  </si>
  <si>
    <t>chschnei_at
RT @insolario: Insolar's Head of
#Research, Henry Kim, recently
featured in @pgrocer Read the article
to learn how #blockchain can make
a…</t>
  </si>
  <si>
    <t>efantasia98
RT @insolario: Insolar's Head of
#Research, Henry Kim, recently
featured in @pgrocer Read the article
to learn how #blockchain can make
a…</t>
  </si>
  <si>
    <t>kingretail
We are so proud that the Broadway
Albertsons store in Boise, ID was
named Progressive Grocer's January
2019 Store of the Month! This store
"is all about winning in fresh,"
and we couldn't agree more! Full
Article Here --&amp;gt; https://t.co/czocYsHDJy
#WeWorkBetter #RetailDesign</t>
  </si>
  <si>
    <t>unclegiuseppes
We are proud to be featured in
#ProgressiveGrocer with an Outstanding
Independent Award in Meat &amp;amp;
Seafood! #UncleGiuseppes https://t.co/O33kcu1XN0</t>
  </si>
  <si>
    <t>hubertpellegrin
RT @unclegiuseppes: We are proud
to be featured in #ProgressiveGrocer
with an Outstanding Independent
Award in Meat &amp;amp; Seafood! #UncleGiusep…</t>
  </si>
  <si>
    <t>ensembleiq
Back by popular demand! Our #ShopperMarketing
Bootcamp teaches you the key principles
for driving #shopper engageme…
https://t.co/V7JtKZWGvM</t>
  </si>
  <si>
    <t>stuartgreene11
@EnsembleIQ #bigdata #retailers
#retailtech #innovation https://t.co/lFiIHyQXKp</t>
  </si>
  <si>
    <t>ims_msa
MSA is honored to be ranked in
the Top 10 service providers in
Outsourcing/IT Integration, Trade
Program Management, Customer Experience
Management and Demand Data Analytics.
Thank you to @CGTMagazine readers
and our clients who voted! https://t.co/IrNGhw2b7G</t>
  </si>
  <si>
    <t>cgtmagazine
Want to save $700 off the must-attend
#data &amp;amp; #analytics event of
the year!? Register now for #RCAS19
to get our early bird rates - only
5 days left! Join us &amp;amp; companies
like @MadTreeBrewing @MarsGlobal
@kroger to learn leverage your
data https://t.co/bzdfAiZsXO https://t.co/CywkljjieG</t>
  </si>
  <si>
    <t>tommyb333
RT @ims_MSA: MSA is honored to
be ranked in the Top 10 service
providers in Outsourcing/IT Integration,
Trade Program Management, Customer…</t>
  </si>
  <si>
    <t>sap_cp
.@Walmart is leveraging blockchain
technology to enhance traceability
of #agriculture produce for ultimate
food safety. Read more here: https://t.co/W7cHnUKInf
@ECrawfordwrites https://t.co/ZK6Lx6zp65</t>
  </si>
  <si>
    <t xml:space="preserve">ecrawfordwrites
</t>
  </si>
  <si>
    <t xml:space="preserve">walmart
</t>
  </si>
  <si>
    <t>lorimitchellkel
With recall after recall, food
safety is top of mind for consumers
and food retailers are feverishly
exploring the… https://t.co/LK3rXTB9pg</t>
  </si>
  <si>
    <t>jimdudlicek
RT @pgrocer: Hey #NGAshow19 - sorry
if you couldn't find a copy of
our Outstanding Independents issue!
Please read it here - 21 outstanding…</t>
  </si>
  <si>
    <t>simoneknaap
Looking to learn more about #artificialintelligence
or how to better leverage your
#data &amp;amp; #analytics? Join us
at #RCAS19 to hear from industry
experts and #network with peers.
@CGTMagazine @AlbertGuffanti @billittle
https://t.co/yiQZ1RxLB3 https://t.co/3A6DvKDbWp</t>
  </si>
  <si>
    <t xml:space="preserve">billittle
</t>
  </si>
  <si>
    <t xml:space="preserve">albertguffanti
</t>
  </si>
  <si>
    <t xml:space="preserve">madtreebrewing
</t>
  </si>
  <si>
    <t>path2purchaseiq
It's time to invest in your professional
development &amp;amp; become a leader
in the #consumergoods industry.
Sign up for our #shoppermarketing
bootcamp today &amp;amp; join the thousands
of professionals who have already
done so: https://t.co/WHRF7RoFbz
#marketing #insights https://t.co/gbHt8DSMxC</t>
  </si>
  <si>
    <t xml:space="preserve">kroger
</t>
  </si>
  <si>
    <t>taskpro360
RT @pgrocer: Hey #NGAshow19 - sorry
if you couldn't find a copy of
our Outstanding Independents issue!
Please read it here - 21 outstanding…</t>
  </si>
  <si>
    <t>pharmacypodcast
RT @RxOwnership: If you have yet
to read this month's @DrugStoreNews
issue, we encourage you to do so!
The issue highlights how Health
Mart…</t>
  </si>
  <si>
    <t>drugstorenews
RT @RxOwnership: If you have yet
to read this month's @DrugStoreNews
issue, we encourage you to do so!
The issue highlights how Health
Mart…</t>
  </si>
  <si>
    <t>rxownership
If you have yet to read this month's
@DrugStoreNews issue, we encourage
you to do so! The issue highlights
how Health Mart franchisees have
found success being part of this
network, how RxOwnership supports
independent pharmacy growth, and
more! Read more: https://t.co/WUeOAPYS9H
https://t.co/Adcul5SCLm</t>
  </si>
  <si>
    <t>cpginsights
#RT @pgrocer: Hey #NGAshow19 -
sorry if you couldn't find a copy
of our Outstanding Independents
issue! Please read… https://t.co/OVjflatZaa</t>
  </si>
  <si>
    <t>bizuser
RT @LoriMitchellKel: With recall
after recall, food safety is top
of mind for consumers and food
retailers are feverishly exploring
the cap…</t>
  </si>
  <si>
    <t>ritanumerof
@NAIConsulting’s Michael Kuchenreuther
had a great conversation with @DrugStoreNews
about biosimilars and the chall…
https://t.co/w7NFcoLDBP</t>
  </si>
  <si>
    <t xml:space="preserve">naiconsulting
</t>
  </si>
  <si>
    <t xml:space="preserve">marsglobal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</si>
  <si>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</si>
  <si>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</si>
  <si>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</si>
  <si>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</si>
  <si>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</si>
  <si>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</si>
  <si>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</si>
  <si>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&lt;value&gt;aguffanti@ensembleiq.com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t>
  </si>
  <si>
    <t>Workbook Settings 5</t>
  </si>
  <si>
    <t>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
  </si>
  <si>
    <t>Workbook Settings 6</t>
  </si>
  <si>
    <t>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t>
  </si>
  <si>
    <t>Workbook Settings 7</t>
  </si>
  <si>
    <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
  </si>
  <si>
    <t>Workbook Settings 8</t>
  </si>
  <si>
    <t>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t>
  </si>
  <si>
    <t>Workbook Settings 9</t>
  </si>
  <si>
    <t>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t>
  </si>
  <si>
    <t>Workbook Settings 10</t>
  </si>
  <si>
    <t>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t>
  </si>
  <si>
    <t>Workbook Settings 11</t>
  </si>
  <si>
    <t>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t>
  </si>
  <si>
    <t>Workbook Settings 12</t>
  </si>
  <si>
    <t>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t>
  </si>
  <si>
    <t>Workbook Settings 13</t>
  </si>
  <si>
    <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t>
  </si>
  <si>
    <t>Workbook Settings 14</t>
  </si>
  <si>
    <t>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t>
  </si>
  <si>
    <t>Workbook Settings 15</t>
  </si>
  <si>
    <t>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t>
  </si>
  <si>
    <t>Workbook Settings 16</t>
  </si>
  <si>
    <t xml:space="preserve">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t>
  </si>
  <si>
    <t>Workbook Settings 17</t>
  </si>
  <si>
    <t>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t>
  </si>
  <si>
    <t>Workbook Settings 18</t>
  </si>
  <si>
    <t>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</si>
  <si>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</si>
  <si>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</si>
  <si>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</si>
  <si>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</si>
  <si>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</si>
  <si>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</si>
  <si>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</si>
  <si>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</si>
  <si>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</si>
  <si>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</si>
  <si>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</si>
  <si>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</si>
  <si>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</si>
  <si>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</si>
  <si>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</si>
  <si>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</si>
  <si>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</si>
  <si>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</si>
  <si>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</si>
  <si>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</si>
  <si>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</si>
  <si>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</si>
  <si>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Group 1</t>
  </si>
  <si>
    <t>Group 2</t>
  </si>
  <si>
    <t>Edges</t>
  </si>
  <si>
    <t>Graph Type</t>
  </si>
  <si>
    <t>Number of Edge Types</t>
  </si>
  <si>
    <t>Modularity</t>
  </si>
  <si>
    <t>NodeXL Version</t>
  </si>
  <si>
    <t>1.0.1.409</t>
  </si>
  <si>
    <t>Top URLs in Tweet in Entire Graph</t>
  </si>
  <si>
    <t>https://shoppermarketingmag.com/artificial-intelligence</t>
  </si>
  <si>
    <t>https://twitter.com/CGTMagazine/status/1098609296147927040</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</si>
  <si>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</si>
  <si>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</si>
  <si>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</si>
  <si>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</si>
  <si>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</si>
  <si>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</si>
  <si>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</si>
  <si>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</si>
  <si>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</si>
  <si>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</si>
  <si>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</si>
  <si>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</si>
  <si>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</si>
  <si>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</si>
  <si>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</si>
  <si>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</si>
  <si>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</si>
  <si>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</si>
  <si>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https://twitter.com/i/web/status/1100539381537034240 https://www.nxtbook.com/nxtbooks/ensembleiq/pg_201902/index.php#/2 https://twitter.com/i/web/status/1098538542605717506 https://twitter.com/i/web/status/1098538137440129024</t>
  </si>
  <si>
    <t>https://events.ensembleiq.com/rcas-2019/208595 https://events.ensembleiq.com/rcas-2019 https://events.ensembleiq.com/p2plu-bootcamp https://shoppermarketingmag.com/artificial-intelligence https://twitter.com/CGTMagazine/status/1098609296147927040 https://www.nxtbook.com/nxtbooks/ensembleiq/cgt_201902/index.php#/10?platform=hootsuite</t>
  </si>
  <si>
    <t>https://twitter.com/i/web/status/1100806441080893440 https://www.nxtbook.com/nxtbooks/ensembleiq/dsn_201902/index.php#/62</t>
  </si>
  <si>
    <t>https://www.nxtbook.com/nxtbooks/ensembleiq/pg_201902/index.php#/80 https://twitter.com/i/web/status/1100759155831230464</t>
  </si>
  <si>
    <t>https://twitter.com/EnsembleIQ/status/1097998265839173633 https://twitter.com/i/web/status/1098526580618481666 https://twitter.com/i/web/status/1098529920773513216 http://www2.kingrs.com/l/53612/2019-02-21/k4tqxc</t>
  </si>
  <si>
    <t>https://dy.si/skdym https://twitter.com/i/web/status/1097998265839173633</t>
  </si>
  <si>
    <t>Top Domains in Tweet in Entire Graph</t>
  </si>
  <si>
    <t>shoppermarketingmag.com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</si>
  <si>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</si>
  <si>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</si>
  <si>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</si>
  <si>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</si>
  <si>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</si>
  <si>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</si>
  <si>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</si>
  <si>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</si>
  <si>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</si>
  <si>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twitter.com nxtbook.com</t>
  </si>
  <si>
    <t>ensembleiq.com shoppermarketingmag.com twitter.com nxtbook.com</t>
  </si>
  <si>
    <t>nxtbook.com twitter.com</t>
  </si>
  <si>
    <t>twitter.com kingrs.com</t>
  </si>
  <si>
    <t>dy.si twitter.com</t>
  </si>
  <si>
    <t>Top Hashtags in Tweet in Entire Graph</t>
  </si>
  <si>
    <t>data</t>
  </si>
  <si>
    <t>consumergoods</t>
  </si>
  <si>
    <t>analytics</t>
  </si>
  <si>
    <t>research</t>
  </si>
  <si>
    <t>retailtech</t>
  </si>
  <si>
    <t>shoppermarketing</t>
  </si>
  <si>
    <t>Top Hashtags in Tweet in G1</t>
  </si>
  <si>
    <t>rt</t>
  </si>
  <si>
    <t>independent</t>
  </si>
  <si>
    <t>grocery</t>
  </si>
  <si>
    <t>Top Hashtags in Tweet in G2</t>
  </si>
  <si>
    <t>artificialintelligence</t>
  </si>
  <si>
    <t>machinelearning</t>
  </si>
  <si>
    <t>network</t>
  </si>
  <si>
    <t>Top Hashtags in Tweet in G3</t>
  </si>
  <si>
    <t>Top Hashtags in Tweet in G4</t>
  </si>
  <si>
    <t>Top Hashtags in Tweet in G5</t>
  </si>
  <si>
    <t>Top Hashtags in Tweet in G6</t>
  </si>
  <si>
    <t>insights</t>
  </si>
  <si>
    <t>engagement</t>
  </si>
  <si>
    <t>loyalty</t>
  </si>
  <si>
    <t>weworkbetter</t>
  </si>
  <si>
    <t>retaildesign</t>
  </si>
  <si>
    <t>Top Hashtags in Tweet in G7</t>
  </si>
  <si>
    <t>bigdata</t>
  </si>
  <si>
    <t>retailers</t>
  </si>
  <si>
    <t>innovation</t>
  </si>
  <si>
    <t>Top Hashtags in Tweet in G8</t>
  </si>
  <si>
    <t>Top Hashtags in Tweet</t>
  </si>
  <si>
    <t>research blockchain ngashow19 rt independent grocery</t>
  </si>
  <si>
    <t>rcas19 data consumergoods analytics retailtech artificialintelligence machinelearning network shopper shoppermarketing</t>
  </si>
  <si>
    <t>blockchain agriculture</t>
  </si>
  <si>
    <t>shopper insights engagement loyalty weworkbetter retaildesign</t>
  </si>
  <si>
    <t>bigdata retailers retailtech innovation shoppermarketing shopper</t>
  </si>
  <si>
    <t>Top Words in Tweet in Entire Graph</t>
  </si>
  <si>
    <t>Words in Sentiment List#1: Positive</t>
  </si>
  <si>
    <t>Words in Sentiment List#2: Negative</t>
  </si>
  <si>
    <t>Words in Sentiment List#3: Angry/Violent</t>
  </si>
  <si>
    <t>Non-categorized Words</t>
  </si>
  <si>
    <t>Total Words</t>
  </si>
  <si>
    <t>more</t>
  </si>
  <si>
    <t>join</t>
  </si>
  <si>
    <t>learn</t>
  </si>
  <si>
    <t>Top Words in Tweet in G1</t>
  </si>
  <si>
    <t>read</t>
  </si>
  <si>
    <t>insolar's</t>
  </si>
  <si>
    <t>head</t>
  </si>
  <si>
    <t>henry</t>
  </si>
  <si>
    <t>kim</t>
  </si>
  <si>
    <t>recently</t>
  </si>
  <si>
    <t>featured</t>
  </si>
  <si>
    <t>article</t>
  </si>
  <si>
    <t>Top Words in Tweet in G2</t>
  </si>
  <si>
    <t>register</t>
  </si>
  <si>
    <t>announce</t>
  </si>
  <si>
    <t>Top Words in Tweet in G3</t>
  </si>
  <si>
    <t>issue</t>
  </si>
  <si>
    <t>month's</t>
  </si>
  <si>
    <t>encourage</t>
  </si>
  <si>
    <t>highlights</t>
  </si>
  <si>
    <t>health</t>
  </si>
  <si>
    <t>mart</t>
  </si>
  <si>
    <t>Top Words in Tweet in G4</t>
  </si>
  <si>
    <t>food</t>
  </si>
  <si>
    <t>recall</t>
  </si>
  <si>
    <t>safety</t>
  </si>
  <si>
    <t>consumers</t>
  </si>
  <si>
    <t>top</t>
  </si>
  <si>
    <t>mind</t>
  </si>
  <si>
    <t>feverishly</t>
  </si>
  <si>
    <t>exploring</t>
  </si>
  <si>
    <t>Top Words in Tweet in G5</t>
  </si>
  <si>
    <t>phani</t>
  </si>
  <si>
    <t>director</t>
  </si>
  <si>
    <t>product</t>
  </si>
  <si>
    <t>management</t>
  </si>
  <si>
    <t>meduri</t>
  </si>
  <si>
    <t>62</t>
  </si>
  <si>
    <t>offered</t>
  </si>
  <si>
    <t>Top Words in Tweet in G6</t>
  </si>
  <si>
    <t>progressive</t>
  </si>
  <si>
    <t>store</t>
  </si>
  <si>
    <t>Top Words in Tweet in G7</t>
  </si>
  <si>
    <t>Top Words in Tweet in G8</t>
  </si>
  <si>
    <t>proud</t>
  </si>
  <si>
    <t>outstanding</t>
  </si>
  <si>
    <t>award</t>
  </si>
  <si>
    <t>meat</t>
  </si>
  <si>
    <t>seafood</t>
  </si>
  <si>
    <t>Top Words in Tweet</t>
  </si>
  <si>
    <t>read pgrocer insolar's head research henry kim recently featured article</t>
  </si>
  <si>
    <t>join rcas19 more data learn analytics consumergoods cgtmagazine register announce</t>
  </si>
  <si>
    <t>issue drugstorenews read rxownership month's encourage highlights health mart more</t>
  </si>
  <si>
    <t>food recall safety consumers retailers lorimitchellkel top mind feverishly exploring</t>
  </si>
  <si>
    <t>phani loyalty director product management meduri data riversandmdm 62 offered</t>
  </si>
  <si>
    <t>progressive store</t>
  </si>
  <si>
    <t>unclegiuseppes proud featured progressivegrocer outstanding independent award meat seafood</t>
  </si>
  <si>
    <t>Top Word Pairs in Tweet in Entire Graph</t>
  </si>
  <si>
    <t>data,analytics</t>
  </si>
  <si>
    <t>join,rcas19</t>
  </si>
  <si>
    <t>insolar's,head</t>
  </si>
  <si>
    <t>head,research</t>
  </si>
  <si>
    <t>research,henry</t>
  </si>
  <si>
    <t>henry,kim</t>
  </si>
  <si>
    <t>kim,recently</t>
  </si>
  <si>
    <t>recently,featured</t>
  </si>
  <si>
    <t>featured,pgrocer</t>
  </si>
  <si>
    <t>pgrocer,read</t>
  </si>
  <si>
    <t>Top Word Pairs in Tweet in G1</t>
  </si>
  <si>
    <t>read,article</t>
  </si>
  <si>
    <t>article,learn</t>
  </si>
  <si>
    <t>Top Word Pairs in Tweet in G2</t>
  </si>
  <si>
    <t>2019,speaker</t>
  </si>
  <si>
    <t>business,join</t>
  </si>
  <si>
    <t>learn,more</t>
  </si>
  <si>
    <t>leverage,data</t>
  </si>
  <si>
    <t>speaker,learn</t>
  </si>
  <si>
    <t>rcas19,thrilled</t>
  </si>
  <si>
    <t>thrilled,announce</t>
  </si>
  <si>
    <t>early,bird</t>
  </si>
  <si>
    <t>Top Word Pairs in Tweet in G3</t>
  </si>
  <si>
    <t>read,month's</t>
  </si>
  <si>
    <t>month's,drugstorenews</t>
  </si>
  <si>
    <t>drugstorenews,issue</t>
  </si>
  <si>
    <t>issue,encourage</t>
  </si>
  <si>
    <t>encourage,issue</t>
  </si>
  <si>
    <t>issue,highlights</t>
  </si>
  <si>
    <t>highlights,health</t>
  </si>
  <si>
    <t>health,mart</t>
  </si>
  <si>
    <t>rxownership,read</t>
  </si>
  <si>
    <t>Top Word Pairs in Tweet in G4</t>
  </si>
  <si>
    <t>food,safety</t>
  </si>
  <si>
    <t>food,retailers</t>
  </si>
  <si>
    <t>recall,recall</t>
  </si>
  <si>
    <t>recall,food</t>
  </si>
  <si>
    <t>safety,top</t>
  </si>
  <si>
    <t>top,mind</t>
  </si>
  <si>
    <t>mind,consumers</t>
  </si>
  <si>
    <t>consumers,food</t>
  </si>
  <si>
    <t>retailers,feverishly</t>
  </si>
  <si>
    <t>feverishly,exploring</t>
  </si>
  <si>
    <t>Top Word Pairs in Tweet in G5</t>
  </si>
  <si>
    <t>product,management</t>
  </si>
  <si>
    <t>phani,meduri</t>
  </si>
  <si>
    <t>riversandmdm,product</t>
  </si>
  <si>
    <t>management,director</t>
  </si>
  <si>
    <t>director,phani</t>
  </si>
  <si>
    <t>meduri,offered</t>
  </si>
  <si>
    <t>offered,thoughts</t>
  </si>
  <si>
    <t>thoughts,piece</t>
  </si>
  <si>
    <t>piece,mining</t>
  </si>
  <si>
    <t>mining,data</t>
  </si>
  <si>
    <t>Top Word Pairs in Tweet in G6</t>
  </si>
  <si>
    <t>Top Word Pairs in Tweet in G7</t>
  </si>
  <si>
    <t>Top Word Pairs in Tweet in G8</t>
  </si>
  <si>
    <t>proud,featured</t>
  </si>
  <si>
    <t>featured,progressivegrocer</t>
  </si>
  <si>
    <t>progressivegrocer,outstanding</t>
  </si>
  <si>
    <t>outstanding,independent</t>
  </si>
  <si>
    <t>independent,award</t>
  </si>
  <si>
    <t>award,meat</t>
  </si>
  <si>
    <t>meat,seafood</t>
  </si>
  <si>
    <t>Top Word Pairs in Tweet</t>
  </si>
  <si>
    <t>insolar's,head  head,research  research,henry  henry,kim  kim,recently  recently,featured  featured,pgrocer  pgrocer,read  read,article  article,learn</t>
  </si>
  <si>
    <t>data,analytics  join,rcas19  2019,speaker  business,join  learn,more  leverage,data  speaker,learn  rcas19,thrilled  thrilled,announce  early,bird</t>
  </si>
  <si>
    <t>read,month's  month's,drugstorenews  drugstorenews,issue  issue,encourage  encourage,issue  issue,highlights  highlights,health  health,mart  rxownership,read</t>
  </si>
  <si>
    <t>food,safety  food,retailers  recall,recall  recall,food  safety,top  top,mind  mind,consumers  consumers,food  retailers,feverishly  feverishly,exploring</t>
  </si>
  <si>
    <t>product,management  phani,meduri  riversandmdm,product  management,director  director,phani  meduri,offered  offered,thoughts  thoughts,piece  piece,mining  mining,data</t>
  </si>
  <si>
    <t>proud,featured  featured,progressivegrocer  progressivegrocer,outstanding  outstanding,independent  independent,award  award,meat  meat,seafood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</si>
  <si>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</si>
  <si>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</si>
  <si>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</si>
  <si>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</si>
  <si>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</si>
  <si>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</si>
  <si>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</si>
  <si>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</si>
  <si>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</si>
  <si>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</si>
  <si>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</si>
  <si>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</si>
  <si>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</si>
  <si>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</si>
  <si>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</si>
  <si>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</si>
  <si>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</si>
  <si>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</si>
  <si>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</si>
  <si>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</si>
  <si>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pgrocer insolario</t>
  </si>
  <si>
    <t>cgtmagazine madtreebrewing kroger path2purchaseiq marsglobal albertguffanti billittle ims_msa</t>
  </si>
  <si>
    <t>drugstorenews rxownership</t>
  </si>
  <si>
    <t>lorimitchellkel pgrocer walmart ecrawfordwrites</t>
  </si>
  <si>
    <t>riversandmdm csnewsonline</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</si>
  <si>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</si>
  <si>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</si>
  <si>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</si>
  <si>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</si>
  <si>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</si>
  <si>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</si>
  <si>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</si>
  <si>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</si>
  <si>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</si>
  <si>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</si>
  <si>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how_to_coin pgrocer mauri_the_coach lowcap_hunter jimdudlicek chschnei_at cpginsights insolario efantasia98 rolandasoz</t>
  </si>
  <si>
    <t>kroger simoneknaap path2purchaseiq marsglobal madtreebrewing cgtmagazine ims_msa tommyb333 albertguffanti billittle</t>
  </si>
  <si>
    <t>pharmacypodcast drugstorenews ritanumerof rxownership naiconsulting</t>
  </si>
  <si>
    <t>walmart bizuser sap_cp ecrawfordwrites lorimitchellkel</t>
  </si>
  <si>
    <t>benrund csnewsonline riversandmdm lizerk</t>
  </si>
  <si>
    <t>laura_freund kingretail insolarjapan insolarkorea</t>
  </si>
  <si>
    <t>ensembleiq stuartgreene11</t>
  </si>
  <si>
    <t>hubertpellegrin unclegiuseppes</t>
  </si>
  <si>
    <t>Top URLs in Tweet by Count</t>
  </si>
  <si>
    <t>https://twitter.com/i/web/status/1098538542605717506 https://twitter.com/i/web/status/1098538137440129024</t>
  </si>
  <si>
    <t>https://events.ensembleiq.com/rcas-2019/208595 https://events.ensembleiq.com/rcas-2019</t>
  </si>
  <si>
    <t>https://events.ensembleiq.com/rcas-2019 https://events.ensembleiq.com/rcas-2019/208595 https://twitter.com/CGTMagazine/status/1098609296147927040</t>
  </si>
  <si>
    <t>https://events.ensembleiq.com/p2plu-bootcamp https://shoppermarketingmag.com/artificial-intelligence https://events.ensembleiq.com/rcas-2019/208595</t>
  </si>
  <si>
    <t>Top URLs in Tweet by Salience</t>
  </si>
  <si>
    <t>https://events.ensembleiq.com/rcas-2019 https://events.ensembleiq.com/rcas-2019/208595</t>
  </si>
  <si>
    <t>https://events.ensembleiq.com/rcas-2019/208595 https://twitter.com/CGTMagazine/status/1098609296147927040 https://events.ensembleiq.com/rcas-2019</t>
  </si>
  <si>
    <t>https://shoppermarketingmag.com/artificial-intelligence https://events.ensembleiq.com/rcas-2019/208595 https://events.ensembleiq.com/p2plu-bootcamp</t>
  </si>
  <si>
    <t>Top Domains in Tweet by Count</t>
  </si>
  <si>
    <t>ensembleiq.com shoppermarketingmag.com</t>
  </si>
  <si>
    <t>Top Domains in Tweet by Salience</t>
  </si>
  <si>
    <t>twitter.com ensembleiq.com</t>
  </si>
  <si>
    <t>Top Hashtags in Tweet by Count</t>
  </si>
  <si>
    <t>rcas19 data analytics retailtech consumergoods dataanalytics excellence retailers personalization compete</t>
  </si>
  <si>
    <t>rcas19 data analytics consumergoods network artificialintelligence retailtech dataanalytics excellence insights</t>
  </si>
  <si>
    <t>consumergoods shoppermarketing machinelearning rcas19 shopper marketing insights artificialintelligence artificalintelligence data</t>
  </si>
  <si>
    <t>Top Hashtags in Tweet by Salience</t>
  </si>
  <si>
    <t>analytics retailtech consumergoods dataanalytics excellence retailers personalization compete commerce artificialintelligence</t>
  </si>
  <si>
    <t>analytics consumergoods network data artificialintelligence retailtech dataanalytics excellence insights shopper</t>
  </si>
  <si>
    <t>machinelearning rcas19 shopper consumergoods shoppermarketing marketing insights artificialintelligence artificalintelligence data</t>
  </si>
  <si>
    <t>Top Words in Tweet by Count</t>
  </si>
  <si>
    <t>riversandmdm product management director phani meduri offered thoughts piece mining</t>
  </si>
  <si>
    <t>phani riversandmdm product management director meduri offered thoughts piece mining</t>
  </si>
  <si>
    <t>leveraging loyalty gold mine riversandmdm's director product management phani meduri</t>
  </si>
  <si>
    <t>얼마 전에 인솔라 리서치 센터 팀장인 김 헨리는 progressive grocer</t>
  </si>
  <si>
    <t>insolarリサーチセンター長であるキム ヘンリーは progressive grocer記者とのインタビューをしました ブロックチェーンが食品サプライチェーンをどのように変化することができるか説明しましょう リンク</t>
  </si>
  <si>
    <t>insolario insolar's head research henry kim recently featured pgrocer read</t>
  </si>
  <si>
    <t>outstanding hey ngashow19 sorry find copy independents issue please read</t>
  </si>
  <si>
    <t>insolar's head research henry kim recently featured pgrocer read article</t>
  </si>
  <si>
    <t>store proud broadway albertsons boise id named progressive grocer's january</t>
  </si>
  <si>
    <t>proud featured progressivegrocer outstanding independent award meat seafood unclegiuseppes</t>
  </si>
  <si>
    <t>unclegiuseppes proud featured progressivegrocer outstanding independent award meat seafood unclegiusep</t>
  </si>
  <si>
    <t>back popular demand shoppermarketing bootcamp teaches key principles driving shopper</t>
  </si>
  <si>
    <t>management msa honored ranked top 10 service providers outsourcing integration</t>
  </si>
  <si>
    <t>rcas19 data register join learn more analytics retailtech consumergoods early</t>
  </si>
  <si>
    <t>ims_msa msa honored ranked top 10 service providers outsourcing integration</t>
  </si>
  <si>
    <t>food sap's blockchain technology safety lorimitchellkel explains platform solution uses</t>
  </si>
  <si>
    <t>recall food safety top mind consumers retailers feverishly exploring</t>
  </si>
  <si>
    <t>outstanding pgrocer hey ngashow19 sorry find copy independents issue please</t>
  </si>
  <si>
    <t>join rcas19 data cgtmagazine more learn analytics announce 2019 speaker</t>
  </si>
  <si>
    <t>more join consumergoods shoppermarketing bootcamp become leader industry ai way</t>
  </si>
  <si>
    <t>issue rxownership read month's drugstorenews encourage highlights health mart</t>
  </si>
  <si>
    <t>read issue more month's drugstorenews encourage highlights health mart franchisees</t>
  </si>
  <si>
    <t>pgrocer hey ngashow19 sorry find copy outstanding independents issue please</t>
  </si>
  <si>
    <t>recall food lorimitchellkel safety top mind consumers retailers feverishly exploring</t>
  </si>
  <si>
    <t>naiconsulting s michael kuchenreuther great conversation drugstorenews biosimilars chall</t>
  </si>
  <si>
    <t>Top Words in Tweet by Salience</t>
  </si>
  <si>
    <t>ca c insolar's head research henry kim recently featured pgrocer</t>
  </si>
  <si>
    <t>brady more early bird announce 2019 speaker visit save event</t>
  </si>
  <si>
    <t>sap's lorimitchellkel explains platform solution uses trace track secure confidence</t>
  </si>
  <si>
    <t>community data more analytics learn announce 2019 speaker consumergoods better</t>
  </si>
  <si>
    <t>more become leader industry ai way meet demands consumers going</t>
  </si>
  <si>
    <t>Top Word Pairs in Tweet by Count</t>
  </si>
  <si>
    <t>riversandmdm,riversandmdm  riversandmdm,product  product,management  management,director  director,phani  phani,meduri  meduri,offered  offered,thoughts  thoughts,piece  piece,mining</t>
  </si>
  <si>
    <t>riversandmdm,product  product,management  management,director  director,phani  phani,meduri  meduri,offered  offered,thoughts  thoughts,piece  piece,mining  mining,data</t>
  </si>
  <si>
    <t>leveraging,loyalty  loyalty,gold  gold,mine  mine,riversandmdm's  riversandmdm's,director  director,product  product,management  management,phani  phani,meduri  meduri,shares</t>
  </si>
  <si>
    <t>shopper,insights  insights,engagement  engagement,loyalty</t>
  </si>
  <si>
    <t>얼마,전에  전에,인솔라  인솔라,리서치  리서치,센터  센터,팀장인  팀장인,김  김,헨리는  헨리는,progressive  progressive,grocer  grocer,기자와</t>
  </si>
  <si>
    <t>insolarリサーチセンター長であるキム,ヘンリーは  ヘンリーは,progressive  progressive,grocer記者とのインタビューをしました  grocer記者とのインタビューをしました,ブロックチェーンが食品サプライチェーンをどのように変化することができるか説明しましょう  ブロックチェーンが食品サプライチェーンをどのように変化することができるか説明しましょう,リンク</t>
  </si>
  <si>
    <t>insolario,insolar's  insolar's,head  head,research  research,henry  henry,kim  kim,recently  recently,featured  featured,pgrocer  pgrocer,read  read,article</t>
  </si>
  <si>
    <t>hey,ngashow19  ngashow19,sorry  sorry,find  find,copy  copy,outstanding  outstanding,independents  independents,issue  issue,please  please,read  read,here</t>
  </si>
  <si>
    <t>proud,broadway  broadway,albertsons  albertsons,store  store,boise  boise,id  id,named  named,progressive  progressive,grocer's  grocer's,january  january,2019</t>
  </si>
  <si>
    <t>proud,featured  featured,progressivegrocer  progressivegrocer,outstanding  outstanding,independent  independent,award  award,meat  meat,seafood  seafood,unclegiuseppes</t>
  </si>
  <si>
    <t>unclegiuseppes,proud  proud,featured  featured,progressivegrocer  progressivegrocer,outstanding  outstanding,independent  independent,award  award,meat  meat,seafood  seafood,unclegiusep</t>
  </si>
  <si>
    <t>back,popular  popular,demand  demand,shoppermarketing  shoppermarketing,bootcamp  bootcamp,teaches  teaches,key  key,principles  principles,driving  driving,shopper  shopper,engageme</t>
  </si>
  <si>
    <t>ensembleiq,bigdata  bigdata,retailers  retailers,retailtech  retailtech,innovation</t>
  </si>
  <si>
    <t>msa,honored  honored,ranked  ranked,top  top,10  10,service  service,providers  providers,outsourcing  outsourcing,integration  integration,trade  trade,program</t>
  </si>
  <si>
    <t>data,analytics  early,bird  2019,speaker  retailtech,consumergoods  join,rcas19  bird,rates  rcas19,thrilled  thrilled,announce  speaker,learn  register,today</t>
  </si>
  <si>
    <t>ims_msa,msa  msa,honored  honored,ranked  ranked,top  top,10  10,service  service,providers  providers,outsourcing  outsourcing,integration  integration,trade</t>
  </si>
  <si>
    <t>food,safety  sap's,lorimitchellkel  lorimitchellkel,explains  explains,sap's  sap's,platform  platform,blockchain  blockchain,solution  solution,uses  uses,trace  trace,track</t>
  </si>
  <si>
    <t>recall,recall  recall,food  food,safety  safety,top  top,mind  mind,consumers  consumers,food  food,retailers  retailers,feverishly  feverishly,exploring</t>
  </si>
  <si>
    <t>pgrocer,hey  hey,ngashow19  ngashow19,sorry  sorry,find  find,copy  copy,outstanding  outstanding,independents  independents,issue  issue,please  please,read</t>
  </si>
  <si>
    <t>join,rcas19  data,analytics  2019,speaker  learn,more  better,leverage  leverage,data  rcas19,thrilled  thrilled,announce  speaker,learn  cgtmagazine,rcas19</t>
  </si>
  <si>
    <t>shoppermarketing,bootcamp  become,leader  leader,consumergoods  consumergoods,industry  ai,way  way,meet  meet,demands  demands,consumers  consumers,going  going,forward</t>
  </si>
  <si>
    <t>rxownership,read  read,month's  month's,drugstorenews  drugstorenews,issue  issue,encourage  encourage,issue  issue,highlights  highlights,health  health,mart</t>
  </si>
  <si>
    <t>read,month's  month's,drugstorenews  drugstorenews,issue  issue,encourage  encourage,issue  issue,highlights  highlights,health  health,mart  mart,franchisees  franchisees,found</t>
  </si>
  <si>
    <t>lorimitchellkel,recall  recall,recall  recall,food  food,safety  safety,top  top,mind  mind,consumers  consumers,food  food,retailers  retailers,feverishly</t>
  </si>
  <si>
    <t>naiconsulting,s  s,michael  michael,kuchenreuther  kuchenreuther,great  great,conversation  conversation,drugstorenews  drugstorenews,biosimilars  biosimilars,chall</t>
  </si>
  <si>
    <t>Top Word Pairs in Tweet by Salience</t>
  </si>
  <si>
    <t>blockchain,ca  blockchain,c  insolar's,head  head,research  research,henry  henry,kim  kim,recently  recently,featured  featured,pgrocer  pgrocer,read</t>
  </si>
  <si>
    <t>early,bird  2019,speaker  retailtech,consumergoods  join,rcas19  bird,rates  rcas19,thrilled  thrilled,announce  speaker,learn  register,today  learn,more</t>
  </si>
  <si>
    <t>sap's,lorimitchellkel  lorimitchellkel,explains  explains,sap's  sap's,platform  platform,blockchain  blockchain,solution  solution,uses  uses,trace  trace,track  track,technology</t>
  </si>
  <si>
    <t>data,analytics  join,rcas19  2019,speaker  learn,more  better,leverage  leverage,data  rcas19,thrilled  thrilled,announce  speaker,learn  cgtmagazine,rcas19</t>
  </si>
  <si>
    <t>become,leader  leader,consumergoods  consumergoods,industry  ai,way  way,meet  meet,demands  demands,consumers  consumers,going  going,forward  forward,find</t>
  </si>
  <si>
    <t>Word</t>
  </si>
  <si>
    <t>find</t>
  </si>
  <si>
    <t>2019</t>
  </si>
  <si>
    <t>speaker</t>
  </si>
  <si>
    <t>make</t>
  </si>
  <si>
    <t>here</t>
  </si>
  <si>
    <t>visit</t>
  </si>
  <si>
    <t>leveraging</t>
  </si>
  <si>
    <t>business</t>
  </si>
  <si>
    <t>leverage</t>
  </si>
  <si>
    <t>hey</t>
  </si>
  <si>
    <t>sorry</t>
  </si>
  <si>
    <t>copy</t>
  </si>
  <si>
    <t>independents</t>
  </si>
  <si>
    <t>please</t>
  </si>
  <si>
    <t>thrilled</t>
  </si>
  <si>
    <t>today</t>
  </si>
  <si>
    <t>industry</t>
  </si>
  <si>
    <t>bootcamp</t>
  </si>
  <si>
    <t>out</t>
  </si>
  <si>
    <t>key</t>
  </si>
  <si>
    <t>full</t>
  </si>
  <si>
    <t>event</t>
  </si>
  <si>
    <t>early</t>
  </si>
  <si>
    <t>bird</t>
  </si>
  <si>
    <t>companies</t>
  </si>
  <si>
    <t>21</t>
  </si>
  <si>
    <t>ai</t>
  </si>
  <si>
    <t>way</t>
  </si>
  <si>
    <t>meet</t>
  </si>
  <si>
    <t>demands</t>
  </si>
  <si>
    <t>going</t>
  </si>
  <si>
    <t>forward</t>
  </si>
  <si>
    <t>virtual</t>
  </si>
  <si>
    <t>roundtable</t>
  </si>
  <si>
    <t>info</t>
  </si>
  <si>
    <t>demand</t>
  </si>
  <si>
    <t>best</t>
  </si>
  <si>
    <t>programs</t>
  </si>
  <si>
    <t>nothing</t>
  </si>
  <si>
    <t>sweeter</t>
  </si>
  <si>
    <t>throughout</t>
  </si>
  <si>
    <t>organization</t>
  </si>
  <si>
    <t>grow</t>
  </si>
  <si>
    <t>brady</t>
  </si>
  <si>
    <t>better</t>
  </si>
  <si>
    <t>experience</t>
  </si>
  <si>
    <t>save</t>
  </si>
  <si>
    <t>now</t>
  </si>
  <si>
    <t>rates</t>
  </si>
  <si>
    <t>great</t>
  </si>
  <si>
    <t>success</t>
  </si>
  <si>
    <t>jamie</t>
  </si>
  <si>
    <t>lancaster</t>
  </si>
  <si>
    <t>unlock</t>
  </si>
  <si>
    <t>power</t>
  </si>
  <si>
    <t>unused</t>
  </si>
  <si>
    <t>dataanalytics</t>
  </si>
  <si>
    <t>excellence</t>
  </si>
  <si>
    <t>become</t>
  </si>
  <si>
    <t>leader</t>
  </si>
  <si>
    <t>interested</t>
  </si>
  <si>
    <t>learning</t>
  </si>
  <si>
    <t>back</t>
  </si>
  <si>
    <t>popular</t>
  </si>
  <si>
    <t>teaches</t>
  </si>
  <si>
    <t>principles</t>
  </si>
  <si>
    <t>driving</t>
  </si>
  <si>
    <t>effectively</t>
  </si>
  <si>
    <t>drive</t>
  </si>
  <si>
    <t>methods</t>
  </si>
  <si>
    <t>building</t>
  </si>
  <si>
    <t>strategies</t>
  </si>
  <si>
    <t>u</t>
  </si>
  <si>
    <t>duncan</t>
  </si>
  <si>
    <t>chicago</t>
  </si>
  <si>
    <t>april</t>
  </si>
  <si>
    <t>24</t>
  </si>
  <si>
    <t>26</t>
  </si>
  <si>
    <t>view</t>
  </si>
  <si>
    <t>looking</t>
  </si>
  <si>
    <t>hear</t>
  </si>
  <si>
    <t>experts</t>
  </si>
  <si>
    <t>peers</t>
  </si>
  <si>
    <t>know</t>
  </si>
  <si>
    <t>53</t>
  </si>
  <si>
    <t>35</t>
  </si>
  <si>
    <t>personalization</t>
  </si>
  <si>
    <t>priority</t>
  </si>
  <si>
    <t>connect</t>
  </si>
  <si>
    <t>compete</t>
  </si>
  <si>
    <t>today's</t>
  </si>
  <si>
    <t>commerce</t>
  </si>
  <si>
    <t>excited</t>
  </si>
  <si>
    <t>lonne</t>
  </si>
  <si>
    <t>jaffe</t>
  </si>
  <si>
    <t>insight</t>
  </si>
  <si>
    <t>venture</t>
  </si>
  <si>
    <t>partners</t>
  </si>
  <si>
    <t>speakers</t>
  </si>
  <si>
    <t>details</t>
  </si>
  <si>
    <t>enjoy</t>
  </si>
  <si>
    <t>keynotes</t>
  </si>
  <si>
    <t>general</t>
  </si>
  <si>
    <t>session</t>
  </si>
  <si>
    <t>networking</t>
  </si>
  <si>
    <t>community</t>
  </si>
  <si>
    <t>sap's</t>
  </si>
  <si>
    <t>technology</t>
  </si>
  <si>
    <t>msa</t>
  </si>
  <si>
    <t>honored</t>
  </si>
  <si>
    <t>ranked</t>
  </si>
  <si>
    <t>10</t>
  </si>
  <si>
    <t>service</t>
  </si>
  <si>
    <t>providers</t>
  </si>
  <si>
    <t>outsourcing</t>
  </si>
  <si>
    <t>integration</t>
  </si>
  <si>
    <t>trade</t>
  </si>
  <si>
    <t>program</t>
  </si>
  <si>
    <t>customer</t>
  </si>
  <si>
    <t>thoughts</t>
  </si>
  <si>
    <t>piece</t>
  </si>
  <si>
    <t>mining</t>
  </si>
  <si>
    <t>p</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</si>
  <si>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</si>
  <si>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</si>
  <si>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</si>
  <si>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</si>
  <si>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</si>
  <si>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</si>
  <si>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</si>
  <si>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</si>
  <si>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</si>
  <si>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</si>
  <si>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</si>
  <si>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</si>
  <si>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</si>
  <si>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</si>
  <si>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</si>
  <si>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</si>
  <si>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</si>
  <si>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</si>
  <si>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</si>
  <si>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</si>
  <si>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</si>
  <si>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</si>
  <si>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</si>
  <si>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</si>
  <si>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</si>
  <si>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</si>
  <si>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</si>
  <si>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</si>
  <si>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</si>
  <si>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</si>
  <si>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</si>
  <si>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Jan</t>
  </si>
  <si>
    <t>31-Jan</t>
  </si>
  <si>
    <t>3 PM</t>
  </si>
  <si>
    <t>Feb</t>
  </si>
  <si>
    <t>13-Feb</t>
  </si>
  <si>
    <t>4 PM</t>
  </si>
  <si>
    <t>5 PM</t>
  </si>
  <si>
    <t>14-Feb</t>
  </si>
  <si>
    <t>5 AM</t>
  </si>
  <si>
    <t>12 PM</t>
  </si>
  <si>
    <t>6 PM</t>
  </si>
  <si>
    <t>15-Feb</t>
  </si>
  <si>
    <t>10 PM</t>
  </si>
  <si>
    <t>18-Feb</t>
  </si>
  <si>
    <t>11 PM</t>
  </si>
  <si>
    <t>19-Feb</t>
  </si>
  <si>
    <t>4 AM</t>
  </si>
  <si>
    <t>8 PM</t>
  </si>
  <si>
    <t>20-Feb</t>
  </si>
  <si>
    <t>1 PM</t>
  </si>
  <si>
    <t>21-Feb</t>
  </si>
  <si>
    <t>10 AM</t>
  </si>
  <si>
    <t>11 AM</t>
  </si>
  <si>
    <t>22-Feb</t>
  </si>
  <si>
    <t>12 AM</t>
  </si>
  <si>
    <t>2 PM</t>
  </si>
  <si>
    <t>23-Feb</t>
  </si>
  <si>
    <t>24-Feb</t>
  </si>
  <si>
    <t>25-Feb</t>
  </si>
  <si>
    <t>26-Feb</t>
  </si>
  <si>
    <t>1 AM</t>
  </si>
  <si>
    <t>7 PM</t>
  </si>
  <si>
    <t>27-Feb</t>
  </si>
  <si>
    <t>128, 128, 128</t>
  </si>
  <si>
    <t>193, 62, 62</t>
  </si>
  <si>
    <t>Red</t>
  </si>
  <si>
    <t>G1: read pgrocer insolar's head research henry kim recently featured article</t>
  </si>
  <si>
    <t>G2: join rcas19 more data learn analytics consumergoods cgtmagazine register announce</t>
  </si>
  <si>
    <t>G3: issue drugstorenews read rxownership month's encourage highlights health mart more</t>
  </si>
  <si>
    <t>G4: food recall safety consumers retailers lorimitchellkel top mind feverishly exploring</t>
  </si>
  <si>
    <t>G5: phani loyalty director product management meduri data riversandmdm 62 offered</t>
  </si>
  <si>
    <t>G6: progressive store</t>
  </si>
  <si>
    <t>G8: unclegiuseppes proud featured progressivegrocer outstanding independent award meat seafood</t>
  </si>
  <si>
    <t>Autofill Workbook Results</t>
  </si>
  <si>
    <t>Edge Weight▓1▓3▓0▓True▓Gray▓Red▓▓Edge Weight▓1▓3▓0▓3▓10▓False▓Edge Weight▓1▓3▓0▓35▓12▓False▓▓0▓0▓0▓True▓Black▓Black▓▓Followers▓1▓143446▓0▓162▓1000▓False▓▓0▓0▓0▓0▓0▓False▓▓0▓0▓0▓0▓0▓False▓▓0▓0▓0▓0▓0▓False</t>
  </si>
  <si>
    <t>GraphSource░GraphServerTwitterSearch▓GraphTerm░EnsembleIQ▓ImportDescription░The graph represents a network of 43 Twitter users whose tweets in the requested range contained "EnsembleIQ", or who were replied to or mentioned in those tweets.  The network was obtained from the NodeXL Graph Server on Saturday, 02 March 2019 at 10:22 UTC.
The requested start date was Thursday, 28 February 2019 at 01:01 UTC and the maximum number of days (going backward) was 14.
The maximum number of tweets collected was 5,000.
The tweets in the network were tweeted over the 13-day, 17-hour, 53-minute period from Thursday, 14 February 2019 at 05:36 UTC to Wednesday, 27 February 2019 at 23:30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</si>
</sst>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3"/>
      <tableStyleElement type="headerRow" dxfId="462"/>
    </tableStyle>
    <tableStyle name="NodeXL Table" pivot="0" count="1">
      <tableStyleElement type="headerRow" dxfId="46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3256707"/>
        <c:axId val="7983772"/>
      </c:barChart>
      <c:catAx>
        <c:axId val="232567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983772"/>
        <c:crosses val="autoZero"/>
        <c:auto val="1"/>
        <c:lblOffset val="100"/>
        <c:noMultiLvlLbl val="0"/>
      </c:catAx>
      <c:valAx>
        <c:axId val="79837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256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EnsembleIQ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Series'!$A$26:$A$88</c:f>
              <c:strCache>
                <c:ptCount val="45"/>
                <c:pt idx="0">
                  <c:v>3 PM
31-Jan
Jan
2019</c:v>
                </c:pt>
                <c:pt idx="1">
                  <c:v>3 PM
13-Feb
Feb</c:v>
                </c:pt>
                <c:pt idx="2">
                  <c:v>4 PM</c:v>
                </c:pt>
                <c:pt idx="3">
                  <c:v>5 PM</c:v>
                </c:pt>
                <c:pt idx="4">
                  <c:v>5 AM
14-Feb</c:v>
                </c:pt>
                <c:pt idx="5">
                  <c:v>12 PM</c:v>
                </c:pt>
                <c:pt idx="6">
                  <c:v>3 PM</c:v>
                </c:pt>
                <c:pt idx="7">
                  <c:v>6 PM</c:v>
                </c:pt>
                <c:pt idx="8">
                  <c:v>3 PM
15-Feb</c:v>
                </c:pt>
                <c:pt idx="9">
                  <c:v>10 PM</c:v>
                </c:pt>
                <c:pt idx="10">
                  <c:v>5 PM
18-Feb</c:v>
                </c:pt>
                <c:pt idx="11">
                  <c:v>11 PM</c:v>
                </c:pt>
                <c:pt idx="12">
                  <c:v>4 AM
19-Feb</c:v>
                </c:pt>
                <c:pt idx="13">
                  <c:v>4 PM</c:v>
                </c:pt>
                <c:pt idx="14">
                  <c:v>8 PM</c:v>
                </c:pt>
                <c:pt idx="15">
                  <c:v>11 PM</c:v>
                </c:pt>
                <c:pt idx="16">
                  <c:v>1 PM
20-Feb</c:v>
                </c:pt>
                <c:pt idx="17">
                  <c:v>3 PM</c:v>
                </c:pt>
                <c:pt idx="18">
                  <c:v>5 PM</c:v>
                </c:pt>
                <c:pt idx="19">
                  <c:v>8 PM</c:v>
                </c:pt>
                <c:pt idx="20">
                  <c:v>10 PM</c:v>
                </c:pt>
                <c:pt idx="21">
                  <c:v>10 AM
21-Feb</c:v>
                </c:pt>
                <c:pt idx="22">
                  <c:v>11 AM</c:v>
                </c:pt>
                <c:pt idx="23">
                  <c:v>1 PM</c:v>
                </c:pt>
                <c:pt idx="24">
                  <c:v>3 PM</c:v>
                </c:pt>
                <c:pt idx="25">
                  <c:v>4 PM</c:v>
                </c:pt>
                <c:pt idx="26">
                  <c:v>6 PM</c:v>
                </c:pt>
                <c:pt idx="27">
                  <c:v>8 PM</c:v>
                </c:pt>
                <c:pt idx="28">
                  <c:v>10 PM</c:v>
                </c:pt>
                <c:pt idx="29">
                  <c:v>12 AM
22-Feb</c:v>
                </c:pt>
                <c:pt idx="30">
                  <c:v>5 AM</c:v>
                </c:pt>
                <c:pt idx="31">
                  <c:v>2 PM</c:v>
                </c:pt>
                <c:pt idx="32">
                  <c:v>5 AM
23-Feb</c:v>
                </c:pt>
                <c:pt idx="33">
                  <c:v>5 AM
24-Feb</c:v>
                </c:pt>
                <c:pt idx="34">
                  <c:v>6 PM
25-Feb</c:v>
                </c:pt>
                <c:pt idx="35">
                  <c:v>1 AM
26-Feb</c:v>
                </c:pt>
                <c:pt idx="36">
                  <c:v>4 PM</c:v>
                </c:pt>
                <c:pt idx="37">
                  <c:v>5 PM</c:v>
                </c:pt>
                <c:pt idx="38">
                  <c:v>7 PM</c:v>
                </c:pt>
                <c:pt idx="39">
                  <c:v>10 PM</c:v>
                </c:pt>
                <c:pt idx="40">
                  <c:v>11 PM</c:v>
                </c:pt>
                <c:pt idx="41">
                  <c:v>2 PM
27-Feb</c:v>
                </c:pt>
                <c:pt idx="42">
                  <c:v>5 PM</c:v>
                </c:pt>
                <c:pt idx="43">
                  <c:v>8 PM</c:v>
                </c:pt>
                <c:pt idx="44">
                  <c:v>11 PM</c:v>
                </c:pt>
              </c:strCache>
            </c:strRef>
          </c:cat>
          <c:val>
            <c:numRef>
              <c:f>'Time Series'!$B$26:$B$88</c:f>
              <c:numCache>
                <c:formatCode>General</c:formatCode>
                <c:ptCount val="4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2</c:v>
                </c:pt>
                <c:pt idx="16">
                  <c:v>1</c:v>
                </c:pt>
                <c:pt idx="17">
                  <c:v>1</c:v>
                </c:pt>
                <c:pt idx="18">
                  <c:v>1</c:v>
                </c:pt>
                <c:pt idx="19">
                  <c:v>1</c:v>
                </c:pt>
                <c:pt idx="20">
                  <c:v>1</c:v>
                </c:pt>
                <c:pt idx="21">
                  <c:v>2</c:v>
                </c:pt>
                <c:pt idx="22">
                  <c:v>4</c:v>
                </c:pt>
                <c:pt idx="23">
                  <c:v>1</c:v>
                </c:pt>
                <c:pt idx="24">
                  <c:v>1</c:v>
                </c:pt>
                <c:pt idx="25">
                  <c:v>1</c:v>
                </c:pt>
                <c:pt idx="26">
                  <c:v>1</c:v>
                </c:pt>
                <c:pt idx="27">
                  <c:v>1</c:v>
                </c:pt>
                <c:pt idx="28">
                  <c:v>1</c:v>
                </c:pt>
                <c:pt idx="29">
                  <c:v>1</c:v>
                </c:pt>
                <c:pt idx="30">
                  <c:v>1</c:v>
                </c:pt>
                <c:pt idx="31">
                  <c:v>1</c:v>
                </c:pt>
                <c:pt idx="32">
                  <c:v>1</c:v>
                </c:pt>
                <c:pt idx="33">
                  <c:v>1</c:v>
                </c:pt>
                <c:pt idx="34">
                  <c:v>1</c:v>
                </c:pt>
                <c:pt idx="35">
                  <c:v>1</c:v>
                </c:pt>
                <c:pt idx="36">
                  <c:v>2</c:v>
                </c:pt>
                <c:pt idx="37">
                  <c:v>1</c:v>
                </c:pt>
                <c:pt idx="38">
                  <c:v>1</c:v>
                </c:pt>
                <c:pt idx="39">
                  <c:v>2</c:v>
                </c:pt>
                <c:pt idx="40">
                  <c:v>4</c:v>
                </c:pt>
                <c:pt idx="41">
                  <c:v>2</c:v>
                </c:pt>
                <c:pt idx="42">
                  <c:v>1</c:v>
                </c:pt>
                <c:pt idx="43">
                  <c:v>2</c:v>
                </c:pt>
                <c:pt idx="44">
                  <c:v>1</c:v>
                </c:pt>
              </c:numCache>
            </c:numRef>
          </c:val>
        </c:ser>
        <c:axId val="7746509"/>
        <c:axId val="2609718"/>
      </c:barChart>
      <c:catAx>
        <c:axId val="7746509"/>
        <c:scaling>
          <c:orientation val="minMax"/>
        </c:scaling>
        <c:axPos val="b"/>
        <c:delete val="0"/>
        <c:numFmt formatCode="General" sourceLinked="1"/>
        <c:majorTickMark val="out"/>
        <c:minorTickMark val="none"/>
        <c:tickLblPos val="nextTo"/>
        <c:crossAx val="2609718"/>
        <c:crosses val="autoZero"/>
        <c:auto val="1"/>
        <c:lblOffset val="100"/>
        <c:noMultiLvlLbl val="0"/>
      </c:catAx>
      <c:valAx>
        <c:axId val="2609718"/>
        <c:scaling>
          <c:orientation val="minMax"/>
        </c:scaling>
        <c:axPos val="l"/>
        <c:majorGridlines/>
        <c:delete val="0"/>
        <c:numFmt formatCode="General" sourceLinked="1"/>
        <c:majorTickMark val="out"/>
        <c:minorTickMark val="none"/>
        <c:tickLblPos val="nextTo"/>
        <c:crossAx val="774650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745085"/>
        <c:axId val="42705766"/>
      </c:barChart>
      <c:catAx>
        <c:axId val="47450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705766"/>
        <c:crosses val="autoZero"/>
        <c:auto val="1"/>
        <c:lblOffset val="100"/>
        <c:noMultiLvlLbl val="0"/>
      </c:catAx>
      <c:valAx>
        <c:axId val="427057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50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8807575"/>
        <c:axId val="36614992"/>
      </c:barChart>
      <c:catAx>
        <c:axId val="488075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614992"/>
        <c:crosses val="autoZero"/>
        <c:auto val="1"/>
        <c:lblOffset val="100"/>
        <c:noMultiLvlLbl val="0"/>
      </c:catAx>
      <c:valAx>
        <c:axId val="36614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07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1099473"/>
        <c:axId val="13024346"/>
      </c:barChart>
      <c:catAx>
        <c:axId val="610994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024346"/>
        <c:crosses val="autoZero"/>
        <c:auto val="1"/>
        <c:lblOffset val="100"/>
        <c:noMultiLvlLbl val="0"/>
      </c:catAx>
      <c:valAx>
        <c:axId val="13024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99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0110251"/>
        <c:axId val="48339076"/>
      </c:barChart>
      <c:catAx>
        <c:axId val="501102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339076"/>
        <c:crosses val="autoZero"/>
        <c:auto val="1"/>
        <c:lblOffset val="100"/>
        <c:noMultiLvlLbl val="0"/>
      </c:catAx>
      <c:valAx>
        <c:axId val="483390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102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2398501"/>
        <c:axId val="23151054"/>
      </c:barChart>
      <c:catAx>
        <c:axId val="323985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151054"/>
        <c:crosses val="autoZero"/>
        <c:auto val="1"/>
        <c:lblOffset val="100"/>
        <c:noMultiLvlLbl val="0"/>
      </c:catAx>
      <c:valAx>
        <c:axId val="231510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98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7032895"/>
        <c:axId val="63296056"/>
      </c:barChart>
      <c:catAx>
        <c:axId val="70328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296056"/>
        <c:crosses val="autoZero"/>
        <c:auto val="1"/>
        <c:lblOffset val="100"/>
        <c:noMultiLvlLbl val="0"/>
      </c:catAx>
      <c:valAx>
        <c:axId val="63296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32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2793593"/>
        <c:axId val="26706882"/>
      </c:barChart>
      <c:catAx>
        <c:axId val="3279359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706882"/>
        <c:crosses val="autoZero"/>
        <c:auto val="1"/>
        <c:lblOffset val="100"/>
        <c:noMultiLvlLbl val="0"/>
      </c:catAx>
      <c:valAx>
        <c:axId val="267068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7935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9035347"/>
        <c:axId val="15773804"/>
      </c:barChart>
      <c:catAx>
        <c:axId val="39035347"/>
        <c:scaling>
          <c:orientation val="minMax"/>
        </c:scaling>
        <c:axPos val="b"/>
        <c:delete val="1"/>
        <c:majorTickMark val="out"/>
        <c:minorTickMark val="none"/>
        <c:tickLblPos val="none"/>
        <c:crossAx val="15773804"/>
        <c:crosses val="autoZero"/>
        <c:auto val="1"/>
        <c:lblOffset val="100"/>
        <c:noMultiLvlLbl val="0"/>
      </c:catAx>
      <c:valAx>
        <c:axId val="15773804"/>
        <c:scaling>
          <c:orientation val="minMax"/>
        </c:scaling>
        <c:axPos val="l"/>
        <c:delete val="1"/>
        <c:majorTickMark val="out"/>
        <c:minorTickMark val="none"/>
        <c:tickLblPos val="none"/>
        <c:crossAx val="3903534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7" refreshedBy="Marc Smith" refreshedVersion="5">
  <cacheSource type="worksheet">
    <worksheetSource ref="A2:BL59"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2">
        <m/>
        <s v="shopper insights engagement loyalty"/>
        <s v="research blockchain"/>
        <s v="weworkbetter retaildesign"/>
        <s v="progressivegrocer unclegiuseppes"/>
        <s v="progressivegrocer"/>
        <s v="shoppermarketing shopper"/>
        <s v="bigdata retailers retailtech innovation"/>
        <s v="agriculture"/>
        <s v="blockchain"/>
        <s v="ngashow19"/>
        <s v="artificialintelligence data analytics rcas19 network"/>
        <s v="rcas19"/>
        <s v="data analytics community rcas19 retailer consumergoods bestpractices network"/>
        <s v="shopper"/>
        <s v="rcas19 experience"/>
        <s v="retailers consumergoods personalization rcas19 compete commerce"/>
        <s v="data analytics"/>
        <s v="rcas19 data retailtech dataanalytics excellence consumergoods insights"/>
        <s v="ngashow19 independent grocery"/>
        <s v="rt ngashow19"/>
        <s v="rcas19 data retailtech dataanalytics excellence"/>
        <s v="data analytics rcas19"/>
        <s v="rcas19 data analytics retailtech consumergoods"/>
        <s v="rcas19 experience retailtech consumergoods innovation"/>
        <s v="data analytics rcas19 rcas19 valentinesday retailtech consumergoods"/>
        <s v="rcas19 artificialintelligence data analytics machinelearning"/>
        <s v="shopper shoppermarketing consumergoods"/>
        <s v="artificalintelligence machinelearning rcas19"/>
        <s v="shoppermarketing shopper consumergoods"/>
        <s v="artificialintelligence machinelearning rcas19"/>
        <s v="consumergoods shoppermarketing marketing insight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7">
        <d v="2019-02-14T05:36:33.000"/>
        <d v="2019-02-15T15:41:47.000"/>
        <d v="2019-02-13T17:35:46.000"/>
        <d v="2019-02-20T13:41:29.000"/>
        <d v="2019-02-21T10:15:21.000"/>
        <d v="2019-02-21T10:28:37.000"/>
        <d v="2019-02-21T11:03:06.000"/>
        <d v="2019-02-21T11:04:50.000"/>
        <d v="2019-02-21T13:42:06.000"/>
        <d v="2019-02-21T16:25:22.000"/>
        <d v="2019-02-21T18:12:58.000"/>
        <d v="2019-02-21T11:01:16.000"/>
        <d v="2019-02-21T11:02:53.000"/>
        <d v="2019-02-21T20:48:30.000"/>
        <d v="2019-02-21T22:09:55.000"/>
        <d v="2019-02-20T20:00:16.000"/>
        <d v="2019-02-22T00:41:38.000"/>
        <d v="2019-02-19T23:16:01.000"/>
        <d v="2019-02-22T14:21:04.000"/>
        <d v="2019-02-25T18:37:13.000"/>
        <d v="2019-02-26T01:58:15.000"/>
        <d v="2019-02-26T16:23:00.000"/>
        <d v="2019-02-19T16:25:07.000"/>
        <d v="2019-02-26T22:34:36.000"/>
        <d v="2019-02-26T23:10:01.000"/>
        <d v="2019-02-14T12:58:49.000"/>
        <d v="2019-02-15T22:08:02.000"/>
        <d v="2019-02-18T17:16:00.000"/>
        <d v="2019-02-18T23:10:01.000"/>
        <d v="2019-02-19T04:19:01.000"/>
        <d v="2019-02-20T17:05:04.000"/>
        <d v="2019-02-22T05:08:01.000"/>
        <d v="2019-02-23T05:08:00.000"/>
        <d v="2019-02-24T05:08:00.000"/>
        <d v="2019-02-26T17:03:45.000"/>
        <d v="2019-02-26T23:21:23.000"/>
        <d v="2019-02-26T23:24:35.000"/>
        <d v="2019-02-26T22:30:01.000"/>
        <d v="2019-02-26T23:33:30.000"/>
        <d v="2019-02-27T14:06:48.000"/>
        <d v="2019-02-27T14:12:52.000"/>
        <d v="2019-02-27T17:14:42.000"/>
        <d v="2019-02-26T16:15:07.000"/>
        <d v="2019-02-27T20:06:02.000"/>
        <d v="2019-02-13T15:44:01.000"/>
        <d v="2019-02-26T19:54:11.000"/>
        <d v="2019-02-27T20:14:36.000"/>
        <d v="2019-01-31T15:44:01.000"/>
        <d v="2019-02-14T15:44:03.000"/>
        <d v="2019-02-20T15:44:02.000"/>
        <d v="2019-02-21T15:44:02.000"/>
        <d v="2019-02-14T18:10:20.000"/>
        <d v="2019-02-13T16:10:02.000"/>
        <d v="2019-02-19T20:14:02.000"/>
        <d v="2019-02-19T23:30:08.000"/>
        <d v="2019-02-20T22:01:01.000"/>
        <d v="2019-02-27T23:30:17.000"/>
      </sharedItems>
      <fieldGroup par="66" base="22">
        <rangePr groupBy="hours" autoEnd="1" autoStart="1" startDate="2019-01-31T15:44:01.000" endDate="2019-02-27T23:30:17.000"/>
        <groupItems count="26">
          <s v="&lt;1/31/2019"/>
          <s v="12 AM"/>
          <s v="1 AM"/>
          <s v="2 AM"/>
          <s v="3 AM"/>
          <s v="4 AM"/>
          <s v="5 AM"/>
          <s v="6 AM"/>
          <s v="7 AM"/>
          <s v="8 AM"/>
          <s v="9 AM"/>
          <s v="10 AM"/>
          <s v="11 AM"/>
          <s v="12 PM"/>
          <s v="1 PM"/>
          <s v="2 PM"/>
          <s v="3 PM"/>
          <s v="4 PM"/>
          <s v="5 PM"/>
          <s v="6 PM"/>
          <s v="7 PM"/>
          <s v="8 PM"/>
          <s v="9 PM"/>
          <s v="10 PM"/>
          <s v="11 PM"/>
          <s v="&gt;2/27/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1-31T15:44:01.000" endDate="2019-02-27T23:30:17.000"/>
        <groupItems count="368">
          <s v="&lt;1/3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7/2019"/>
        </groupItems>
      </fieldGroup>
    </cacheField>
    <cacheField name="Months" databaseField="0">
      <sharedItems containsMixedTypes="0" count="0"/>
      <fieldGroup base="22">
        <rangePr groupBy="months" autoEnd="1" autoStart="1" startDate="2019-01-31T15:44:01.000" endDate="2019-02-27T23:30:17.000"/>
        <groupItems count="14">
          <s v="&lt;1/31/2019"/>
          <s v="Jan"/>
          <s v="Feb"/>
          <s v="Mar"/>
          <s v="Apr"/>
          <s v="May"/>
          <s v="Jun"/>
          <s v="Jul"/>
          <s v="Aug"/>
          <s v="Sep"/>
          <s v="Oct"/>
          <s v="Nov"/>
          <s v="Dec"/>
          <s v="&gt;2/27/2019"/>
        </groupItems>
      </fieldGroup>
    </cacheField>
    <cacheField name="Years" databaseField="0">
      <sharedItems containsMixedTypes="0" count="0"/>
      <fieldGroup base="22">
        <rangePr groupBy="years" autoEnd="1" autoStart="1" startDate="2019-01-31T15:44:01.000" endDate="2019-02-27T23:30:17.000"/>
        <groupItems count="3">
          <s v="&lt;1/31/2019"/>
          <s v="2019"/>
          <s v="&gt;2/27/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7">
  <r>
    <s v="benrund"/>
    <s v="riversandmdm"/>
    <m/>
    <m/>
    <m/>
    <m/>
    <m/>
    <m/>
    <m/>
    <m/>
    <s v="No"/>
    <n v="3"/>
    <m/>
    <m/>
    <x v="0"/>
    <d v="2019-02-14T05:36:33.000"/>
    <s v="RT @RiversandMDM: @RiversandMDM Product Management Director, Phani Meduri, offered his thoughts to the piece “Mining the Data for Loyalty P…"/>
    <m/>
    <m/>
    <x v="0"/>
    <m/>
    <s v="http://pbs.twimg.com/profile_images/933442473455706112/gp9DOtSx_normal.jpg"/>
    <x v="0"/>
    <s v="https://twitter.com/#!/benrund/status/1095919703510388737"/>
    <m/>
    <m/>
    <s v="1095919703510388737"/>
    <m/>
    <b v="0"/>
    <n v="0"/>
    <s v=""/>
    <b v="0"/>
    <s v="en"/>
    <m/>
    <s v=""/>
    <b v="0"/>
    <n v="4"/>
    <s v="1095738313783291904"/>
    <s v="Twitter for iPhone"/>
    <b v="0"/>
    <s v="1095738313783291904"/>
    <s v="Tweet"/>
    <n v="0"/>
    <n v="0"/>
    <m/>
    <m/>
    <m/>
    <m/>
    <m/>
    <m/>
    <m/>
    <m/>
    <n v="1"/>
    <s v="5"/>
    <s v="5"/>
    <n v="1"/>
    <n v="5"/>
    <n v="0"/>
    <n v="0"/>
    <n v="0"/>
    <n v="0"/>
    <n v="19"/>
    <n v="95"/>
    <n v="20"/>
  </r>
  <r>
    <s v="lizerk"/>
    <s v="csnewsonline"/>
    <m/>
    <m/>
    <m/>
    <m/>
    <m/>
    <m/>
    <m/>
    <m/>
    <s v="No"/>
    <n v="4"/>
    <m/>
    <m/>
    <x v="0"/>
    <d v="2019-02-15T15:41:47.000"/>
    <s v="Are You Leveraging the Loyalty Gold Mine? @RiversandMDM's Director of Product Management, Phani Meduri shares some insights on how to best harness data in this @CSNewsOnline story on Page 62: https://t.co/SwfQpl1d94 https://t.co/dAo1QuJuNQ"/>
    <s v="https://www.nxtbook.com/nxtbooks/ensembleiq/conveniencestorenews_201902/index.php#/1"/>
    <s v="nxtbook.com"/>
    <x v="0"/>
    <s v="https://pbs.twimg.com/media/DzdRQ8QWkAACMXh.jpg"/>
    <s v="https://pbs.twimg.com/media/DzdRQ8QWkAACMXh.jpg"/>
    <x v="1"/>
    <s v="https://twitter.com/#!/lizerk/status/1096434406124863488"/>
    <m/>
    <m/>
    <s v="1096434406124863488"/>
    <m/>
    <b v="0"/>
    <n v="0"/>
    <s v=""/>
    <b v="0"/>
    <s v="en"/>
    <m/>
    <s v=""/>
    <b v="0"/>
    <n v="0"/>
    <s v=""/>
    <s v="Twitter Web Client"/>
    <b v="0"/>
    <s v="1096434406124863488"/>
    <s v="Tweet"/>
    <n v="0"/>
    <n v="0"/>
    <m/>
    <m/>
    <m/>
    <m/>
    <m/>
    <m/>
    <m/>
    <m/>
    <n v="1"/>
    <s v="5"/>
    <s v="5"/>
    <n v="3"/>
    <n v="10"/>
    <n v="0"/>
    <n v="0"/>
    <n v="0"/>
    <n v="0"/>
    <n v="27"/>
    <n v="90"/>
    <n v="30"/>
  </r>
  <r>
    <s v="riversandmdm"/>
    <s v="riversandmdm"/>
    <m/>
    <m/>
    <m/>
    <m/>
    <m/>
    <m/>
    <m/>
    <m/>
    <s v="No"/>
    <n v="5"/>
    <m/>
    <m/>
    <x v="1"/>
    <d v="2019-02-13T17:35:46.000"/>
    <s v="@RiversandMDM Product Management Director, Phani Meduri, offered his thoughts to the piece “Mining the Data for Loyalty Programs” (p.62). Great work Phani! _x000a_https://t.co/xR0SoddKjE"/>
    <s v="https://www.nxtbook.com/nxtbooks/ensembleiq/conveniencestorenews_201902/index.php#/1"/>
    <s v="nxtbook.com"/>
    <x v="0"/>
    <m/>
    <s v="http://pbs.twimg.com/profile_images/788297097166618624/HDpOiYPc_normal.jpg"/>
    <x v="2"/>
    <s v="https://twitter.com/#!/riversandmdm/status/1095738313783291904"/>
    <m/>
    <m/>
    <s v="1095738313783291904"/>
    <m/>
    <b v="0"/>
    <n v="5"/>
    <s v="176431110"/>
    <b v="0"/>
    <s v="en"/>
    <m/>
    <s v=""/>
    <b v="0"/>
    <n v="4"/>
    <s v=""/>
    <s v="Twitter Web Client"/>
    <b v="0"/>
    <s v="1095738313783291904"/>
    <s v="Retweet"/>
    <n v="0"/>
    <n v="0"/>
    <m/>
    <m/>
    <m/>
    <m/>
    <m/>
    <m/>
    <m/>
    <m/>
    <n v="1"/>
    <s v="5"/>
    <s v="5"/>
    <n v="3"/>
    <n v="13.043478260869565"/>
    <n v="0"/>
    <n v="0"/>
    <n v="0"/>
    <n v="0"/>
    <n v="20"/>
    <n v="86.95652173913044"/>
    <n v="23"/>
  </r>
  <r>
    <s v="laura_freund"/>
    <s v="laura_freund"/>
    <m/>
    <m/>
    <m/>
    <m/>
    <m/>
    <m/>
    <m/>
    <m/>
    <s v="No"/>
    <n v="7"/>
    <m/>
    <m/>
    <x v="1"/>
    <d v="2019-02-20T13:41:29.000"/>
    <s v="#shopper #insights #engagement #loyalty https://t.co/oOG91eBI38"/>
    <s v="https://twitter.com/EnsembleIQ/status/1097998265839173633"/>
    <s v="twitter.com"/>
    <x v="1"/>
    <m/>
    <s v="http://pbs.twimg.com/profile_images/800624133616726016/WkSrgGo3_normal.jpg"/>
    <x v="3"/>
    <s v="https://twitter.com/#!/laura_freund/status/1098216070391975943"/>
    <m/>
    <m/>
    <s v="1098216070391975943"/>
    <m/>
    <b v="0"/>
    <n v="0"/>
    <s v=""/>
    <b v="1"/>
    <s v="und"/>
    <m/>
    <s v="1097998265839173633"/>
    <b v="0"/>
    <n v="0"/>
    <s v=""/>
    <s v="Twitter Web Client"/>
    <b v="0"/>
    <s v="1098216070391975943"/>
    <s v="Tweet"/>
    <n v="0"/>
    <n v="0"/>
    <m/>
    <m/>
    <m/>
    <m/>
    <m/>
    <m/>
    <m/>
    <m/>
    <n v="1"/>
    <s v="6"/>
    <s v="6"/>
    <n v="1"/>
    <n v="25"/>
    <n v="0"/>
    <n v="0"/>
    <n v="0"/>
    <n v="0"/>
    <n v="3"/>
    <n v="75"/>
    <n v="4"/>
  </r>
  <r>
    <s v="insolarkorea"/>
    <s v="insolarkorea"/>
    <m/>
    <m/>
    <m/>
    <m/>
    <m/>
    <m/>
    <m/>
    <m/>
    <s v="No"/>
    <n v="8"/>
    <m/>
    <m/>
    <x v="1"/>
    <d v="2019-02-21T10:15:21.000"/>
    <s v="얼마 전에 인솔라 리서치 센터 팀장인 김 헨리는 Progressive Grocer 기자와 인터뷰를 했습니다. 블록체인이 식품 공급 사슬을 어떻게 변화할 수 있는지 같이 알아봅시다. 링크… https://t.co/zHCJSM0c8D"/>
    <s v="https://twitter.com/i/web/status/1098526580618481666"/>
    <s v="twitter.com"/>
    <x v="0"/>
    <m/>
    <s v="http://pbs.twimg.com/profile_images/1061910852067041280/pCnMjyPh_normal.jpg"/>
    <x v="4"/>
    <s v="https://twitter.com/#!/insolarkorea/status/1098526580618481666"/>
    <m/>
    <m/>
    <s v="1098526580618481666"/>
    <m/>
    <b v="0"/>
    <n v="0"/>
    <s v=""/>
    <b v="0"/>
    <s v="ko"/>
    <m/>
    <s v=""/>
    <b v="0"/>
    <n v="0"/>
    <s v=""/>
    <s v="Twitter Web Client"/>
    <b v="1"/>
    <s v="1098526580618481666"/>
    <s v="Tweet"/>
    <n v="0"/>
    <n v="0"/>
    <m/>
    <m/>
    <m/>
    <m/>
    <m/>
    <m/>
    <m/>
    <m/>
    <n v="1"/>
    <s v="6"/>
    <s v="6"/>
    <n v="1"/>
    <n v="4.166666666666667"/>
    <n v="0"/>
    <n v="0"/>
    <n v="0"/>
    <n v="0"/>
    <n v="23"/>
    <n v="95.83333333333333"/>
    <n v="24"/>
  </r>
  <r>
    <s v="insolarjapan"/>
    <s v="insolarjapan"/>
    <m/>
    <m/>
    <m/>
    <m/>
    <m/>
    <m/>
    <m/>
    <m/>
    <s v="No"/>
    <n v="9"/>
    <m/>
    <m/>
    <x v="1"/>
    <d v="2019-02-21T10:28:37.000"/>
    <s v="⚡️Insolarリサーチセンター長であるキム・ヘンリーは、Progressive Grocer記者とのインタビューをしました。ブロックチェーンが食品サプライチェーンをどのように変化することができるか説明しましょう。_x000a_👉リンク:… https://t.co/AS8DWoxNXD"/>
    <s v="https://twitter.com/i/web/status/1098529920773513216"/>
    <s v="twitter.com"/>
    <x v="0"/>
    <m/>
    <s v="http://pbs.twimg.com/profile_images/1062514057096220672/0MtRr4zi_normal.jpg"/>
    <x v="5"/>
    <s v="https://twitter.com/#!/insolarjapan/status/1098529920773513216"/>
    <m/>
    <m/>
    <s v="1098529920773513216"/>
    <m/>
    <b v="0"/>
    <n v="0"/>
    <s v=""/>
    <b v="0"/>
    <s v="ja"/>
    <m/>
    <s v=""/>
    <b v="0"/>
    <n v="0"/>
    <s v=""/>
    <s v="Twitter Web Client"/>
    <b v="1"/>
    <s v="1098529920773513216"/>
    <s v="Tweet"/>
    <n v="0"/>
    <n v="0"/>
    <m/>
    <m/>
    <m/>
    <m/>
    <m/>
    <m/>
    <m/>
    <m/>
    <n v="1"/>
    <s v="6"/>
    <s v="6"/>
    <n v="1"/>
    <n v="16.666666666666668"/>
    <n v="0"/>
    <n v="0"/>
    <n v="0"/>
    <n v="0"/>
    <n v="5"/>
    <n v="83.33333333333333"/>
    <n v="6"/>
  </r>
  <r>
    <s v="how_to_coin"/>
    <s v="pgrocer"/>
    <m/>
    <m/>
    <m/>
    <m/>
    <m/>
    <m/>
    <m/>
    <m/>
    <s v="No"/>
    <n v="10"/>
    <m/>
    <m/>
    <x v="0"/>
    <d v="2019-02-21T11:03:06.000"/>
    <s v="RT @insolario: Insolar's Head of #Research, Henry Kim, recently featured in @pgrocer _x000a_Read the article to learn how #blockchain can make a…"/>
    <m/>
    <m/>
    <x v="2"/>
    <m/>
    <s v="http://pbs.twimg.com/profile_images/967068535661850624/AwKlCcTl_normal.jpg"/>
    <x v="6"/>
    <s v="https://twitter.com/#!/how_to_coin/status/1098538599258021888"/>
    <m/>
    <m/>
    <s v="1098538599258021888"/>
    <m/>
    <b v="0"/>
    <n v="0"/>
    <s v=""/>
    <b v="0"/>
    <s v="en"/>
    <m/>
    <s v=""/>
    <b v="0"/>
    <n v="9"/>
    <s v="1098538542605717506"/>
    <s v=" HJ's Coin Crawler 3"/>
    <b v="0"/>
    <s v="1098538542605717506"/>
    <s v="Tweet"/>
    <n v="0"/>
    <n v="0"/>
    <m/>
    <m/>
    <m/>
    <m/>
    <m/>
    <m/>
    <m/>
    <m/>
    <n v="1"/>
    <s v="1"/>
    <s v="1"/>
    <m/>
    <m/>
    <m/>
    <m/>
    <m/>
    <m/>
    <m/>
    <m/>
    <m/>
  </r>
  <r>
    <s v="rolandasoz"/>
    <s v="pgrocer"/>
    <m/>
    <m/>
    <m/>
    <m/>
    <m/>
    <m/>
    <m/>
    <m/>
    <s v="No"/>
    <n v="12"/>
    <m/>
    <m/>
    <x v="0"/>
    <d v="2019-02-21T11:04:50.000"/>
    <s v="RT @insolario: Insolar's Head of #Research, Henry Kim, recently featured in @pgrocer _x000a_Read the article to learn how #blockchain can make a…"/>
    <m/>
    <m/>
    <x v="2"/>
    <m/>
    <s v="http://pbs.twimg.com/profile_images/1057949676161429505/0zvPdhEa_normal.jpg"/>
    <x v="7"/>
    <s v="https://twitter.com/#!/rolandasoz/status/1098539037135122433"/>
    <m/>
    <m/>
    <s v="1098539037135122433"/>
    <m/>
    <b v="0"/>
    <n v="0"/>
    <s v=""/>
    <b v="0"/>
    <s v="en"/>
    <m/>
    <s v=""/>
    <b v="0"/>
    <n v="9"/>
    <s v="1098538542605717506"/>
    <s v="Twitter Web Client"/>
    <b v="0"/>
    <s v="1098538542605717506"/>
    <s v="Tweet"/>
    <n v="0"/>
    <n v="0"/>
    <m/>
    <m/>
    <m/>
    <m/>
    <m/>
    <m/>
    <m/>
    <m/>
    <n v="1"/>
    <s v="1"/>
    <s v="1"/>
    <m/>
    <m/>
    <m/>
    <m/>
    <m/>
    <m/>
    <m/>
    <m/>
    <m/>
  </r>
  <r>
    <s v="mauri_the_coach"/>
    <s v="pgrocer"/>
    <m/>
    <m/>
    <m/>
    <m/>
    <m/>
    <m/>
    <m/>
    <m/>
    <s v="No"/>
    <n v="14"/>
    <m/>
    <m/>
    <x v="0"/>
    <d v="2019-02-21T13:42:06.000"/>
    <s v="RT @insolario: Insolar's Head of #Research, Henry Kim, recently featured in @pgrocer _x000a_Read the article to learn how #blockchain can make a…"/>
    <m/>
    <m/>
    <x v="2"/>
    <m/>
    <s v="http://pbs.twimg.com/profile_images/1014261001770938370/JSAPfkKM_normal.jpg"/>
    <x v="8"/>
    <s v="https://twitter.com/#!/mauri_the_coach/status/1098578611735592962"/>
    <m/>
    <m/>
    <s v="1098578611735592962"/>
    <m/>
    <b v="0"/>
    <n v="0"/>
    <s v=""/>
    <b v="0"/>
    <s v="en"/>
    <m/>
    <s v=""/>
    <b v="0"/>
    <n v="9"/>
    <s v="1098538542605717506"/>
    <s v="Twitter Web Client"/>
    <b v="0"/>
    <s v="1098538542605717506"/>
    <s v="Tweet"/>
    <n v="0"/>
    <n v="0"/>
    <m/>
    <m/>
    <m/>
    <m/>
    <m/>
    <m/>
    <m/>
    <m/>
    <n v="1"/>
    <s v="1"/>
    <s v="1"/>
    <m/>
    <m/>
    <m/>
    <m/>
    <m/>
    <m/>
    <m/>
    <m/>
    <m/>
  </r>
  <r>
    <s v="lowcap_hunter"/>
    <s v="pgrocer"/>
    <m/>
    <m/>
    <m/>
    <m/>
    <m/>
    <m/>
    <m/>
    <m/>
    <s v="No"/>
    <n v="16"/>
    <m/>
    <m/>
    <x v="0"/>
    <d v="2019-02-21T16:25:22.000"/>
    <s v="RT @insolario: Insolar's Head of #Research, Henry Kim, recently featured in @pgrocer _x000a_Read the article to learn how #blockchain can make a…"/>
    <m/>
    <m/>
    <x v="2"/>
    <m/>
    <s v="http://pbs.twimg.com/profile_images/1031777813903364097/t_1wUeTr_normal.jpg"/>
    <x v="9"/>
    <s v="https://twitter.com/#!/lowcap_hunter/status/1098619698521038848"/>
    <m/>
    <m/>
    <s v="1098619698521038848"/>
    <m/>
    <b v="0"/>
    <n v="0"/>
    <s v=""/>
    <b v="0"/>
    <s v="en"/>
    <m/>
    <s v=""/>
    <b v="0"/>
    <n v="9"/>
    <s v="1098538542605717506"/>
    <s v="Twitter for Android"/>
    <b v="0"/>
    <s v="1098538542605717506"/>
    <s v="Tweet"/>
    <n v="0"/>
    <n v="0"/>
    <m/>
    <m/>
    <m/>
    <m/>
    <m/>
    <m/>
    <m/>
    <m/>
    <n v="1"/>
    <s v="1"/>
    <s v="1"/>
    <m/>
    <m/>
    <m/>
    <m/>
    <m/>
    <m/>
    <m/>
    <m/>
    <m/>
  </r>
  <r>
    <s v="chschnei_at"/>
    <s v="pgrocer"/>
    <m/>
    <m/>
    <m/>
    <m/>
    <m/>
    <m/>
    <m/>
    <m/>
    <s v="No"/>
    <n v="18"/>
    <m/>
    <m/>
    <x v="0"/>
    <d v="2019-02-21T18:12:58.000"/>
    <s v="RT @insolario: Insolar's Head of #Research, Henry Kim, recently featured in @pgrocer _x000a_Read the article to learn how #blockchain can make a…"/>
    <m/>
    <m/>
    <x v="2"/>
    <m/>
    <s v="http://pbs.twimg.com/profile_images/1020714709958447104/jhUTGa9d_normal.jpg"/>
    <x v="10"/>
    <s v="https://twitter.com/#!/chschnei_at/status/1098646777748746240"/>
    <m/>
    <m/>
    <s v="1098646777748746240"/>
    <m/>
    <b v="0"/>
    <n v="0"/>
    <s v=""/>
    <b v="0"/>
    <s v="en"/>
    <m/>
    <s v=""/>
    <b v="0"/>
    <n v="9"/>
    <s v="1098538542605717506"/>
    <s v="Twitter for iPhone"/>
    <b v="0"/>
    <s v="1098538542605717506"/>
    <s v="Tweet"/>
    <n v="0"/>
    <n v="0"/>
    <m/>
    <m/>
    <m/>
    <m/>
    <m/>
    <m/>
    <m/>
    <m/>
    <n v="1"/>
    <s v="1"/>
    <s v="1"/>
    <m/>
    <m/>
    <m/>
    <m/>
    <m/>
    <m/>
    <m/>
    <m/>
    <m/>
  </r>
  <r>
    <s v="insolario"/>
    <s v="pgrocer"/>
    <m/>
    <m/>
    <m/>
    <m/>
    <m/>
    <m/>
    <m/>
    <m/>
    <s v="No"/>
    <n v="20"/>
    <m/>
    <m/>
    <x v="0"/>
    <d v="2019-02-21T11:01:16.000"/>
    <s v="Insolar's Head of #Research, Henry Kim, recently featured in @pgrocer  _x000a_Read the article to learn how #blockchain c… https://t.co/lLfQhphPrx"/>
    <s v="https://twitter.com/i/web/status/1098538137440129024"/>
    <s v="twitter.com"/>
    <x v="2"/>
    <m/>
    <s v="http://pbs.twimg.com/profile_images/1061898735234531328/qXreED7r_normal.jpg"/>
    <x v="11"/>
    <s v="https://twitter.com/#!/insolario/status/1098538137440129024"/>
    <m/>
    <m/>
    <s v="1098538137440129024"/>
    <m/>
    <b v="0"/>
    <n v="0"/>
    <s v=""/>
    <b v="0"/>
    <s v="en"/>
    <m/>
    <s v=""/>
    <b v="0"/>
    <n v="0"/>
    <s v=""/>
    <s v="Twitter Web Client"/>
    <b v="1"/>
    <s v="1098538137440129024"/>
    <s v="Tweet"/>
    <n v="0"/>
    <n v="0"/>
    <m/>
    <m/>
    <m/>
    <m/>
    <m/>
    <m/>
    <m/>
    <m/>
    <n v="2"/>
    <s v="1"/>
    <s v="1"/>
    <n v="0"/>
    <n v="0"/>
    <n v="0"/>
    <n v="0"/>
    <n v="0"/>
    <n v="0"/>
    <n v="18"/>
    <n v="100"/>
    <n v="18"/>
  </r>
  <r>
    <s v="insolario"/>
    <s v="pgrocer"/>
    <m/>
    <m/>
    <m/>
    <m/>
    <m/>
    <m/>
    <m/>
    <m/>
    <s v="No"/>
    <n v="21"/>
    <m/>
    <m/>
    <x v="0"/>
    <d v="2019-02-21T11:02:53.000"/>
    <s v="Insolar's Head of #Research, Henry Kim, recently featured in @pgrocer _x000a_Read the article to learn how #blockchain ca… https://t.co/93BBJIyEwU"/>
    <s v="https://twitter.com/i/web/status/1098538542605717506"/>
    <s v="twitter.com"/>
    <x v="2"/>
    <m/>
    <s v="http://pbs.twimg.com/profile_images/1061898735234531328/qXreED7r_normal.jpg"/>
    <x v="12"/>
    <s v="https://twitter.com/#!/insolario/status/1098538542605717506"/>
    <m/>
    <m/>
    <s v="1098538542605717506"/>
    <m/>
    <b v="0"/>
    <n v="0"/>
    <s v=""/>
    <b v="0"/>
    <s v="en"/>
    <m/>
    <s v=""/>
    <b v="0"/>
    <n v="0"/>
    <s v=""/>
    <s v="Twitter Web Client"/>
    <b v="1"/>
    <s v="1098538542605717506"/>
    <s v="Tweet"/>
    <n v="0"/>
    <n v="0"/>
    <m/>
    <m/>
    <m/>
    <m/>
    <m/>
    <m/>
    <m/>
    <m/>
    <n v="2"/>
    <s v="1"/>
    <s v="1"/>
    <n v="0"/>
    <n v="0"/>
    <n v="0"/>
    <n v="0"/>
    <n v="0"/>
    <n v="0"/>
    <n v="18"/>
    <n v="100"/>
    <n v="18"/>
  </r>
  <r>
    <s v="efantasia98"/>
    <s v="insolario"/>
    <m/>
    <m/>
    <m/>
    <m/>
    <m/>
    <m/>
    <m/>
    <m/>
    <s v="No"/>
    <n v="22"/>
    <m/>
    <m/>
    <x v="0"/>
    <d v="2019-02-21T20:48:30.000"/>
    <s v="RT @insolario: Insolar's Head of #Research, Henry Kim, recently featured in @pgrocer _x000a_Read the article to learn how #blockchain can make a…"/>
    <m/>
    <m/>
    <x v="2"/>
    <m/>
    <s v="http://pbs.twimg.com/profile_images/979788186766454784/-7lO_Azb_normal.jpg"/>
    <x v="13"/>
    <s v="https://twitter.com/#!/efantasia98/status/1098685918884577280"/>
    <m/>
    <m/>
    <s v="1098685918884577280"/>
    <m/>
    <b v="0"/>
    <n v="0"/>
    <s v=""/>
    <b v="0"/>
    <s v="en"/>
    <m/>
    <s v=""/>
    <b v="0"/>
    <n v="9"/>
    <s v="1098538542605717506"/>
    <s v="Twitter for iPhone"/>
    <b v="0"/>
    <s v="1098538542605717506"/>
    <s v="Tweet"/>
    <n v="0"/>
    <n v="0"/>
    <m/>
    <m/>
    <m/>
    <m/>
    <m/>
    <m/>
    <m/>
    <m/>
    <n v="1"/>
    <s v="1"/>
    <s v="1"/>
    <m/>
    <m/>
    <m/>
    <m/>
    <m/>
    <m/>
    <m/>
    <m/>
    <m/>
  </r>
  <r>
    <s v="kingretail"/>
    <s v="kingretail"/>
    <m/>
    <m/>
    <m/>
    <m/>
    <m/>
    <m/>
    <m/>
    <m/>
    <s v="No"/>
    <n v="24"/>
    <m/>
    <m/>
    <x v="1"/>
    <d v="2019-02-21T22:09:55.000"/>
    <s v="We are so proud that the Broadway Albertsons store in Boise, ID was named Progressive Grocer's January 2019 Store of the Month!_x000a_This store &quot;is all about winning in fresh,&quot; and we couldn't agree more!_x000a_Full Article Here --&amp;gt; https://t.co/czocYsHDJy_x000a_#WeWorkBetter #RetailDesign"/>
    <s v="http://www2.kingrs.com/l/53612/2019-02-21/k4tqxc"/>
    <s v="kingrs.com"/>
    <x v="3"/>
    <m/>
    <s v="http://pbs.twimg.com/profile_images/1318778139/KRS_logo_twitter_normal.jpg"/>
    <x v="14"/>
    <s v="https://twitter.com/#!/kingretail/status/1098706408722186240"/>
    <m/>
    <m/>
    <s v="1098706408722186240"/>
    <m/>
    <b v="0"/>
    <n v="0"/>
    <s v=""/>
    <b v="0"/>
    <s v="en"/>
    <m/>
    <s v=""/>
    <b v="0"/>
    <n v="0"/>
    <s v=""/>
    <s v="Twitter Web Client"/>
    <b v="0"/>
    <s v="1098706408722186240"/>
    <s v="Tweet"/>
    <n v="0"/>
    <n v="0"/>
    <m/>
    <m/>
    <m/>
    <m/>
    <m/>
    <m/>
    <m/>
    <m/>
    <n v="1"/>
    <s v="6"/>
    <s v="6"/>
    <n v="4"/>
    <n v="9.75609756097561"/>
    <n v="0"/>
    <n v="0"/>
    <n v="0"/>
    <n v="0"/>
    <n v="37"/>
    <n v="90.2439024390244"/>
    <n v="41"/>
  </r>
  <r>
    <s v="unclegiuseppes"/>
    <s v="unclegiuseppes"/>
    <m/>
    <m/>
    <m/>
    <m/>
    <m/>
    <m/>
    <m/>
    <m/>
    <s v="No"/>
    <n v="25"/>
    <m/>
    <m/>
    <x v="1"/>
    <d v="2019-02-20T20:00:16.000"/>
    <s v="We are proud to be featured in #ProgressiveGrocer with an Outstanding Independent Award in Meat &amp;amp; Seafood! #UncleGiuseppes https://t.co/O33kcu1XN0"/>
    <s v="https://www.nxtbook.com/nxtbooks/ensembleiq/pg_201902/index.php#/36"/>
    <s v="nxtbook.com"/>
    <x v="4"/>
    <m/>
    <s v="http://pbs.twimg.com/profile_images/700054954845859843/5Nx2w2OE_normal.png"/>
    <x v="15"/>
    <s v="https://twitter.com/#!/unclegiuseppes/status/1098311393424654339"/>
    <m/>
    <m/>
    <s v="1098311393424654339"/>
    <m/>
    <b v="0"/>
    <n v="1"/>
    <s v=""/>
    <b v="0"/>
    <s v="en"/>
    <m/>
    <s v=""/>
    <b v="0"/>
    <n v="0"/>
    <s v=""/>
    <s v="Hootsuite Inc."/>
    <b v="0"/>
    <s v="1098311393424654339"/>
    <s v="Tweet"/>
    <n v="0"/>
    <n v="0"/>
    <m/>
    <m/>
    <m/>
    <m/>
    <m/>
    <m/>
    <m/>
    <m/>
    <n v="1"/>
    <s v="8"/>
    <s v="8"/>
    <n v="3"/>
    <n v="16.666666666666668"/>
    <n v="0"/>
    <n v="0"/>
    <n v="0"/>
    <n v="0"/>
    <n v="15"/>
    <n v="83.33333333333333"/>
    <n v="18"/>
  </r>
  <r>
    <s v="hubertpellegrin"/>
    <s v="unclegiuseppes"/>
    <m/>
    <m/>
    <m/>
    <m/>
    <m/>
    <m/>
    <m/>
    <m/>
    <s v="No"/>
    <n v="26"/>
    <m/>
    <m/>
    <x v="0"/>
    <d v="2019-02-22T00:41:38.000"/>
    <s v="RT @unclegiuseppes: We are proud to be featured in #ProgressiveGrocer with an Outstanding Independent Award in Meat &amp;amp; Seafood! #UncleGiusep…"/>
    <m/>
    <m/>
    <x v="5"/>
    <m/>
    <s v="http://pbs.twimg.com/profile_images/1045236962297303040/ixBm-t3-_normal.jpg"/>
    <x v="16"/>
    <s v="https://twitter.com/#!/hubertpellegrin/status/1098744587844272128"/>
    <m/>
    <m/>
    <s v="1098744587844272128"/>
    <m/>
    <b v="0"/>
    <n v="0"/>
    <s v=""/>
    <b v="0"/>
    <s v="en"/>
    <m/>
    <s v=""/>
    <b v="0"/>
    <n v="1"/>
    <s v="1098311393424654339"/>
    <s v="Twitter Web Client"/>
    <b v="0"/>
    <s v="1098311393424654339"/>
    <s v="Tweet"/>
    <n v="0"/>
    <n v="0"/>
    <m/>
    <m/>
    <m/>
    <m/>
    <m/>
    <m/>
    <m/>
    <m/>
    <n v="1"/>
    <s v="8"/>
    <s v="8"/>
    <n v="3"/>
    <n v="15"/>
    <n v="0"/>
    <n v="0"/>
    <n v="0"/>
    <n v="0"/>
    <n v="17"/>
    <n v="85"/>
    <n v="20"/>
  </r>
  <r>
    <s v="ensembleiq"/>
    <s v="ensembleiq"/>
    <m/>
    <m/>
    <m/>
    <m/>
    <m/>
    <m/>
    <m/>
    <m/>
    <s v="No"/>
    <n v="27"/>
    <m/>
    <m/>
    <x v="1"/>
    <d v="2019-02-19T23:16:01.000"/>
    <s v="Back by popular demand! Our #ShopperMarketing Bootcamp teaches you the key principles for driving #shopper engageme… https://t.co/V7JtKZWGvM"/>
    <s v="https://twitter.com/i/web/status/1097998265839173633"/>
    <s v="twitter.com"/>
    <x v="6"/>
    <m/>
    <s v="http://pbs.twimg.com/profile_images/763785096436461568/Gmu9I3qZ_normal.jpg"/>
    <x v="17"/>
    <s v="https://twitter.com/#!/ensembleiq/status/1097998265839173633"/>
    <m/>
    <m/>
    <s v="1097998265839173633"/>
    <m/>
    <b v="0"/>
    <n v="0"/>
    <s v=""/>
    <b v="0"/>
    <s v="en"/>
    <m/>
    <s v=""/>
    <b v="0"/>
    <n v="0"/>
    <s v=""/>
    <s v="Buffer"/>
    <b v="1"/>
    <s v="1097998265839173633"/>
    <s v="Tweet"/>
    <n v="0"/>
    <n v="0"/>
    <m/>
    <m/>
    <m/>
    <m/>
    <m/>
    <m/>
    <m/>
    <m/>
    <n v="1"/>
    <s v="7"/>
    <s v="7"/>
    <n v="1"/>
    <n v="6.25"/>
    <n v="0"/>
    <n v="0"/>
    <n v="0"/>
    <n v="0"/>
    <n v="15"/>
    <n v="93.75"/>
    <n v="16"/>
  </r>
  <r>
    <s v="stuartgreene11"/>
    <s v="ensembleiq"/>
    <m/>
    <m/>
    <m/>
    <m/>
    <m/>
    <m/>
    <m/>
    <m/>
    <s v="No"/>
    <n v="28"/>
    <m/>
    <m/>
    <x v="2"/>
    <d v="2019-02-22T14:21:04.000"/>
    <s v="@EnsembleIQ #bigdata #retailers #retailtech #innovation https://t.co/lFiIHyQXKp"/>
    <s v="https://dy.si/skdym"/>
    <s v="dy.si"/>
    <x v="7"/>
    <m/>
    <s v="http://abs.twimg.com/sticky/default_profile_images/default_profile_normal.png"/>
    <x v="18"/>
    <s v="https://twitter.com/#!/stuartgreene11/status/1098950806508851200"/>
    <m/>
    <m/>
    <s v="1098950806508851200"/>
    <m/>
    <b v="0"/>
    <n v="0"/>
    <s v="763778486146310145"/>
    <b v="0"/>
    <s v="und"/>
    <m/>
    <s v=""/>
    <b v="0"/>
    <n v="0"/>
    <s v=""/>
    <s v="Dynamic Signal"/>
    <b v="0"/>
    <s v="1098950806508851200"/>
    <s v="Tweet"/>
    <n v="0"/>
    <n v="0"/>
    <m/>
    <m/>
    <m/>
    <m/>
    <m/>
    <m/>
    <m/>
    <m/>
    <n v="1"/>
    <s v="7"/>
    <s v="7"/>
    <n v="1"/>
    <n v="20"/>
    <n v="0"/>
    <n v="0"/>
    <n v="0"/>
    <n v="0"/>
    <n v="4"/>
    <n v="80"/>
    <n v="5"/>
  </r>
  <r>
    <s v="ims_msa"/>
    <s v="cgtmagazine"/>
    <m/>
    <m/>
    <m/>
    <m/>
    <m/>
    <m/>
    <m/>
    <m/>
    <s v="No"/>
    <n v="29"/>
    <m/>
    <m/>
    <x v="0"/>
    <d v="2019-02-25T18:37:13.000"/>
    <s v="MSA is honored to be ranked in the Top 10 service providers in Outsourcing/IT Integration, Trade Program Management, Customer Experience Management and Demand Data Analytics.  Thank you to @CGTMagazine readers and our clients who voted!  https://t.co/IrNGhw2b7G"/>
    <s v="https://www.nxtbook.com/nxtbooks/ensembleiq/cgt_201902/index.php#/10?platform=hootsuite"/>
    <s v="nxtbook.com"/>
    <x v="0"/>
    <m/>
    <s v="http://pbs.twimg.com/profile_images/657207052809297920/RvDZZj52_normal.jpg"/>
    <x v="19"/>
    <s v="https://twitter.com/#!/ims_msa/status/1100102431940186112"/>
    <m/>
    <m/>
    <s v="1100102431940186112"/>
    <m/>
    <b v="0"/>
    <n v="3"/>
    <s v=""/>
    <b v="0"/>
    <s v="en"/>
    <m/>
    <s v=""/>
    <b v="0"/>
    <n v="2"/>
    <s v=""/>
    <s v="Hootsuite Inc."/>
    <b v="0"/>
    <s v="1100102431940186112"/>
    <s v="Tweet"/>
    <n v="0"/>
    <n v="0"/>
    <m/>
    <m/>
    <m/>
    <m/>
    <m/>
    <m/>
    <m/>
    <m/>
    <n v="1"/>
    <s v="2"/>
    <s v="2"/>
    <n v="3"/>
    <n v="8.333333333333334"/>
    <n v="0"/>
    <n v="0"/>
    <n v="0"/>
    <n v="0"/>
    <n v="33"/>
    <n v="91.66666666666667"/>
    <n v="36"/>
  </r>
  <r>
    <s v="tommyb333"/>
    <s v="ims_msa"/>
    <m/>
    <m/>
    <m/>
    <m/>
    <m/>
    <m/>
    <m/>
    <m/>
    <s v="No"/>
    <n v="30"/>
    <m/>
    <m/>
    <x v="0"/>
    <d v="2019-02-26T01:58:15.000"/>
    <s v="RT @ims_MSA: MSA is honored to be ranked in the Top 10 service providers in Outsourcing/IT Integration, Trade Program Management, Customer…"/>
    <m/>
    <m/>
    <x v="0"/>
    <m/>
    <s v="http://pbs.twimg.com/profile_images/674444756680908800/EC0IEwMD_normal.jpg"/>
    <x v="20"/>
    <s v="https://twitter.com/#!/tommyb333/status/1100213421461696518"/>
    <m/>
    <m/>
    <s v="1100213421461696518"/>
    <m/>
    <b v="0"/>
    <n v="0"/>
    <s v=""/>
    <b v="0"/>
    <s v="en"/>
    <m/>
    <s v=""/>
    <b v="0"/>
    <n v="2"/>
    <s v="1100102431940186112"/>
    <s v="Twitter for iPhone"/>
    <b v="0"/>
    <s v="1100102431940186112"/>
    <s v="Tweet"/>
    <n v="0"/>
    <n v="0"/>
    <m/>
    <m/>
    <m/>
    <m/>
    <m/>
    <m/>
    <m/>
    <m/>
    <n v="1"/>
    <s v="2"/>
    <s v="2"/>
    <n v="2"/>
    <n v="9.090909090909092"/>
    <n v="0"/>
    <n v="0"/>
    <n v="0"/>
    <n v="0"/>
    <n v="20"/>
    <n v="90.9090909090909"/>
    <n v="22"/>
  </r>
  <r>
    <s v="sap_cp"/>
    <s v="ecrawfordwrites"/>
    <m/>
    <m/>
    <m/>
    <m/>
    <m/>
    <m/>
    <m/>
    <m/>
    <s v="No"/>
    <n v="31"/>
    <m/>
    <m/>
    <x v="0"/>
    <d v="2019-02-26T16:23:00.000"/>
    <s v=".@Walmart is leveraging blockchain technology to enhance traceability of #agriculture produce for ultimate food safety. Read more here: https://t.co/W7cHnUKInf @ECrawfordwrites https://t.co/ZK6Lx6zp65"/>
    <s v="https://www.nxtbook.com/nxtbooks/ensembleiq/pg_201902/index.php#/80"/>
    <s v="nxtbook.com"/>
    <x v="8"/>
    <s v="https://pbs.twimg.com/media/D0WENC6WoAI7lY6.jpg"/>
    <s v="https://pbs.twimg.com/media/D0WENC6WoAI7lY6.jpg"/>
    <x v="21"/>
    <s v="https://twitter.com/#!/sap_cp/status/1100431045512581121"/>
    <m/>
    <m/>
    <s v="1100431045512581121"/>
    <m/>
    <b v="0"/>
    <n v="0"/>
    <s v=""/>
    <b v="0"/>
    <s v="en"/>
    <m/>
    <s v=""/>
    <b v="0"/>
    <n v="0"/>
    <s v=""/>
    <s v="Sprinklr"/>
    <b v="0"/>
    <s v="1100431045512581121"/>
    <s v="Tweet"/>
    <n v="0"/>
    <n v="0"/>
    <m/>
    <m/>
    <m/>
    <m/>
    <m/>
    <m/>
    <m/>
    <m/>
    <n v="1"/>
    <s v="4"/>
    <s v="4"/>
    <m/>
    <m/>
    <m/>
    <m/>
    <m/>
    <m/>
    <m/>
    <m/>
    <m/>
  </r>
  <r>
    <s v="sap_cp"/>
    <s v="pgrocer"/>
    <m/>
    <m/>
    <m/>
    <m/>
    <m/>
    <m/>
    <m/>
    <m/>
    <s v="No"/>
    <n v="33"/>
    <m/>
    <m/>
    <x v="0"/>
    <d v="2019-02-19T16:25:07.000"/>
    <s v="SAP's @LoriMitchellKel explains how SAP's platform #blockchain solution uses trace-and-track technology to secure food safety confidence in food retailers and consumers alike in @pgrocer: https://t.co/pcDyJ2gsfo https://t.co/VGSzYj5CsT"/>
    <s v="https://www.nxtbook.com/nxtbooks/ensembleiq/pg_201902/index.php#/80"/>
    <s v="nxtbook.com"/>
    <x v="9"/>
    <s v="https://pbs.twimg.com/tweet_video_thumb/DzyBiJdW0AImg59.jpg"/>
    <s v="https://pbs.twimg.com/tweet_video_thumb/DzyBiJdW0AImg59.jpg"/>
    <x v="22"/>
    <s v="https://twitter.com/#!/sap_cp/status/1097894859485130757"/>
    <m/>
    <m/>
    <s v="1097894859485130757"/>
    <m/>
    <b v="0"/>
    <n v="0"/>
    <s v=""/>
    <b v="0"/>
    <s v="en"/>
    <m/>
    <s v=""/>
    <b v="0"/>
    <n v="0"/>
    <s v=""/>
    <s v="Sprinklr"/>
    <b v="0"/>
    <s v="1097894859485130757"/>
    <s v="Tweet"/>
    <n v="0"/>
    <n v="0"/>
    <m/>
    <m/>
    <m/>
    <m/>
    <m/>
    <m/>
    <m/>
    <m/>
    <n v="1"/>
    <s v="4"/>
    <s v="1"/>
    <m/>
    <m/>
    <m/>
    <m/>
    <m/>
    <m/>
    <m/>
    <m/>
    <m/>
  </r>
  <r>
    <s v="jimdudlicek"/>
    <s v="pgrocer"/>
    <m/>
    <m/>
    <m/>
    <m/>
    <m/>
    <m/>
    <m/>
    <m/>
    <s v="No"/>
    <n v="35"/>
    <m/>
    <m/>
    <x v="0"/>
    <d v="2019-02-26T22:34:36.000"/>
    <s v="RT @pgrocer: Hey #NGAshow19 - sorry if you couldn't find a copy of our Outstanding Independents issue! Please read it here - 21 outstanding…"/>
    <m/>
    <m/>
    <x v="10"/>
    <m/>
    <s v="http://pbs.twimg.com/profile_images/1095347754220568576/UzIOiwT9_normal.jpg"/>
    <x v="23"/>
    <s v="https://twitter.com/#!/jimdudlicek/status/1100524558610661376"/>
    <m/>
    <m/>
    <s v="1100524558610661376"/>
    <m/>
    <b v="0"/>
    <n v="0"/>
    <s v=""/>
    <b v="0"/>
    <s v="en"/>
    <m/>
    <s v=""/>
    <b v="0"/>
    <n v="2"/>
    <s v="1100523405999251456"/>
    <s v="Twitter for Android"/>
    <b v="0"/>
    <s v="1100523405999251456"/>
    <s v="Tweet"/>
    <n v="0"/>
    <n v="0"/>
    <m/>
    <m/>
    <m/>
    <m/>
    <m/>
    <m/>
    <m/>
    <m/>
    <n v="1"/>
    <s v="1"/>
    <s v="1"/>
    <n v="2"/>
    <n v="9.090909090909092"/>
    <n v="2"/>
    <n v="9.090909090909092"/>
    <n v="0"/>
    <n v="0"/>
    <n v="18"/>
    <n v="81.81818181818181"/>
    <n v="22"/>
  </r>
  <r>
    <s v="simoneknaap"/>
    <s v="billittle"/>
    <m/>
    <m/>
    <m/>
    <m/>
    <m/>
    <m/>
    <m/>
    <m/>
    <s v="No"/>
    <n v="36"/>
    <m/>
    <m/>
    <x v="0"/>
    <d v="2019-02-26T23:10:01.000"/>
    <s v="Looking to learn more about #artificialintelligence or how to better leverage your #data &amp;amp; #analytics? Join us at #RCAS19 to hear from industry experts and #network with peers. @CGTMagazine @AlbertGuffanti @billittle https://t.co/yiQZ1RxLB3 https://t.co/3A6DvKDbWp"/>
    <s v="https://events.ensembleiq.com/rcas-2019"/>
    <s v="ensembleiq.com"/>
    <x v="11"/>
    <s v="https://pbs.twimg.com/media/D0XhXMxXQAAas2a.jpg"/>
    <s v="https://pbs.twimg.com/media/D0XhXMxXQAAas2a.jpg"/>
    <x v="24"/>
    <s v="https://twitter.com/#!/simoneknaap/status/1100533474480525312"/>
    <m/>
    <m/>
    <s v="1100533474480525312"/>
    <m/>
    <b v="0"/>
    <n v="0"/>
    <s v=""/>
    <b v="0"/>
    <s v="en"/>
    <m/>
    <s v=""/>
    <b v="0"/>
    <n v="0"/>
    <s v=""/>
    <s v="Buffer"/>
    <b v="0"/>
    <s v="1100533474480525312"/>
    <s v="Tweet"/>
    <n v="0"/>
    <n v="0"/>
    <m/>
    <m/>
    <m/>
    <m/>
    <m/>
    <m/>
    <m/>
    <m/>
    <n v="1"/>
    <s v="2"/>
    <s v="2"/>
    <m/>
    <m/>
    <m/>
    <m/>
    <m/>
    <m/>
    <m/>
    <m/>
    <m/>
  </r>
  <r>
    <s v="simoneknaap"/>
    <s v="madtreebrewing"/>
    <m/>
    <m/>
    <m/>
    <m/>
    <m/>
    <m/>
    <m/>
    <m/>
    <s v="No"/>
    <n v="38"/>
    <m/>
    <m/>
    <x v="0"/>
    <d v="2019-02-14T12:58:49.000"/>
    <s v="RT @CGTMagazine: #RCAS19 is thrilled to announce Brady Duncan of @MadTreeBrewing as a 2019 speaker! Join us in Chicago on April 24-26! To l…"/>
    <m/>
    <m/>
    <x v="12"/>
    <m/>
    <s v="http://pbs.twimg.com/profile_images/785535689819561984/X5KiijPc_normal.jpg"/>
    <x v="25"/>
    <s v="https://twitter.com/#!/simoneknaap/status/1096031006501584897"/>
    <m/>
    <m/>
    <s v="1096031006501584897"/>
    <m/>
    <b v="0"/>
    <n v="0"/>
    <s v=""/>
    <b v="0"/>
    <s v="en"/>
    <m/>
    <s v=""/>
    <b v="0"/>
    <n v="1"/>
    <s v="1095710191121846272"/>
    <s v="Twitter for Android"/>
    <b v="0"/>
    <s v="1095710191121846272"/>
    <s v="Tweet"/>
    <n v="0"/>
    <n v="0"/>
    <m/>
    <m/>
    <m/>
    <m/>
    <m/>
    <m/>
    <m/>
    <m/>
    <n v="1"/>
    <s v="2"/>
    <s v="2"/>
    <n v="1"/>
    <n v="4"/>
    <n v="0"/>
    <n v="0"/>
    <n v="0"/>
    <n v="0"/>
    <n v="24"/>
    <n v="96"/>
    <n v="25"/>
  </r>
  <r>
    <s v="simoneknaap"/>
    <s v="simoneknaap"/>
    <m/>
    <m/>
    <m/>
    <m/>
    <m/>
    <m/>
    <m/>
    <m/>
    <s v="No"/>
    <n v="40"/>
    <m/>
    <m/>
    <x v="1"/>
    <d v="2019-02-15T22:08:02.000"/>
    <s v="You have the #data &amp;amp; #analytics… now you need a #community. Join us at #RCAS19 where the #retailer &amp;amp; #consumergoods community comes together to discuss #bestpractices, #network and discover how to better leverage your data for success. View full details: https://t.co/yiQZ1RxLB3 https://t.co/JBmXVGffCN"/>
    <s v="https://events.ensembleiq.com/rcas-2019"/>
    <s v="ensembleiq.com"/>
    <x v="13"/>
    <s v="https://pbs.twimg.com/media/DzeprxBWkAIkLpK.jpg"/>
    <s v="https://pbs.twimg.com/media/DzeprxBWkAIkLpK.jpg"/>
    <x v="26"/>
    <s v="https://twitter.com/#!/simoneknaap/status/1096531605932388352"/>
    <m/>
    <m/>
    <s v="1096531605932388352"/>
    <m/>
    <b v="0"/>
    <n v="0"/>
    <s v=""/>
    <b v="0"/>
    <s v="en"/>
    <m/>
    <s v=""/>
    <b v="0"/>
    <n v="0"/>
    <s v=""/>
    <s v="Buffer"/>
    <b v="0"/>
    <s v="1096531605932388352"/>
    <s v="Tweet"/>
    <n v="0"/>
    <n v="0"/>
    <m/>
    <m/>
    <m/>
    <m/>
    <m/>
    <m/>
    <m/>
    <m/>
    <n v="3"/>
    <s v="2"/>
    <s v="2"/>
    <n v="3"/>
    <n v="7.5"/>
    <n v="0"/>
    <n v="0"/>
    <n v="0"/>
    <n v="0"/>
    <n v="37"/>
    <n v="92.5"/>
    <n v="40"/>
  </r>
  <r>
    <s v="simoneknaap"/>
    <s v="path2purchaseiq"/>
    <m/>
    <m/>
    <m/>
    <m/>
    <m/>
    <m/>
    <m/>
    <m/>
    <s v="No"/>
    <n v="41"/>
    <m/>
    <m/>
    <x v="0"/>
    <d v="2019-02-18T17:16:00.000"/>
    <s v="RT @Path2PurchaseIQ: How do you effectively drive #shopper engagement? Which methods are best when building strategies and programs? Join o…"/>
    <m/>
    <m/>
    <x v="14"/>
    <m/>
    <s v="http://pbs.twimg.com/profile_images/785535689819561984/X5KiijPc_normal.jpg"/>
    <x v="27"/>
    <s v="https://twitter.com/#!/simoneknaap/status/1097545279086227456"/>
    <m/>
    <m/>
    <s v="1097545279086227456"/>
    <m/>
    <b v="0"/>
    <n v="0"/>
    <s v=""/>
    <b v="0"/>
    <s v="en"/>
    <m/>
    <s v=""/>
    <b v="0"/>
    <n v="1"/>
    <s v="1095716739822825473"/>
    <s v="Buffer"/>
    <b v="0"/>
    <s v="1095716739822825473"/>
    <s v="Tweet"/>
    <n v="0"/>
    <n v="0"/>
    <m/>
    <m/>
    <m/>
    <m/>
    <m/>
    <m/>
    <m/>
    <m/>
    <n v="2"/>
    <s v="2"/>
    <s v="2"/>
    <n v="2"/>
    <n v="10"/>
    <n v="0"/>
    <n v="0"/>
    <n v="0"/>
    <n v="0"/>
    <n v="18"/>
    <n v="90"/>
    <n v="20"/>
  </r>
  <r>
    <s v="simoneknaap"/>
    <s v="cgtmagazine"/>
    <m/>
    <m/>
    <m/>
    <m/>
    <m/>
    <m/>
    <m/>
    <m/>
    <s v="No"/>
    <n v="42"/>
    <m/>
    <m/>
    <x v="0"/>
    <d v="2019-02-18T23:10:01.000"/>
    <s v="RT @CGTMagazine: Join us at #RCAS19!. It's more than an event it's an #experience. Enjoy keynotes, general session, networking and more. Re…"/>
    <m/>
    <m/>
    <x v="15"/>
    <m/>
    <s v="http://pbs.twimg.com/profile_images/785535689819561984/X5KiijPc_normal.jpg"/>
    <x v="28"/>
    <s v="https://twitter.com/#!/simoneknaap/status/1097634368531689473"/>
    <m/>
    <m/>
    <s v="1097634368531689473"/>
    <m/>
    <b v="0"/>
    <n v="0"/>
    <s v=""/>
    <b v="0"/>
    <s v="en"/>
    <m/>
    <s v=""/>
    <b v="0"/>
    <n v="1"/>
    <s v="1090999149204594688"/>
    <s v="Buffer"/>
    <b v="0"/>
    <s v="1090999149204594688"/>
    <s v="Tweet"/>
    <n v="0"/>
    <n v="0"/>
    <m/>
    <m/>
    <m/>
    <m/>
    <m/>
    <m/>
    <m/>
    <m/>
    <n v="6"/>
    <s v="2"/>
    <s v="2"/>
    <n v="1"/>
    <n v="4.545454545454546"/>
    <n v="0"/>
    <n v="0"/>
    <n v="0"/>
    <n v="0"/>
    <n v="21"/>
    <n v="95.45454545454545"/>
    <n v="22"/>
  </r>
  <r>
    <s v="simoneknaap"/>
    <s v="simoneknaap"/>
    <m/>
    <m/>
    <m/>
    <m/>
    <m/>
    <m/>
    <m/>
    <m/>
    <s v="No"/>
    <n v="43"/>
    <m/>
    <m/>
    <x v="1"/>
    <d v="2019-02-19T04:19:01.000"/>
    <s v="Looking to learn more about #artificialintelligence or how to better leverage your #data &amp;amp; #analytics? Join us at #RCAS19 to hear from industry experts and #network with peers. For full details check out https://t.co/yiQZ1RxLB3 https://t.co/eB1Fkxiaw8"/>
    <s v="https://events.ensembleiq.com/rcas-2019"/>
    <s v="ensembleiq.com"/>
    <x v="11"/>
    <s v="https://pbs.twimg.com/media/DzvbXb1W0AE335f.jpg"/>
    <s v="https://pbs.twimg.com/media/DzvbXb1W0AE335f.jpg"/>
    <x v="29"/>
    <s v="https://twitter.com/#!/simoneknaap/status/1097712131485634560"/>
    <m/>
    <m/>
    <s v="1097712131485634560"/>
    <m/>
    <b v="0"/>
    <n v="0"/>
    <s v=""/>
    <b v="0"/>
    <s v="en"/>
    <m/>
    <s v=""/>
    <b v="0"/>
    <n v="0"/>
    <s v=""/>
    <s v="Buffer"/>
    <b v="0"/>
    <s v="1097712131485634560"/>
    <s v="Tweet"/>
    <n v="0"/>
    <n v="0"/>
    <m/>
    <m/>
    <m/>
    <m/>
    <m/>
    <m/>
    <m/>
    <m/>
    <n v="3"/>
    <s v="2"/>
    <s v="2"/>
    <n v="2"/>
    <n v="6.0606060606060606"/>
    <n v="0"/>
    <n v="0"/>
    <n v="0"/>
    <n v="0"/>
    <n v="31"/>
    <n v="93.93939393939394"/>
    <n v="33"/>
  </r>
  <r>
    <s v="simoneknaap"/>
    <s v="cgtmagazine"/>
    <m/>
    <m/>
    <m/>
    <m/>
    <m/>
    <m/>
    <m/>
    <m/>
    <s v="No"/>
    <n v="44"/>
    <m/>
    <m/>
    <x v="0"/>
    <d v="2019-02-20T17:05:04.000"/>
    <s v="RT @CGTMagazine: #RCAS19 is excited to announce Lonne Jaffe of Insight Venture Partners as a 2019 speaker! To learn more about our speakers…"/>
    <m/>
    <m/>
    <x v="12"/>
    <m/>
    <s v="http://pbs.twimg.com/profile_images/785535689819561984/X5KiijPc_normal.jpg"/>
    <x v="30"/>
    <s v="https://twitter.com/#!/simoneknaap/status/1098267302359977986"/>
    <m/>
    <m/>
    <s v="1098267302359977986"/>
    <m/>
    <b v="0"/>
    <n v="0"/>
    <s v=""/>
    <b v="0"/>
    <s v="en"/>
    <m/>
    <s v=""/>
    <b v="0"/>
    <n v="1"/>
    <s v="1098246910073278465"/>
    <s v="Twitter Web Client"/>
    <b v="0"/>
    <s v="1098246910073278465"/>
    <s v="Tweet"/>
    <n v="0"/>
    <n v="0"/>
    <m/>
    <m/>
    <m/>
    <m/>
    <m/>
    <m/>
    <m/>
    <m/>
    <n v="6"/>
    <s v="2"/>
    <s v="2"/>
    <n v="1"/>
    <n v="4.3478260869565215"/>
    <n v="0"/>
    <n v="0"/>
    <n v="0"/>
    <n v="0"/>
    <n v="22"/>
    <n v="95.65217391304348"/>
    <n v="23"/>
  </r>
  <r>
    <s v="simoneknaap"/>
    <s v="path2purchaseiq"/>
    <m/>
    <m/>
    <m/>
    <m/>
    <m/>
    <m/>
    <m/>
    <m/>
    <s v="No"/>
    <n v="45"/>
    <m/>
    <m/>
    <x v="0"/>
    <d v="2019-02-22T05:08:01.000"/>
    <s v="RT @Path2PurchaseIQ: AI will be the only way to meet the demands of consumers going forward. Find out more in this virtual roundtable on #A…"/>
    <m/>
    <m/>
    <x v="0"/>
    <m/>
    <s v="http://pbs.twimg.com/profile_images/785535689819561984/X5KiijPc_normal.jpg"/>
    <x v="31"/>
    <s v="https://twitter.com/#!/simoneknaap/status/1098811626499854336"/>
    <m/>
    <m/>
    <s v="1098811626499854336"/>
    <m/>
    <b v="0"/>
    <n v="0"/>
    <s v=""/>
    <b v="0"/>
    <s v="en"/>
    <m/>
    <s v=""/>
    <b v="0"/>
    <n v="1"/>
    <s v="1098341780142080000"/>
    <s v="Buffer"/>
    <b v="0"/>
    <s v="1098341780142080000"/>
    <s v="Tweet"/>
    <n v="0"/>
    <n v="0"/>
    <m/>
    <m/>
    <m/>
    <m/>
    <m/>
    <m/>
    <m/>
    <m/>
    <n v="2"/>
    <s v="2"/>
    <s v="2"/>
    <n v="0"/>
    <n v="0"/>
    <n v="0"/>
    <n v="0"/>
    <n v="0"/>
    <n v="0"/>
    <n v="25"/>
    <n v="100"/>
    <n v="25"/>
  </r>
  <r>
    <s v="simoneknaap"/>
    <s v="simoneknaap"/>
    <m/>
    <m/>
    <m/>
    <m/>
    <m/>
    <m/>
    <m/>
    <m/>
    <s v="No"/>
    <n v="46"/>
    <m/>
    <m/>
    <x v="1"/>
    <d v="2019-02-23T05:08:00.000"/>
    <s v="Did you know that 53% of #retailers &amp;amp; 35% of #consumergoods companies say #personalization is a key priority for their business? Join us at #RCAS19 to learn how to connect with consumers to #compete in today's #commerce _x000a_ https://t.co/7oBg7KtHIh https://t.co/7OKCN0LDJq https://t.co/qz1c8AwWtF"/>
    <s v="https://events.ensembleiq.com/rcas-2019/208595 https://twitter.com/CGTMagazine/status/1098609296147927040"/>
    <s v="ensembleiq.com twitter.com"/>
    <x v="16"/>
    <s v="https://pbs.twimg.com/media/Dz8LVQUWwAU2s0A.jpg"/>
    <s v="https://pbs.twimg.com/media/Dz8LVQUWwAU2s0A.jpg"/>
    <x v="32"/>
    <s v="https://twitter.com/#!/simoneknaap/status/1099174010594754560"/>
    <m/>
    <m/>
    <s v="1099174010594754560"/>
    <m/>
    <b v="0"/>
    <n v="1"/>
    <s v=""/>
    <b v="1"/>
    <s v="en"/>
    <m/>
    <s v="1098609296147927040"/>
    <b v="0"/>
    <n v="0"/>
    <s v=""/>
    <s v="Buffer"/>
    <b v="0"/>
    <s v="1099174010594754560"/>
    <s v="Tweet"/>
    <n v="0"/>
    <n v="0"/>
    <m/>
    <m/>
    <m/>
    <m/>
    <m/>
    <m/>
    <m/>
    <m/>
    <n v="3"/>
    <s v="2"/>
    <s v="2"/>
    <n v="0"/>
    <n v="0"/>
    <n v="0"/>
    <n v="0"/>
    <n v="0"/>
    <n v="0"/>
    <n v="37"/>
    <n v="100"/>
    <n v="37"/>
  </r>
  <r>
    <s v="simoneknaap"/>
    <s v="cgtmagazine"/>
    <m/>
    <m/>
    <m/>
    <m/>
    <m/>
    <m/>
    <m/>
    <m/>
    <s v="No"/>
    <n v="47"/>
    <m/>
    <m/>
    <x v="0"/>
    <d v="2019-02-24T05:08:00.000"/>
    <s v="RT @CGTMagazine: There's nothing sweeter than leveraging your #data &amp;amp; #analytics throughout your organization to grow your business! Join u…"/>
    <m/>
    <m/>
    <x v="17"/>
    <m/>
    <s v="http://pbs.twimg.com/profile_images/785535689819561984/X5KiijPc_normal.jpg"/>
    <x v="33"/>
    <s v="https://twitter.com/#!/simoneknaap/status/1099536399785754624"/>
    <m/>
    <m/>
    <s v="1099536399785754624"/>
    <m/>
    <b v="0"/>
    <n v="0"/>
    <s v=""/>
    <b v="0"/>
    <s v="en"/>
    <m/>
    <s v=""/>
    <b v="0"/>
    <n v="2"/>
    <s v="1096072585530482693"/>
    <s v="Buffer"/>
    <b v="0"/>
    <s v="1096072585530482693"/>
    <s v="Tweet"/>
    <n v="0"/>
    <n v="0"/>
    <m/>
    <m/>
    <m/>
    <m/>
    <m/>
    <m/>
    <m/>
    <m/>
    <n v="6"/>
    <s v="2"/>
    <s v="2"/>
    <n v="0"/>
    <n v="0"/>
    <n v="0"/>
    <n v="0"/>
    <n v="0"/>
    <n v="0"/>
    <n v="20"/>
    <n v="100"/>
    <n v="20"/>
  </r>
  <r>
    <s v="simoneknaap"/>
    <s v="cgtmagazine"/>
    <m/>
    <m/>
    <m/>
    <m/>
    <m/>
    <m/>
    <m/>
    <m/>
    <s v="No"/>
    <n v="48"/>
    <m/>
    <m/>
    <x v="0"/>
    <d v="2019-02-26T17:03:45.000"/>
    <s v="#RCAS19 is thrilled to announce that Jamie Lancaster of @kroger will join us as a 2019 speaker! Learn how to unlock the power of unused #data. @CGTMagazine #retailtech #dataanalytics #excellence #consumergoods #insights  _x000a_Register today at https://t.co/7oBg7KtHIh https://t.co/syCGSVeZLm"/>
    <s v="https://events.ensembleiq.com/rcas-2019/208595"/>
    <s v="ensembleiq.com"/>
    <x v="18"/>
    <s v="https://pbs.twimg.com/media/D0WNh5WXQAUOYA1.jpg"/>
    <s v="https://pbs.twimg.com/media/D0WNh5WXQAUOYA1.jpg"/>
    <x v="34"/>
    <s v="https://twitter.com/#!/simoneknaap/status/1100441298966888450"/>
    <m/>
    <m/>
    <s v="1100441298966888450"/>
    <m/>
    <b v="0"/>
    <n v="1"/>
    <s v=""/>
    <b v="0"/>
    <s v="en"/>
    <m/>
    <s v=""/>
    <b v="0"/>
    <n v="0"/>
    <s v=""/>
    <s v="Buffer"/>
    <b v="0"/>
    <s v="1100441298966888450"/>
    <s v="Tweet"/>
    <n v="0"/>
    <n v="0"/>
    <m/>
    <m/>
    <m/>
    <m/>
    <m/>
    <m/>
    <m/>
    <m/>
    <n v="6"/>
    <s v="2"/>
    <s v="2"/>
    <m/>
    <m/>
    <m/>
    <m/>
    <m/>
    <m/>
    <m/>
    <m/>
    <m/>
  </r>
  <r>
    <s v="taskpro360"/>
    <s v="pgrocer"/>
    <m/>
    <m/>
    <m/>
    <m/>
    <m/>
    <m/>
    <m/>
    <m/>
    <s v="No"/>
    <n v="51"/>
    <m/>
    <m/>
    <x v="0"/>
    <d v="2019-02-26T23:21:23.000"/>
    <s v="RT @pgrocer: Hey #NGAshow19 - sorry if you couldn't find a copy of our Outstanding Independents issue! Please read it here - 21 outstanding…"/>
    <m/>
    <m/>
    <x v="10"/>
    <m/>
    <s v="http://pbs.twimg.com/profile_images/1046186729470918656/ORC2513v_normal.jpg"/>
    <x v="35"/>
    <s v="https://twitter.com/#!/taskpro360/status/1100536334769442819"/>
    <m/>
    <m/>
    <s v="1100536334769442819"/>
    <m/>
    <b v="0"/>
    <n v="0"/>
    <s v=""/>
    <b v="0"/>
    <s v="en"/>
    <m/>
    <s v=""/>
    <b v="0"/>
    <n v="2"/>
    <s v="1100523405999251456"/>
    <s v="Twitter for Android"/>
    <b v="0"/>
    <s v="1100523405999251456"/>
    <s v="Tweet"/>
    <n v="0"/>
    <n v="0"/>
    <m/>
    <m/>
    <m/>
    <m/>
    <m/>
    <m/>
    <m/>
    <m/>
    <n v="1"/>
    <s v="1"/>
    <s v="1"/>
    <n v="2"/>
    <n v="9.090909090909092"/>
    <n v="2"/>
    <n v="9.090909090909092"/>
    <n v="0"/>
    <n v="0"/>
    <n v="18"/>
    <n v="81.81818181818181"/>
    <n v="22"/>
  </r>
  <r>
    <s v="pharmacypodcast"/>
    <s v="drugstorenews"/>
    <m/>
    <m/>
    <m/>
    <m/>
    <m/>
    <m/>
    <m/>
    <m/>
    <s v="No"/>
    <n v="52"/>
    <m/>
    <m/>
    <x v="0"/>
    <d v="2019-02-26T23:24:35.000"/>
    <s v="RT @RxOwnership: If you have yet to read this month's @DrugStoreNews issue, we encourage you to do so! The issue highlights how Health Mart…"/>
    <m/>
    <m/>
    <x v="0"/>
    <m/>
    <s v="http://pbs.twimg.com/profile_images/730839158357405696/YSR6wVjc_normal.jpg"/>
    <x v="36"/>
    <s v="https://twitter.com/#!/pharmacypodcast/status/1100537137752145920"/>
    <m/>
    <m/>
    <s v="1100537137752145920"/>
    <m/>
    <b v="0"/>
    <n v="0"/>
    <s v=""/>
    <b v="0"/>
    <s v="en"/>
    <m/>
    <s v=""/>
    <b v="0"/>
    <n v="2"/>
    <s v="1100484190221537280"/>
    <s v="Twitter for iPhone"/>
    <b v="0"/>
    <s v="1100484190221537280"/>
    <s v="Tweet"/>
    <n v="0"/>
    <n v="0"/>
    <m/>
    <m/>
    <m/>
    <m/>
    <m/>
    <m/>
    <m/>
    <m/>
    <n v="1"/>
    <s v="3"/>
    <s v="3"/>
    <m/>
    <m/>
    <m/>
    <m/>
    <m/>
    <m/>
    <m/>
    <m/>
    <m/>
  </r>
  <r>
    <s v="pgrocer"/>
    <s v="pgrocer"/>
    <m/>
    <m/>
    <m/>
    <m/>
    <m/>
    <m/>
    <m/>
    <m/>
    <s v="No"/>
    <n v="54"/>
    <m/>
    <m/>
    <x v="1"/>
    <d v="2019-02-26T22:30:01.000"/>
    <s v="Hey #NGAshow19 - sorry if you couldn't find a copy of our Outstanding Independents issue! Please read it here - 21 outstanding #independent #grocery operators https://t.co/XIvBJie7Ia https://t.co/OJinZzu8Bx"/>
    <s v="https://www.nxtbook.com/nxtbooks/ensembleiq/pg_201902/index.php#/2"/>
    <s v="nxtbook.com"/>
    <x v="19"/>
    <s v="https://pbs.twimg.com/media/D0XXv41WsAED6Gn.jpg"/>
    <s v="https://pbs.twimg.com/media/D0XXv41WsAED6Gn.jpg"/>
    <x v="37"/>
    <s v="https://twitter.com/#!/pgrocer/status/1100523405999251456"/>
    <m/>
    <m/>
    <s v="1100523405999251456"/>
    <m/>
    <b v="0"/>
    <n v="2"/>
    <s v=""/>
    <b v="0"/>
    <s v="en"/>
    <m/>
    <s v=""/>
    <b v="0"/>
    <n v="2"/>
    <s v=""/>
    <s v="Twitter for Android"/>
    <b v="0"/>
    <s v="1100523405999251456"/>
    <s v="Tweet"/>
    <n v="0"/>
    <n v="0"/>
    <s v="-117.282538,32.53962 _x000a_-116.9274403,32.53962 _x000a_-116.9274403,33.0804044 _x000a_-117.282538,33.0804044"/>
    <s v="United States"/>
    <s v="US"/>
    <s v="San Diego, CA"/>
    <s v="a592bd6ceb1319f7"/>
    <s v="San Diego"/>
    <s v="city"/>
    <s v="https://api.twitter.com/1.1/geo/id/a592bd6ceb1319f7.json"/>
    <n v="1"/>
    <s v="1"/>
    <s v="1"/>
    <n v="2"/>
    <n v="8.695652173913043"/>
    <n v="2"/>
    <n v="8.695652173913043"/>
    <n v="0"/>
    <n v="0"/>
    <n v="19"/>
    <n v="82.6086956521739"/>
    <n v="23"/>
  </r>
  <r>
    <s v="cpginsights"/>
    <s v="pgrocer"/>
    <m/>
    <m/>
    <m/>
    <m/>
    <m/>
    <m/>
    <m/>
    <m/>
    <s v="No"/>
    <n v="55"/>
    <m/>
    <m/>
    <x v="0"/>
    <d v="2019-02-26T23:33:30.000"/>
    <s v="#RT @pgrocer: Hey #NGAshow19 - sorry if you couldn't find a copy of our Outstanding Independents issue! Please read… https://t.co/OVjflatZaa"/>
    <s v="https://twitter.com/i/web/status/1100539381537034240"/>
    <s v="twitter.com"/>
    <x v="20"/>
    <m/>
    <s v="http://pbs.twimg.com/profile_images/1012372433557512192/ouI1Lbgb_normal.jpg"/>
    <x v="38"/>
    <s v="https://twitter.com/#!/cpginsights/status/1100539381537034240"/>
    <m/>
    <m/>
    <s v="1100539381537034240"/>
    <m/>
    <b v="0"/>
    <n v="0"/>
    <s v=""/>
    <b v="0"/>
    <s v="en"/>
    <m/>
    <s v=""/>
    <b v="0"/>
    <n v="0"/>
    <s v=""/>
    <s v="IFTTT"/>
    <b v="1"/>
    <s v="1100539381537034240"/>
    <s v="Tweet"/>
    <n v="0"/>
    <n v="0"/>
    <m/>
    <m/>
    <m/>
    <m/>
    <m/>
    <m/>
    <m/>
    <m/>
    <n v="1"/>
    <s v="1"/>
    <s v="1"/>
    <n v="1"/>
    <n v="5.555555555555555"/>
    <n v="2"/>
    <n v="11.11111111111111"/>
    <n v="0"/>
    <n v="0"/>
    <n v="15"/>
    <n v="83.33333333333333"/>
    <n v="18"/>
  </r>
  <r>
    <s v="lorimitchellkel"/>
    <s v="lorimitchellkel"/>
    <m/>
    <m/>
    <m/>
    <m/>
    <m/>
    <m/>
    <m/>
    <m/>
    <s v="No"/>
    <n v="56"/>
    <m/>
    <m/>
    <x v="1"/>
    <d v="2019-02-27T14:06:48.000"/>
    <s v="With recall after recall, food safety is top of mind for consumers and food retailers are feverishly exploring the… https://t.co/LK3rXTB9pg"/>
    <s v="https://twitter.com/i/web/status/1100759155831230464"/>
    <s v="twitter.com"/>
    <x v="0"/>
    <m/>
    <s v="http://pbs.twimg.com/profile_images/3149744811/8c61c8ded40f4cabada4a57bc2475578_normal.jpeg"/>
    <x v="39"/>
    <s v="https://twitter.com/#!/lorimitchellkel/status/1100759155831230464"/>
    <m/>
    <m/>
    <s v="1100759155831230464"/>
    <m/>
    <b v="0"/>
    <n v="0"/>
    <s v=""/>
    <b v="0"/>
    <s v="en"/>
    <m/>
    <s v=""/>
    <b v="0"/>
    <n v="0"/>
    <s v=""/>
    <s v="Twitter Web Client"/>
    <b v="1"/>
    <s v="1100759155831230464"/>
    <s v="Tweet"/>
    <n v="0"/>
    <n v="0"/>
    <m/>
    <m/>
    <m/>
    <m/>
    <m/>
    <m/>
    <m/>
    <m/>
    <n v="1"/>
    <s v="4"/>
    <s v="4"/>
    <n v="1"/>
    <n v="5.2631578947368425"/>
    <n v="0"/>
    <n v="0"/>
    <n v="0"/>
    <n v="0"/>
    <n v="18"/>
    <n v="94.73684210526316"/>
    <n v="19"/>
  </r>
  <r>
    <s v="bizuser"/>
    <s v="lorimitchellkel"/>
    <m/>
    <m/>
    <m/>
    <m/>
    <m/>
    <m/>
    <m/>
    <m/>
    <s v="No"/>
    <n v="57"/>
    <m/>
    <m/>
    <x v="0"/>
    <d v="2019-02-27T14:12:52.000"/>
    <s v="RT @LoriMitchellKel: With recall after recall, food safety is top of mind for consumers and food retailers are feverishly exploring the cap…"/>
    <m/>
    <m/>
    <x v="0"/>
    <m/>
    <s v="http://pbs.twimg.com/profile_images/1080232237260369920/qQGu8EqG_normal.jpg"/>
    <x v="40"/>
    <s v="https://twitter.com/#!/bizuser/status/1100760684357345280"/>
    <m/>
    <m/>
    <s v="1100760684357345280"/>
    <m/>
    <b v="0"/>
    <n v="0"/>
    <s v=""/>
    <b v="0"/>
    <s v="en"/>
    <m/>
    <s v=""/>
    <b v="0"/>
    <n v="3"/>
    <s v="1100759155831230464"/>
    <s v="Twitter for iPhone"/>
    <b v="0"/>
    <s v="1100759155831230464"/>
    <s v="Tweet"/>
    <n v="0"/>
    <n v="0"/>
    <m/>
    <m/>
    <m/>
    <m/>
    <m/>
    <m/>
    <m/>
    <m/>
    <n v="1"/>
    <s v="4"/>
    <s v="4"/>
    <n v="1"/>
    <n v="4.545454545454546"/>
    <n v="0"/>
    <n v="0"/>
    <n v="0"/>
    <n v="0"/>
    <n v="21"/>
    <n v="95.45454545454545"/>
    <n v="22"/>
  </r>
  <r>
    <s v="ritanumerof"/>
    <s v="naiconsulting"/>
    <m/>
    <m/>
    <m/>
    <m/>
    <m/>
    <m/>
    <m/>
    <m/>
    <s v="No"/>
    <n v="58"/>
    <m/>
    <m/>
    <x v="2"/>
    <d v="2019-02-27T17:14:42.000"/>
    <s v="@NAIConsulting’s Michael Kuchenreuther had a great conversation with @DrugStoreNews about biosimilars and the chall… https://t.co/w7NFcoLDBP"/>
    <s v="https://twitter.com/i/web/status/1100806441080893440"/>
    <s v="twitter.com"/>
    <x v="0"/>
    <m/>
    <s v="http://pbs.twimg.com/profile_images/684048590411448320/FZ6mYnNy_normal.jpg"/>
    <x v="41"/>
    <s v="https://twitter.com/#!/ritanumerof/status/1100806441080893440"/>
    <m/>
    <m/>
    <s v="1100806441080893440"/>
    <m/>
    <b v="0"/>
    <n v="0"/>
    <s v="510904058"/>
    <b v="0"/>
    <s v="en"/>
    <m/>
    <s v=""/>
    <b v="0"/>
    <n v="0"/>
    <s v=""/>
    <s v="Sprout Social"/>
    <b v="1"/>
    <s v="1100806441080893440"/>
    <s v="Tweet"/>
    <n v="0"/>
    <n v="0"/>
    <m/>
    <m/>
    <m/>
    <m/>
    <m/>
    <m/>
    <m/>
    <m/>
    <n v="1"/>
    <s v="3"/>
    <s v="3"/>
    <n v="1"/>
    <n v="6.666666666666667"/>
    <n v="0"/>
    <n v="0"/>
    <n v="0"/>
    <n v="0"/>
    <n v="14"/>
    <n v="93.33333333333333"/>
    <n v="15"/>
  </r>
  <r>
    <s v="cgtmagazine"/>
    <s v="kroger"/>
    <m/>
    <m/>
    <m/>
    <m/>
    <m/>
    <m/>
    <m/>
    <m/>
    <s v="No"/>
    <n v="60"/>
    <m/>
    <m/>
    <x v="0"/>
    <d v="2019-02-26T16:15:07.000"/>
    <s v="#RCAS19 is thrilled to announce that Jamie Lancaster of @kroger will join us as a 2019 speaker! Learn how to unlock the power of unused #data _x000a_Register today at https://t.co/nZJWnWXKA8_x000a_#retailtech #dataanalytics #excellence https://t.co/uu8FVTn7zG"/>
    <s v="https://events.ensembleiq.com/rcas-2019/208595"/>
    <s v="ensembleiq.com"/>
    <x v="21"/>
    <s v="https://pbs.twimg.com/media/D0WCZmHWsAId37U.jpg"/>
    <s v="https://pbs.twimg.com/media/D0WCZmHWsAId37U.jpg"/>
    <x v="42"/>
    <s v="https://twitter.com/#!/cgtmagazine/status/1100429061908848640"/>
    <m/>
    <m/>
    <s v="1100429061908848640"/>
    <m/>
    <b v="0"/>
    <n v="2"/>
    <s v=""/>
    <b v="0"/>
    <s v="en"/>
    <m/>
    <s v=""/>
    <b v="0"/>
    <n v="0"/>
    <s v=""/>
    <s v="Buffer"/>
    <b v="0"/>
    <s v="1100429061908848640"/>
    <s v="Tweet"/>
    <n v="0"/>
    <n v="0"/>
    <m/>
    <m/>
    <m/>
    <m/>
    <m/>
    <m/>
    <m/>
    <m/>
    <n v="2"/>
    <s v="2"/>
    <s v="2"/>
    <n v="2"/>
    <n v="6.25"/>
    <n v="0"/>
    <n v="0"/>
    <n v="0"/>
    <n v="0"/>
    <n v="30"/>
    <n v="93.75"/>
    <n v="32"/>
  </r>
  <r>
    <s v="cgtmagazine"/>
    <s v="kroger"/>
    <m/>
    <m/>
    <m/>
    <m/>
    <m/>
    <m/>
    <m/>
    <m/>
    <s v="No"/>
    <n v="61"/>
    <m/>
    <m/>
    <x v="0"/>
    <d v="2019-02-27T20:06:02.000"/>
    <s v="Want to save $700 off the must-attend #data &amp;amp; #analytics event of the year!? Register now for #RCAS19 to get our early bird rates - only 5 days left! Join us &amp;amp; companies like @MadTreeBrewing @MarsGlobal @kroger to learn leverage your data https://t.co/bzdfAiZsXO https://t.co/CywkljjieG"/>
    <s v="https://events.ensembleiq.com/rcas-2019"/>
    <s v="ensembleiq.com"/>
    <x v="22"/>
    <s v="https://pbs.twimg.com/media/D0cA1rWUwAAlyFk.jpg"/>
    <s v="https://pbs.twimg.com/media/D0cA1rWUwAAlyFk.jpg"/>
    <x v="43"/>
    <s v="https://twitter.com/#!/cgtmagazine/status/1100849558198894592"/>
    <m/>
    <m/>
    <s v="1100849558198894592"/>
    <m/>
    <b v="0"/>
    <n v="1"/>
    <s v=""/>
    <b v="0"/>
    <s v="en"/>
    <m/>
    <s v=""/>
    <b v="0"/>
    <n v="0"/>
    <s v=""/>
    <s v="Buffer"/>
    <b v="0"/>
    <s v="1100849558198894592"/>
    <s v="Tweet"/>
    <n v="0"/>
    <n v="0"/>
    <m/>
    <m/>
    <m/>
    <m/>
    <m/>
    <m/>
    <m/>
    <m/>
    <n v="2"/>
    <s v="2"/>
    <s v="2"/>
    <m/>
    <m/>
    <m/>
    <m/>
    <m/>
    <m/>
    <m/>
    <m/>
    <m/>
  </r>
  <r>
    <s v="cgtmagazine"/>
    <s v="madtreebrewing"/>
    <m/>
    <m/>
    <m/>
    <m/>
    <m/>
    <m/>
    <m/>
    <m/>
    <s v="No"/>
    <n v="63"/>
    <m/>
    <m/>
    <x v="0"/>
    <d v="2019-02-13T15:44:01.000"/>
    <s v="#RCAS19 is thrilled to announce Brady Duncan of @MadTreeBrewing as a 2019 speaker! Join us in Chicago on April 24-26! To learn more about Brady, view the full agenda and to register visit https://t.co/nZJWnWXKA8_x000a_#data #analytics #retailtech #consumergoods https://t.co/7aCPDghtcN"/>
    <s v="https://events.ensembleiq.com/rcas-2019/208595"/>
    <s v="ensembleiq.com"/>
    <x v="23"/>
    <s v="https://pbs.twimg.com/media/DzS-nLhXQAErVba.jpg"/>
    <s v="https://pbs.twimg.com/media/DzS-nLhXQAErVba.jpg"/>
    <x v="44"/>
    <s v="https://twitter.com/#!/cgtmagazine/status/1095710191121846272"/>
    <m/>
    <m/>
    <s v="1095710191121846272"/>
    <m/>
    <b v="0"/>
    <n v="2"/>
    <s v=""/>
    <b v="0"/>
    <s v="en"/>
    <m/>
    <s v=""/>
    <b v="0"/>
    <n v="1"/>
    <s v=""/>
    <s v="Buffer"/>
    <b v="0"/>
    <s v="1095710191121846272"/>
    <s v="Retweet"/>
    <n v="0"/>
    <n v="0"/>
    <m/>
    <m/>
    <m/>
    <m/>
    <m/>
    <m/>
    <m/>
    <m/>
    <n v="2"/>
    <s v="2"/>
    <s v="2"/>
    <n v="1"/>
    <n v="2.6315789473684212"/>
    <n v="0"/>
    <n v="0"/>
    <n v="0"/>
    <n v="0"/>
    <n v="37"/>
    <n v="97.36842105263158"/>
    <n v="38"/>
  </r>
  <r>
    <s v="rxownership"/>
    <s v="drugstorenews"/>
    <m/>
    <m/>
    <m/>
    <m/>
    <m/>
    <m/>
    <m/>
    <m/>
    <s v="Yes"/>
    <n v="65"/>
    <m/>
    <m/>
    <x v="0"/>
    <d v="2019-02-26T19:54:11.000"/>
    <s v="If you have yet to read this month's @DrugStoreNews issue, we encourage you to do so! The issue highlights how Health Mart franchisees have found success being part of this network, how RxOwnership supports independent pharmacy growth, and more! Read more: https://t.co/WUeOAPYS9H https://t.co/Adcul5SCLm"/>
    <s v="https://www.nxtbook.com/nxtbooks/ensembleiq/dsn_201902/index.php#/62"/>
    <s v="nxtbook.com"/>
    <x v="0"/>
    <s v="https://pbs.twimg.com/media/D0W0iDfX0AAZJbQ.png"/>
    <s v="https://pbs.twimg.com/media/D0W0iDfX0AAZJbQ.png"/>
    <x v="45"/>
    <s v="https://twitter.com/#!/rxownership/status/1100484190221537280"/>
    <m/>
    <m/>
    <s v="1100484190221537280"/>
    <m/>
    <b v="0"/>
    <n v="3"/>
    <s v=""/>
    <b v="0"/>
    <s v="en"/>
    <m/>
    <s v=""/>
    <b v="0"/>
    <n v="2"/>
    <s v=""/>
    <s v="Twitter Web Client"/>
    <b v="0"/>
    <s v="1100484190221537280"/>
    <s v="Tweet"/>
    <n v="0"/>
    <n v="0"/>
    <m/>
    <m/>
    <m/>
    <m/>
    <m/>
    <m/>
    <m/>
    <m/>
    <n v="1"/>
    <s v="3"/>
    <s v="3"/>
    <n v="3"/>
    <n v="7.317073170731708"/>
    <n v="2"/>
    <n v="4.878048780487805"/>
    <n v="0"/>
    <n v="0"/>
    <n v="36"/>
    <n v="87.8048780487805"/>
    <n v="41"/>
  </r>
  <r>
    <s v="drugstorenews"/>
    <s v="rxownership"/>
    <m/>
    <m/>
    <m/>
    <m/>
    <m/>
    <m/>
    <m/>
    <m/>
    <s v="Yes"/>
    <n v="66"/>
    <m/>
    <m/>
    <x v="0"/>
    <d v="2019-02-27T20:14:36.000"/>
    <s v="RT @RxOwnership: If you have yet to read this month's @DrugStoreNews issue, we encourage you to do so! The issue highlights how Health Mart…"/>
    <m/>
    <m/>
    <x v="0"/>
    <m/>
    <s v="http://pbs.twimg.com/profile_images/1098671659802861569/WB8D15yr_normal.png"/>
    <x v="46"/>
    <s v="https://twitter.com/#!/drugstorenews/status/1100851716822614017"/>
    <m/>
    <m/>
    <s v="1100851716822614017"/>
    <m/>
    <b v="0"/>
    <n v="0"/>
    <s v=""/>
    <b v="0"/>
    <s v="en"/>
    <m/>
    <s v=""/>
    <b v="0"/>
    <n v="3"/>
    <s v="1100484190221537280"/>
    <s v="Hootsuite Inc."/>
    <b v="0"/>
    <s v="1100484190221537280"/>
    <s v="Tweet"/>
    <n v="0"/>
    <n v="0"/>
    <m/>
    <m/>
    <m/>
    <m/>
    <m/>
    <m/>
    <m/>
    <m/>
    <n v="1"/>
    <s v="3"/>
    <s v="3"/>
    <n v="1"/>
    <n v="4.166666666666667"/>
    <n v="2"/>
    <n v="8.333333333333334"/>
    <n v="0"/>
    <n v="0"/>
    <n v="21"/>
    <n v="87.5"/>
    <n v="24"/>
  </r>
  <r>
    <s v="cgtmagazine"/>
    <s v="cgtmagazine"/>
    <m/>
    <m/>
    <m/>
    <m/>
    <m/>
    <m/>
    <m/>
    <m/>
    <s v="No"/>
    <n v="67"/>
    <m/>
    <m/>
    <x v="1"/>
    <d v="2019-01-31T15:44:01.000"/>
    <s v="Join us at #RCAS19!. It's more than an event it's an #experience. Enjoy keynotes, general session, networking and more. Register for your all-inclusive ticket and save with our early bird rates ➡️ https://t.co/nZJWnWXKA8_x000a_#retailtech #consumergoods #innovation https://t.co/ffHvX0dmgs"/>
    <s v="https://events.ensembleiq.com/rcas-2019/208595"/>
    <s v="ensembleiq.com"/>
    <x v="24"/>
    <s v="https://pbs.twimg.com/media/DyQB8b2X0AAsuOR.jpg"/>
    <s v="https://pbs.twimg.com/media/DyQB8b2X0AAsuOR.jpg"/>
    <x v="47"/>
    <s v="https://twitter.com/#!/cgtmagazine/status/1090999149204594688"/>
    <m/>
    <m/>
    <s v="1090999149204594688"/>
    <m/>
    <b v="0"/>
    <n v="1"/>
    <s v=""/>
    <b v="0"/>
    <s v="en"/>
    <m/>
    <s v=""/>
    <b v="0"/>
    <n v="1"/>
    <s v=""/>
    <s v="Buffer"/>
    <b v="0"/>
    <s v="1090999149204594688"/>
    <s v="Retweet"/>
    <n v="0"/>
    <n v="0"/>
    <m/>
    <m/>
    <m/>
    <m/>
    <m/>
    <m/>
    <m/>
    <m/>
    <n v="4"/>
    <s v="2"/>
    <s v="2"/>
    <n v="2"/>
    <n v="5.714285714285714"/>
    <n v="0"/>
    <n v="0"/>
    <n v="0"/>
    <n v="0"/>
    <n v="33"/>
    <n v="94.28571428571429"/>
    <n v="35"/>
  </r>
  <r>
    <s v="cgtmagazine"/>
    <s v="cgtmagazine"/>
    <m/>
    <m/>
    <m/>
    <m/>
    <m/>
    <m/>
    <m/>
    <m/>
    <s v="No"/>
    <n v="68"/>
    <m/>
    <m/>
    <x v="1"/>
    <d v="2019-02-14T15:44:03.000"/>
    <s v="There's nothing sweeter than leveraging your #data &amp;amp; #analytics throughout your organization to grow your business! Join us at #RCAS19 to learn how to Design the Intelligent Enterprise. Register at #RCAS19 https://t.co/nZJWnWXKA8_x000a_#ValentinesDay #retailtech #consumergoods https://t.co/4NDPzNMVEB"/>
    <s v="https://events.ensembleiq.com/rcas-2019/208595"/>
    <s v="ensembleiq.com"/>
    <x v="25"/>
    <s v="https://pbs.twimg.com/media/DzYINSFX4AUMl-g.jpg"/>
    <s v="https://pbs.twimg.com/media/DzYINSFX4AUMl-g.jpg"/>
    <x v="48"/>
    <s v="https://twitter.com/#!/cgtmagazine/status/1096072585530482693"/>
    <m/>
    <m/>
    <s v="1096072585530482693"/>
    <m/>
    <b v="0"/>
    <n v="0"/>
    <s v=""/>
    <b v="0"/>
    <s v="en"/>
    <m/>
    <s v=""/>
    <b v="0"/>
    <n v="1"/>
    <s v=""/>
    <s v="Buffer"/>
    <b v="0"/>
    <s v="1096072585530482693"/>
    <s v="Tweet"/>
    <n v="0"/>
    <n v="0"/>
    <m/>
    <m/>
    <m/>
    <m/>
    <m/>
    <m/>
    <m/>
    <m/>
    <n v="4"/>
    <s v="2"/>
    <s v="2"/>
    <n v="1"/>
    <n v="2.9411764705882355"/>
    <n v="0"/>
    <n v="0"/>
    <n v="0"/>
    <n v="0"/>
    <n v="33"/>
    <n v="97.05882352941177"/>
    <n v="34"/>
  </r>
  <r>
    <s v="cgtmagazine"/>
    <s v="cgtmagazine"/>
    <m/>
    <m/>
    <m/>
    <m/>
    <m/>
    <m/>
    <m/>
    <m/>
    <s v="No"/>
    <n v="69"/>
    <m/>
    <m/>
    <x v="1"/>
    <d v="2019-02-20T15:44:02.000"/>
    <s v="#RCAS19 is excited to announce Lonne Jaffe of Insight Venture Partners as a 2019 speaker! To learn more about our speakers &amp;amp; sessions visit ➡️ https://t.co/nZJWnWXKA8 _x000a_Early bird pricing ends March 4! Register today! _x000a_#artificialintelligence #data #analytics #machinelearning https://t.co/Xw653sj4QS"/>
    <s v="https://events.ensembleiq.com/rcas-2019/208595"/>
    <s v="ensembleiq.com"/>
    <x v="26"/>
    <s v="https://pbs.twimg.com/media/Dz3BvhXWwAAhTQE.jpg"/>
    <s v="https://pbs.twimg.com/media/Dz3BvhXWwAAhTQE.jpg"/>
    <x v="49"/>
    <s v="https://twitter.com/#!/cgtmagazine/status/1098246910073278465"/>
    <m/>
    <m/>
    <s v="1098246910073278465"/>
    <m/>
    <b v="0"/>
    <n v="1"/>
    <s v=""/>
    <b v="0"/>
    <s v="en"/>
    <m/>
    <s v=""/>
    <b v="0"/>
    <n v="1"/>
    <s v=""/>
    <s v="Buffer"/>
    <b v="0"/>
    <s v="1098246910073278465"/>
    <s v="Tweet"/>
    <n v="0"/>
    <n v="0"/>
    <m/>
    <m/>
    <m/>
    <m/>
    <m/>
    <m/>
    <m/>
    <m/>
    <n v="4"/>
    <s v="2"/>
    <s v="2"/>
    <n v="1"/>
    <n v="2.7777777777777777"/>
    <n v="0"/>
    <n v="0"/>
    <n v="0"/>
    <n v="0"/>
    <n v="35"/>
    <n v="97.22222222222223"/>
    <n v="36"/>
  </r>
  <r>
    <s v="cgtmagazine"/>
    <s v="cgtmagazine"/>
    <m/>
    <m/>
    <m/>
    <m/>
    <m/>
    <m/>
    <m/>
    <m/>
    <s v="No"/>
    <n v="70"/>
    <m/>
    <m/>
    <x v="1"/>
    <d v="2019-02-21T15:44:02.000"/>
    <s v="Did you know that 53% of #retailers &amp;amp; 35% of #consumergoods companies say #personalization is a key priority for their business? Join us at #RCAS19 to learn how to connect with consumers to #compete in today's #commerce _x000a_For more info visit ➡️ https://t.co/nZJWnWXKA8 https://t.co/f6XaQLrrua"/>
    <s v="https://events.ensembleiq.com/rcas-2019/208595"/>
    <s v="ensembleiq.com"/>
    <x v="16"/>
    <s v="https://pbs.twimg.com/media/Dz8LVQUWwAU2s0A.jpg"/>
    <s v="https://pbs.twimg.com/media/Dz8LVQUWwAU2s0A.jpg"/>
    <x v="50"/>
    <s v="https://twitter.com/#!/cgtmagazine/status/1098609296147927040"/>
    <m/>
    <m/>
    <s v="1098609296147927040"/>
    <m/>
    <b v="0"/>
    <n v="0"/>
    <s v=""/>
    <b v="0"/>
    <s v="en"/>
    <m/>
    <s v=""/>
    <b v="0"/>
    <n v="0"/>
    <s v=""/>
    <s v="Buffer"/>
    <b v="0"/>
    <s v="1098609296147927040"/>
    <s v="Tweet"/>
    <n v="0"/>
    <n v="0"/>
    <m/>
    <m/>
    <m/>
    <m/>
    <m/>
    <m/>
    <m/>
    <m/>
    <n v="4"/>
    <s v="2"/>
    <s v="2"/>
    <n v="0"/>
    <n v="0"/>
    <n v="0"/>
    <n v="0"/>
    <n v="0"/>
    <n v="0"/>
    <n v="41"/>
    <n v="100"/>
    <n v="41"/>
  </r>
  <r>
    <s v="path2purchaseiq"/>
    <s v="cgtmagazine"/>
    <m/>
    <m/>
    <m/>
    <m/>
    <m/>
    <m/>
    <m/>
    <m/>
    <s v="No"/>
    <n v="71"/>
    <m/>
    <m/>
    <x v="0"/>
    <d v="2019-02-14T18:10:20.000"/>
    <s v="RT @CGTMagazine: There's nothing sweeter than leveraging your #data &amp;amp; #analytics throughout your organization to grow your business! Join u…"/>
    <m/>
    <m/>
    <x v="17"/>
    <m/>
    <s v="http://pbs.twimg.com/profile_images/877962175997812736/iyfQEmTp_normal.jpg"/>
    <x v="51"/>
    <s v="https://twitter.com/#!/path2purchaseiq/status/1096109399251341313"/>
    <m/>
    <m/>
    <s v="1096109399251341313"/>
    <m/>
    <b v="0"/>
    <n v="0"/>
    <s v=""/>
    <b v="0"/>
    <s v="en"/>
    <m/>
    <s v=""/>
    <b v="0"/>
    <n v="1"/>
    <s v="1096072585530482693"/>
    <s v="Twitter Web Client"/>
    <b v="0"/>
    <s v="1096072585530482693"/>
    <s v="Tweet"/>
    <n v="0"/>
    <n v="0"/>
    <m/>
    <m/>
    <m/>
    <m/>
    <m/>
    <m/>
    <m/>
    <m/>
    <n v="1"/>
    <s v="2"/>
    <s v="2"/>
    <n v="0"/>
    <n v="0"/>
    <n v="0"/>
    <n v="0"/>
    <n v="0"/>
    <n v="0"/>
    <n v="20"/>
    <n v="100"/>
    <n v="20"/>
  </r>
  <r>
    <s v="path2purchaseiq"/>
    <s v="path2purchaseiq"/>
    <m/>
    <m/>
    <m/>
    <m/>
    <m/>
    <m/>
    <m/>
    <m/>
    <s v="No"/>
    <n v="72"/>
    <m/>
    <m/>
    <x v="1"/>
    <d v="2019-02-13T16:10:02.000"/>
    <s v="How do you effectively drive #shopper engagement? Which methods are best when building strategies and programs? Join our #ShopperMarketing Bootcamp and become a leader in the #consumergoods industry: https://t.co/WHRF7RoFbz https://t.co/mnbT1GkIp8"/>
    <s v="https://events.ensembleiq.com/p2plu-bootcamp"/>
    <s v="ensembleiq.com"/>
    <x v="27"/>
    <s v="https://pbs.twimg.com/media/DzTEkWfX4AEh4xB.jpg"/>
    <s v="https://pbs.twimg.com/media/DzTEkWfX4AEh4xB.jpg"/>
    <x v="52"/>
    <s v="https://twitter.com/#!/path2purchaseiq/status/1095716739822825473"/>
    <m/>
    <m/>
    <s v="1095716739822825473"/>
    <m/>
    <b v="0"/>
    <n v="1"/>
    <s v=""/>
    <b v="0"/>
    <s v="en"/>
    <m/>
    <s v=""/>
    <b v="0"/>
    <n v="1"/>
    <s v=""/>
    <s v="Buffer"/>
    <b v="0"/>
    <s v="1095716739822825473"/>
    <s v="Retweet"/>
    <n v="0"/>
    <n v="0"/>
    <m/>
    <m/>
    <m/>
    <m/>
    <m/>
    <m/>
    <m/>
    <m/>
    <n v="5"/>
    <s v="2"/>
    <s v="2"/>
    <n v="2"/>
    <n v="7.142857142857143"/>
    <n v="0"/>
    <n v="0"/>
    <n v="0"/>
    <n v="0"/>
    <n v="26"/>
    <n v="92.85714285714286"/>
    <n v="28"/>
  </r>
  <r>
    <s v="path2purchaseiq"/>
    <s v="path2purchaseiq"/>
    <m/>
    <m/>
    <m/>
    <m/>
    <m/>
    <m/>
    <m/>
    <m/>
    <s v="No"/>
    <n v="73"/>
    <m/>
    <m/>
    <x v="1"/>
    <d v="2019-02-19T20:14:02.000"/>
    <s v="AI will be the only way to meet the demands of consumers going forward. Find out more in this virtual roundtable on #ArtificalIntelligence https://t.co/SebqolFViq _x000a_Interested in learning more about #machinelearning? Join us at #RCAS19 visit https://t.co/o7P8M67epK for more info! https://t.co/LQBr8kSNFV"/>
    <s v="https://shoppermarketingmag.com/artificial-intelligence https://events.ensembleiq.com/rcas-2019/208595"/>
    <s v="shoppermarketingmag.com ensembleiq.com"/>
    <x v="28"/>
    <s v="https://pbs.twimg.com/media/Dzy183KX0AEI4KM.jpg"/>
    <s v="https://pbs.twimg.com/media/Dzy183KX0AEI4KM.jpg"/>
    <x v="53"/>
    <s v="https://twitter.com/#!/path2purchaseiq/status/1097952468028280832"/>
    <m/>
    <m/>
    <s v="1097952468028280832"/>
    <m/>
    <b v="0"/>
    <n v="0"/>
    <s v=""/>
    <b v="0"/>
    <s v="en"/>
    <m/>
    <s v=""/>
    <b v="0"/>
    <n v="0"/>
    <s v=""/>
    <s v="Buffer"/>
    <b v="0"/>
    <s v="1097952468028280832"/>
    <s v="Tweet"/>
    <n v="0"/>
    <n v="0"/>
    <m/>
    <m/>
    <m/>
    <m/>
    <m/>
    <m/>
    <m/>
    <m/>
    <n v="5"/>
    <s v="2"/>
    <s v="2"/>
    <n v="0"/>
    <n v="0"/>
    <n v="0"/>
    <n v="0"/>
    <n v="0"/>
    <n v="0"/>
    <n v="37"/>
    <n v="100"/>
    <n v="37"/>
  </r>
  <r>
    <s v="path2purchaseiq"/>
    <s v="path2purchaseiq"/>
    <m/>
    <m/>
    <m/>
    <m/>
    <m/>
    <m/>
    <m/>
    <m/>
    <s v="No"/>
    <n v="74"/>
    <m/>
    <m/>
    <x v="1"/>
    <d v="2019-02-19T23:30:08.000"/>
    <s v="Back by popular demand! Our #ShopperMarketing Bootcamp teaches you the key principles for driving #shopper engagement and loyalty: https://t.co/WHRF7RoFbz #consumergoods https://t.co/27F96EfAdj"/>
    <s v="https://events.ensembleiq.com/p2plu-bootcamp"/>
    <s v="ensembleiq.com"/>
    <x v="29"/>
    <s v="https://pbs.twimg.com/media/Dzzi1cQWwAAyUg0.jpg"/>
    <s v="https://pbs.twimg.com/media/Dzzi1cQWwAAyUg0.jpg"/>
    <x v="54"/>
    <s v="https://twitter.com/#!/path2purchaseiq/status/1098001818318262272"/>
    <m/>
    <m/>
    <s v="1098001818318262272"/>
    <m/>
    <b v="0"/>
    <n v="0"/>
    <s v=""/>
    <b v="0"/>
    <s v="en"/>
    <m/>
    <s v=""/>
    <b v="0"/>
    <n v="0"/>
    <s v=""/>
    <s v="Buffer"/>
    <b v="0"/>
    <s v="1098001818318262272"/>
    <s v="Tweet"/>
    <n v="0"/>
    <n v="0"/>
    <m/>
    <m/>
    <m/>
    <m/>
    <m/>
    <m/>
    <m/>
    <m/>
    <n v="5"/>
    <s v="2"/>
    <s v="2"/>
    <n v="2"/>
    <n v="10.526315789473685"/>
    <n v="0"/>
    <n v="0"/>
    <n v="0"/>
    <n v="0"/>
    <n v="17"/>
    <n v="89.47368421052632"/>
    <n v="19"/>
  </r>
  <r>
    <s v="path2purchaseiq"/>
    <s v="path2purchaseiq"/>
    <m/>
    <m/>
    <m/>
    <m/>
    <m/>
    <m/>
    <m/>
    <m/>
    <s v="No"/>
    <n v="75"/>
    <m/>
    <m/>
    <x v="1"/>
    <d v="2019-02-20T22:01:01.000"/>
    <s v="AI will be the only way to meet the demands of consumers going forward. Find out more in this virtual roundtable on #ArtificialIntelligence https://t.co/SebqolFViq _x000a_Interested in learning more about #machinelearning? Join us at #RCAS19 visit https://t.co/o7P8M67epK for more info! https://t.co/5a99pTLN0R"/>
    <s v="https://shoppermarketingmag.com/artificial-intelligence https://events.ensembleiq.com/rcas-2019/208595"/>
    <s v="shoppermarketingmag.com ensembleiq.com"/>
    <x v="30"/>
    <s v="https://pbs.twimg.com/media/Dz4YBxiW0AImRMD.jpg"/>
    <s v="https://pbs.twimg.com/media/Dz4YBxiW0AImRMD.jpg"/>
    <x v="55"/>
    <s v="https://twitter.com/#!/path2purchaseiq/status/1098341780142080000"/>
    <m/>
    <m/>
    <s v="1098341780142080000"/>
    <m/>
    <b v="0"/>
    <n v="1"/>
    <s v=""/>
    <b v="0"/>
    <s v="en"/>
    <m/>
    <s v=""/>
    <b v="0"/>
    <n v="0"/>
    <s v=""/>
    <s v="Buffer"/>
    <b v="0"/>
    <s v="1098341780142080000"/>
    <s v="Tweet"/>
    <n v="0"/>
    <n v="0"/>
    <m/>
    <m/>
    <m/>
    <m/>
    <m/>
    <m/>
    <m/>
    <m/>
    <n v="5"/>
    <s v="2"/>
    <s v="2"/>
    <n v="0"/>
    <n v="0"/>
    <n v="0"/>
    <n v="0"/>
    <n v="0"/>
    <n v="0"/>
    <n v="37"/>
    <n v="100"/>
    <n v="37"/>
  </r>
  <r>
    <s v="path2purchaseiq"/>
    <s v="path2purchaseiq"/>
    <m/>
    <m/>
    <m/>
    <m/>
    <m/>
    <m/>
    <m/>
    <m/>
    <s v="No"/>
    <n v="76"/>
    <m/>
    <m/>
    <x v="1"/>
    <d v="2019-02-27T23:30:17.000"/>
    <s v="It's time to invest in your professional development &amp;amp; become a leader in the #consumergoods industry. Sign up for our #shoppermarketing bootcamp today &amp;amp; join the thousands of professionals who have already done so: https://t.co/WHRF7RoFbz #marketing #insights https://t.co/gbHt8DSMxC"/>
    <s v="https://events.ensembleiq.com/p2plu-bootcamp"/>
    <s v="ensembleiq.com"/>
    <x v="31"/>
    <s v="https://pbs.twimg.com/media/D0cvlusUcAAlNUd.jpg"/>
    <s v="https://pbs.twimg.com/media/D0cvlusUcAAlNUd.jpg"/>
    <x v="56"/>
    <s v="https://twitter.com/#!/path2purchaseiq/status/1100900960942129152"/>
    <m/>
    <m/>
    <s v="1100900960942129152"/>
    <m/>
    <b v="0"/>
    <n v="0"/>
    <s v=""/>
    <b v="0"/>
    <s v="en"/>
    <m/>
    <s v=""/>
    <b v="0"/>
    <n v="0"/>
    <s v=""/>
    <s v="Buffer"/>
    <b v="0"/>
    <s v="1100900960942129152"/>
    <s v="Tweet"/>
    <n v="0"/>
    <n v="0"/>
    <m/>
    <m/>
    <m/>
    <m/>
    <m/>
    <m/>
    <m/>
    <m/>
    <n v="5"/>
    <s v="2"/>
    <s v="2"/>
    <n v="0"/>
    <n v="0"/>
    <n v="0"/>
    <n v="0"/>
    <n v="0"/>
    <n v="0"/>
    <n v="36"/>
    <n v="100"/>
    <n v="3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8"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63">
    <i>
      <x v="1"/>
    </i>
    <i r="1">
      <x v="1"/>
    </i>
    <i r="2">
      <x v="31"/>
    </i>
    <i r="3">
      <x v="16"/>
    </i>
    <i r="1">
      <x v="2"/>
    </i>
    <i r="2">
      <x v="44"/>
    </i>
    <i r="3">
      <x v="16"/>
    </i>
    <i r="3">
      <x v="17"/>
    </i>
    <i r="3">
      <x v="18"/>
    </i>
    <i r="2">
      <x v="45"/>
    </i>
    <i r="3">
      <x v="6"/>
    </i>
    <i r="3">
      <x v="13"/>
    </i>
    <i r="3">
      <x v="16"/>
    </i>
    <i r="3">
      <x v="19"/>
    </i>
    <i r="2">
      <x v="46"/>
    </i>
    <i r="3">
      <x v="16"/>
    </i>
    <i r="3">
      <x v="23"/>
    </i>
    <i r="2">
      <x v="49"/>
    </i>
    <i r="3">
      <x v="18"/>
    </i>
    <i r="3">
      <x v="24"/>
    </i>
    <i r="2">
      <x v="50"/>
    </i>
    <i r="3">
      <x v="5"/>
    </i>
    <i r="3">
      <x v="17"/>
    </i>
    <i r="3">
      <x v="21"/>
    </i>
    <i r="3">
      <x v="24"/>
    </i>
    <i r="2">
      <x v="51"/>
    </i>
    <i r="3">
      <x v="14"/>
    </i>
    <i r="3">
      <x v="16"/>
    </i>
    <i r="3">
      <x v="18"/>
    </i>
    <i r="3">
      <x v="21"/>
    </i>
    <i r="3">
      <x v="23"/>
    </i>
    <i r="2">
      <x v="52"/>
    </i>
    <i r="3">
      <x v="11"/>
    </i>
    <i r="3">
      <x v="12"/>
    </i>
    <i r="3">
      <x v="14"/>
    </i>
    <i r="3">
      <x v="16"/>
    </i>
    <i r="3">
      <x v="17"/>
    </i>
    <i r="3">
      <x v="19"/>
    </i>
    <i r="3">
      <x v="21"/>
    </i>
    <i r="3">
      <x v="23"/>
    </i>
    <i r="2">
      <x v="53"/>
    </i>
    <i r="3">
      <x v="1"/>
    </i>
    <i r="3">
      <x v="6"/>
    </i>
    <i r="3">
      <x v="15"/>
    </i>
    <i r="2">
      <x v="54"/>
    </i>
    <i r="3">
      <x v="6"/>
    </i>
    <i r="2">
      <x v="55"/>
    </i>
    <i r="3">
      <x v="6"/>
    </i>
    <i r="2">
      <x v="56"/>
    </i>
    <i r="3">
      <x v="19"/>
    </i>
    <i r="2">
      <x v="57"/>
    </i>
    <i r="3">
      <x v="2"/>
    </i>
    <i r="3">
      <x v="17"/>
    </i>
    <i r="3">
      <x v="18"/>
    </i>
    <i r="3">
      <x v="20"/>
    </i>
    <i r="3">
      <x v="23"/>
    </i>
    <i r="3">
      <x v="24"/>
    </i>
    <i r="2">
      <x v="58"/>
    </i>
    <i r="3">
      <x v="15"/>
    </i>
    <i r="3">
      <x v="18"/>
    </i>
    <i r="3">
      <x v="21"/>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32">
        <i x="8" s="1"/>
        <i x="28" s="1"/>
        <i x="11" s="1"/>
        <i x="30" s="1"/>
        <i x="7" s="1"/>
        <i x="9" s="1"/>
        <i x="31" s="1"/>
        <i x="17" s="1"/>
        <i x="13" s="1"/>
        <i x="22" s="1"/>
        <i x="25" s="1"/>
        <i x="10" s="1"/>
        <i x="19" s="1"/>
        <i x="5" s="1"/>
        <i x="4" s="1"/>
        <i x="12" s="1"/>
        <i x="26" s="1"/>
        <i x="23" s="1"/>
        <i x="21" s="1"/>
        <i x="18" s="1"/>
        <i x="15" s="1"/>
        <i x="24" s="1"/>
        <i x="2" s="1"/>
        <i x="16" s="1"/>
        <i x="20" s="1"/>
        <i x="14" s="1"/>
        <i x="1" s="1"/>
        <i x="27" s="1"/>
        <i x="6" s="1"/>
        <i x="29"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76" totalsRowShown="0" headerRowDxfId="460" dataDxfId="459">
  <autoFilter ref="A2:BL76"/>
  <tableColumns count="64">
    <tableColumn id="1" name="Vertex 1" dataDxfId="458"/>
    <tableColumn id="2" name="Vertex 2" dataDxfId="457"/>
    <tableColumn id="3" name="Color" dataDxfId="456"/>
    <tableColumn id="4" name="Width" dataDxfId="455"/>
    <tableColumn id="11" name="Style" dataDxfId="454"/>
    <tableColumn id="5" name="Opacity" dataDxfId="453"/>
    <tableColumn id="6" name="Visibility" dataDxfId="452"/>
    <tableColumn id="10" name="Label" dataDxfId="451"/>
    <tableColumn id="12" name="Label Text Color" dataDxfId="450"/>
    <tableColumn id="13" name="Label Font Size" dataDxfId="449"/>
    <tableColumn id="14" name="Reciprocated?" dataDxfId="94"/>
    <tableColumn id="7" name="ID" dataDxfId="448"/>
    <tableColumn id="9" name="Dynamic Filter" dataDxfId="447"/>
    <tableColumn id="8" name="Add Your Own Columns Here" dataDxfId="446"/>
    <tableColumn id="15" name="Relationship" dataDxfId="445"/>
    <tableColumn id="16" name="Relationship Date (UTC)" dataDxfId="444"/>
    <tableColumn id="17" name="Tweet" dataDxfId="443"/>
    <tableColumn id="18" name="URLs in Tweet" dataDxfId="442"/>
    <tableColumn id="19" name="Domains in Tweet" dataDxfId="441"/>
    <tableColumn id="20" name="Hashtags in Tweet" dataDxfId="440"/>
    <tableColumn id="21" name="Media in Tweet" dataDxfId="439"/>
    <tableColumn id="22" name="Tweet Image File" dataDxfId="438"/>
    <tableColumn id="23" name="Tweet Date (UTC)" dataDxfId="437"/>
    <tableColumn id="24" name="Twitter Page for Tweet" dataDxfId="436"/>
    <tableColumn id="25" name="Latitude" dataDxfId="435"/>
    <tableColumn id="26" name="Longitude" dataDxfId="434"/>
    <tableColumn id="27" name="Imported ID" dataDxfId="433"/>
    <tableColumn id="28" name="In-Reply-To Tweet ID" dataDxfId="432"/>
    <tableColumn id="29" name="Favorited" dataDxfId="431"/>
    <tableColumn id="30" name="Favorite Count" dataDxfId="430"/>
    <tableColumn id="31" name="In-Reply-To User ID" dataDxfId="429"/>
    <tableColumn id="32" name="Is Quote Status" dataDxfId="428"/>
    <tableColumn id="33" name="Language" dataDxfId="427"/>
    <tableColumn id="34" name="Possibly Sensitive" dataDxfId="426"/>
    <tableColumn id="35" name="Quoted Status ID" dataDxfId="425"/>
    <tableColumn id="36" name="Retweeted" dataDxfId="424"/>
    <tableColumn id="37" name="Retweet Count" dataDxfId="423"/>
    <tableColumn id="38" name="Retweet ID" dataDxfId="422"/>
    <tableColumn id="39" name="Source" dataDxfId="421"/>
    <tableColumn id="40" name="Truncated" dataDxfId="420"/>
    <tableColumn id="41" name="Unified Twitter ID" dataDxfId="419"/>
    <tableColumn id="42" name="Imported Tweet Type" dataDxfId="418"/>
    <tableColumn id="43" name="Added By Extended Analysis" dataDxfId="417"/>
    <tableColumn id="44" name="Corrected By Extended Analysis" dataDxfId="416"/>
    <tableColumn id="45" name="Place Bounding Box" dataDxfId="415"/>
    <tableColumn id="46" name="Place Country" dataDxfId="414"/>
    <tableColumn id="47" name="Place Country Code" dataDxfId="413"/>
    <tableColumn id="48" name="Place Full Name" dataDxfId="412"/>
    <tableColumn id="49" name="Place ID" dataDxfId="411"/>
    <tableColumn id="50" name="Place Name" dataDxfId="410"/>
    <tableColumn id="51" name="Place Type" dataDxfId="409"/>
    <tableColumn id="52" name="Place URL" dataDxfId="408"/>
    <tableColumn id="53" name="Edge Weight"/>
    <tableColumn id="54" name="Vertex 1 Group" dataDxfId="331">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1" totalsRowShown="0" headerRowDxfId="330" dataDxfId="329">
  <autoFilter ref="A2:C11"/>
  <tableColumns count="3">
    <tableColumn id="1" name="Group 1" dataDxfId="328"/>
    <tableColumn id="2" name="Group 2" dataDxfId="327"/>
    <tableColumn id="3" name="Edges" dataDxfId="326"/>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R11" totalsRowShown="0" headerRowDxfId="323" dataDxfId="322">
  <autoFilter ref="A1:R11"/>
  <tableColumns count="18">
    <tableColumn id="1" name="Top URLs in Tweet in Entire Graph" dataDxfId="321"/>
    <tableColumn id="2" name="Entire Graph Count" dataDxfId="320"/>
    <tableColumn id="3" name="Top URLs in Tweet in G1" dataDxfId="319"/>
    <tableColumn id="4" name="G1 Count" dataDxfId="318"/>
    <tableColumn id="5" name="Top URLs in Tweet in G2" dataDxfId="317"/>
    <tableColumn id="6" name="G2 Count" dataDxfId="316"/>
    <tableColumn id="7" name="Top URLs in Tweet in G3" dataDxfId="315"/>
    <tableColumn id="8" name="G3 Count" dataDxfId="314"/>
    <tableColumn id="9" name="Top URLs in Tweet in G4" dataDxfId="313"/>
    <tableColumn id="10" name="G4 Count" dataDxfId="312"/>
    <tableColumn id="11" name="Top URLs in Tweet in G5" dataDxfId="311"/>
    <tableColumn id="12" name="G5 Count" dataDxfId="310"/>
    <tableColumn id="13" name="Top URLs in Tweet in G6" dataDxfId="309"/>
    <tableColumn id="14" name="G6 Count" dataDxfId="308"/>
    <tableColumn id="15" name="Top URLs in Tweet in G7" dataDxfId="307"/>
    <tableColumn id="16" name="G7 Count" dataDxfId="306"/>
    <tableColumn id="17" name="Top URLs in Tweet in G8" dataDxfId="305"/>
    <tableColumn id="18" name="G8 Count" dataDxfId="304"/>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R20" totalsRowShown="0" headerRowDxfId="303" dataDxfId="302">
  <autoFilter ref="A14:R20"/>
  <tableColumns count="18">
    <tableColumn id="1" name="Top Domains in Tweet in Entire Graph" dataDxfId="301"/>
    <tableColumn id="2" name="Entire Graph Count" dataDxfId="300"/>
    <tableColumn id="3" name="Top Domains in Tweet in G1" dataDxfId="299"/>
    <tableColumn id="4" name="G1 Count" dataDxfId="298"/>
    <tableColumn id="5" name="Top Domains in Tweet in G2" dataDxfId="297"/>
    <tableColumn id="6" name="G2 Count" dataDxfId="296"/>
    <tableColumn id="7" name="Top Domains in Tweet in G3" dataDxfId="295"/>
    <tableColumn id="8" name="G3 Count" dataDxfId="294"/>
    <tableColumn id="9" name="Top Domains in Tweet in G4" dataDxfId="293"/>
    <tableColumn id="10" name="G4 Count" dataDxfId="292"/>
    <tableColumn id="11" name="Top Domains in Tweet in G5" dataDxfId="291"/>
    <tableColumn id="12" name="G5 Count" dataDxfId="290"/>
    <tableColumn id="13" name="Top Domains in Tweet in G6" dataDxfId="289"/>
    <tableColumn id="14" name="G6 Count" dataDxfId="288"/>
    <tableColumn id="15" name="Top Domains in Tweet in G7" dataDxfId="287"/>
    <tableColumn id="16" name="G7 Count" dataDxfId="286"/>
    <tableColumn id="17" name="Top Domains in Tweet in G8" dataDxfId="285"/>
    <tableColumn id="18" name="G8 Count" dataDxfId="284"/>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3:R33" totalsRowShown="0" headerRowDxfId="283" dataDxfId="282">
  <autoFilter ref="A23:R33"/>
  <tableColumns count="18">
    <tableColumn id="1" name="Top Hashtags in Tweet in Entire Graph" dataDxfId="281"/>
    <tableColumn id="2" name="Entire Graph Count" dataDxfId="280"/>
    <tableColumn id="3" name="Top Hashtags in Tweet in G1" dataDxfId="279"/>
    <tableColumn id="4" name="G1 Count" dataDxfId="278"/>
    <tableColumn id="5" name="Top Hashtags in Tweet in G2" dataDxfId="277"/>
    <tableColumn id="6" name="G2 Count" dataDxfId="276"/>
    <tableColumn id="7" name="Top Hashtags in Tweet in G3" dataDxfId="275"/>
    <tableColumn id="8" name="G3 Count" dataDxfId="274"/>
    <tableColumn id="9" name="Top Hashtags in Tweet in G4" dataDxfId="273"/>
    <tableColumn id="10" name="G4 Count" dataDxfId="272"/>
    <tableColumn id="11" name="Top Hashtags in Tweet in G5" dataDxfId="271"/>
    <tableColumn id="12" name="G5 Count" dataDxfId="270"/>
    <tableColumn id="13" name="Top Hashtags in Tweet in G6" dataDxfId="269"/>
    <tableColumn id="14" name="G6 Count" dataDxfId="268"/>
    <tableColumn id="15" name="Top Hashtags in Tweet in G7" dataDxfId="267"/>
    <tableColumn id="16" name="G7 Count" dataDxfId="266"/>
    <tableColumn id="17" name="Top Hashtags in Tweet in G8" dataDxfId="265"/>
    <tableColumn id="18" name="G8 Count" dataDxfId="26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6:R46" totalsRowShown="0" headerRowDxfId="262" dataDxfId="261">
  <autoFilter ref="A36:R46"/>
  <tableColumns count="18">
    <tableColumn id="1" name="Top Words in Tweet in Entire Graph" dataDxfId="260"/>
    <tableColumn id="2" name="Entire Graph Count" dataDxfId="259"/>
    <tableColumn id="3" name="Top Words in Tweet in G1" dataDxfId="258"/>
    <tableColumn id="4" name="G1 Count" dataDxfId="257"/>
    <tableColumn id="5" name="Top Words in Tweet in G2" dataDxfId="256"/>
    <tableColumn id="6" name="G2 Count" dataDxfId="255"/>
    <tableColumn id="7" name="Top Words in Tweet in G3" dataDxfId="254"/>
    <tableColumn id="8" name="G3 Count" dataDxfId="253"/>
    <tableColumn id="9" name="Top Words in Tweet in G4" dataDxfId="252"/>
    <tableColumn id="10" name="G4 Count" dataDxfId="251"/>
    <tableColumn id="11" name="Top Words in Tweet in G5" dataDxfId="250"/>
    <tableColumn id="12" name="G5 Count" dataDxfId="249"/>
    <tableColumn id="13" name="Top Words in Tweet in G6" dataDxfId="248"/>
    <tableColumn id="14" name="G6 Count" dataDxfId="247"/>
    <tableColumn id="15" name="Top Words in Tweet in G7" dataDxfId="246"/>
    <tableColumn id="16" name="G7 Count" dataDxfId="245"/>
    <tableColumn id="17" name="Top Words in Tweet in G8" dataDxfId="244"/>
    <tableColumn id="18" name="G8 Count" dataDxfId="243"/>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9:R59" totalsRowShown="0" headerRowDxfId="241" dataDxfId="240">
  <autoFilter ref="A49:R59"/>
  <tableColumns count="18">
    <tableColumn id="1" name="Top Word Pairs in Tweet in Entire Graph" dataDxfId="239"/>
    <tableColumn id="2" name="Entire Graph Count" dataDxfId="238"/>
    <tableColumn id="3" name="Top Word Pairs in Tweet in G1" dataDxfId="237"/>
    <tableColumn id="4" name="G1 Count" dataDxfId="236"/>
    <tableColumn id="5" name="Top Word Pairs in Tweet in G2" dataDxfId="235"/>
    <tableColumn id="6" name="G2 Count" dataDxfId="234"/>
    <tableColumn id="7" name="Top Word Pairs in Tweet in G3" dataDxfId="233"/>
    <tableColumn id="8" name="G3 Count" dataDxfId="232"/>
    <tableColumn id="9" name="Top Word Pairs in Tweet in G4" dataDxfId="231"/>
    <tableColumn id="10" name="G4 Count" dataDxfId="230"/>
    <tableColumn id="11" name="Top Word Pairs in Tweet in G5" dataDxfId="229"/>
    <tableColumn id="12" name="G5 Count" dataDxfId="228"/>
    <tableColumn id="13" name="Top Word Pairs in Tweet in G6" dataDxfId="227"/>
    <tableColumn id="14" name="G6 Count" dataDxfId="226"/>
    <tableColumn id="15" name="Top Word Pairs in Tweet in G7" dataDxfId="225"/>
    <tableColumn id="16" name="G7 Count" dataDxfId="224"/>
    <tableColumn id="17" name="Top Word Pairs in Tweet in G8" dataDxfId="223"/>
    <tableColumn id="18" name="G8 Count" dataDxfId="222"/>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2:R65" totalsRowShown="0" headerRowDxfId="220" dataDxfId="219">
  <autoFilter ref="A62:R65"/>
  <tableColumns count="18">
    <tableColumn id="1" name="Top Replied-To in Entire Graph" dataDxfId="218"/>
    <tableColumn id="2" name="Entire Graph Count" dataDxfId="214"/>
    <tableColumn id="3" name="Top Replied-To in G1" dataDxfId="213"/>
    <tableColumn id="4" name="G1 Count" dataDxfId="210"/>
    <tableColumn id="5" name="Top Replied-To in G2" dataDxfId="209"/>
    <tableColumn id="6" name="G2 Count" dataDxfId="206"/>
    <tableColumn id="7" name="Top Replied-To in G3" dataDxfId="205"/>
    <tableColumn id="8" name="G3 Count" dataDxfId="202"/>
    <tableColumn id="9" name="Top Replied-To in G4" dataDxfId="201"/>
    <tableColumn id="10" name="G4 Count" dataDxfId="198"/>
    <tableColumn id="11" name="Top Replied-To in G5" dataDxfId="197"/>
    <tableColumn id="12" name="G5 Count" dataDxfId="194"/>
    <tableColumn id="13" name="Top Replied-To in G6" dataDxfId="193"/>
    <tableColumn id="14" name="G6 Count" dataDxfId="190"/>
    <tableColumn id="15" name="Top Replied-To in G7" dataDxfId="189"/>
    <tableColumn id="16" name="G7 Count" dataDxfId="186"/>
    <tableColumn id="17" name="Top Replied-To in G8" dataDxfId="185"/>
    <tableColumn id="18" name="G8 Count" dataDxfId="184"/>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8:R78" totalsRowShown="0" headerRowDxfId="217" dataDxfId="216">
  <autoFilter ref="A68:R78"/>
  <tableColumns count="18">
    <tableColumn id="1" name="Top Mentioned in Entire Graph" dataDxfId="215"/>
    <tableColumn id="2" name="Entire Graph Count" dataDxfId="212"/>
    <tableColumn id="3" name="Top Mentioned in G1" dataDxfId="211"/>
    <tableColumn id="4" name="G1 Count" dataDxfId="208"/>
    <tableColumn id="5" name="Top Mentioned in G2" dataDxfId="207"/>
    <tableColumn id="6" name="G2 Count" dataDxfId="204"/>
    <tableColumn id="7" name="Top Mentioned in G3" dataDxfId="203"/>
    <tableColumn id="8" name="G3 Count" dataDxfId="200"/>
    <tableColumn id="9" name="Top Mentioned in G4" dataDxfId="199"/>
    <tableColumn id="10" name="G4 Count" dataDxfId="196"/>
    <tableColumn id="11" name="Top Mentioned in G5" dataDxfId="195"/>
    <tableColumn id="12" name="G5 Count" dataDxfId="192"/>
    <tableColumn id="13" name="Top Mentioned in G6" dataDxfId="191"/>
    <tableColumn id="14" name="G6 Count" dataDxfId="188"/>
    <tableColumn id="15" name="Top Mentioned in G7" dataDxfId="187"/>
    <tableColumn id="16" name="G7 Count" dataDxfId="183"/>
    <tableColumn id="17" name="Top Mentioned in G8" dataDxfId="182"/>
    <tableColumn id="18" name="G8 Count" dataDxfId="181"/>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1:R91" totalsRowShown="0" headerRowDxfId="178" dataDxfId="177">
  <autoFilter ref="A81:R91"/>
  <tableColumns count="18">
    <tableColumn id="1" name="Top Tweeters in Entire Graph" dataDxfId="176"/>
    <tableColumn id="2" name="Entire Graph Count" dataDxfId="175"/>
    <tableColumn id="3" name="Top Tweeters in G1" dataDxfId="174"/>
    <tableColumn id="4" name="G1 Count" dataDxfId="173"/>
    <tableColumn id="5" name="Top Tweeters in G2" dataDxfId="172"/>
    <tableColumn id="6" name="G2 Count" dataDxfId="171"/>
    <tableColumn id="7" name="Top Tweeters in G3" dataDxfId="170"/>
    <tableColumn id="8" name="G3 Count" dataDxfId="169"/>
    <tableColumn id="9" name="Top Tweeters in G4" dataDxfId="168"/>
    <tableColumn id="10" name="G4 Count" dataDxfId="167"/>
    <tableColumn id="11" name="Top Tweeters in G5" dataDxfId="166"/>
    <tableColumn id="12" name="G5 Count" dataDxfId="165"/>
    <tableColumn id="13" name="Top Tweeters in G6" dataDxfId="164"/>
    <tableColumn id="14" name="G6 Count" dataDxfId="163"/>
    <tableColumn id="15" name="Top Tweeters in G7" dataDxfId="162"/>
    <tableColumn id="16" name="G7 Count" dataDxfId="161"/>
    <tableColumn id="17" name="Top Tweeters in G8" dataDxfId="160"/>
    <tableColumn id="18" name="G8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5" totalsRowShown="0" headerRowDxfId="407" dataDxfId="406">
  <autoFilter ref="A2:BS45"/>
  <tableColumns count="71">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88"/>
    <tableColumn id="28" name="Dynamic Filter" dataDxfId="387"/>
    <tableColumn id="17" name="Add Your Own Columns Here" dataDxfId="386"/>
    <tableColumn id="30" name="Name" dataDxfId="385"/>
    <tableColumn id="31" name="Followed" dataDxfId="384"/>
    <tableColumn id="32" name="Followers" dataDxfId="383"/>
    <tableColumn id="33" name="Tweets" dataDxfId="382"/>
    <tableColumn id="34" name="Favorites" dataDxfId="381"/>
    <tableColumn id="35" name="Time Zone UTC Offset (Seconds)" dataDxfId="380"/>
    <tableColumn id="36" name="Description" dataDxfId="379"/>
    <tableColumn id="37" name="Location" dataDxfId="378"/>
    <tableColumn id="38" name="Web" dataDxfId="377"/>
    <tableColumn id="39" name="Time Zone" dataDxfId="376"/>
    <tableColumn id="40" name="Joined Twitter Date (UTC)" dataDxfId="375"/>
    <tableColumn id="41" name="Profile Banner Url" dataDxfId="374"/>
    <tableColumn id="42" name="Default Profile" dataDxfId="373"/>
    <tableColumn id="43" name="Default Profile Image" dataDxfId="372"/>
    <tableColumn id="44" name="Geo Enabled" dataDxfId="371"/>
    <tableColumn id="45" name="Language" dataDxfId="370"/>
    <tableColumn id="46" name="Listed Count" dataDxfId="369"/>
    <tableColumn id="47" name="Profile Background Image Url" dataDxfId="368"/>
    <tableColumn id="48" name="Verified" dataDxfId="367"/>
    <tableColumn id="49" name="Custom Menu Item Text" dataDxfId="366"/>
    <tableColumn id="50" name="Custom Menu Item Action" dataDxfId="365"/>
    <tableColumn id="51" name="Tweeted Search Term?" dataDxfId="332"/>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401" totalsRowShown="0" headerRowDxfId="147" dataDxfId="146">
  <autoFilter ref="A1:G401"/>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99" totalsRowShown="0" headerRowDxfId="138" dataDxfId="137">
  <autoFilter ref="A1:L399"/>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59" totalsRowShown="0" headerRowDxfId="64" dataDxfId="63">
  <autoFilter ref="A2:BL5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64">
  <autoFilter ref="A2:AO10"/>
  <tableColumns count="41">
    <tableColumn id="1" name="Group" dataDxfId="339"/>
    <tableColumn id="2" name="Vertex Color" dataDxfId="338"/>
    <tableColumn id="3" name="Vertex Shape" dataDxfId="336"/>
    <tableColumn id="22" name="Visibility" dataDxfId="337"/>
    <tableColumn id="4" name="Collapsed?"/>
    <tableColumn id="18" name="Label" dataDxfId="363"/>
    <tableColumn id="20" name="Collapsed X"/>
    <tableColumn id="21" name="Collapsed Y"/>
    <tableColumn id="6" name="ID" dataDxfId="362"/>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63"/>
    <tableColumn id="27" name="Top Hashtags in Tweet" dataDxfId="242"/>
    <tableColumn id="28" name="Top Words in Tweet" dataDxfId="221"/>
    <tableColumn id="29" name="Top Word Pairs in Tweet" dataDxfId="180"/>
    <tableColumn id="30" name="Top Replied-To in Tweet" dataDxfId="179"/>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361" dataDxfId="360">
  <autoFilter ref="A1:C44"/>
  <tableColumns count="3">
    <tableColumn id="1" name="Group" dataDxfId="335"/>
    <tableColumn id="2" name="Vertex" dataDxfId="334"/>
    <tableColumn id="3" name="Vertex ID" dataDxfId="3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25"/>
    <tableColumn id="2" name="Value" dataDxfId="32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59"/>
    <tableColumn id="2" name="Degree Frequency" dataDxfId="358">
      <calculatedColumnFormula>COUNTIF(Vertices[Degree], "&gt;= " &amp; D2) - COUNTIF(Vertices[Degree], "&gt;=" &amp; D3)</calculatedColumnFormula>
    </tableColumn>
    <tableColumn id="3" name="In-Degree Bin" dataDxfId="357"/>
    <tableColumn id="4" name="In-Degree Frequency" dataDxfId="356">
      <calculatedColumnFormula>COUNTIF(Vertices[In-Degree], "&gt;= " &amp; F2) - COUNTIF(Vertices[In-Degree], "&gt;=" &amp; F3)</calculatedColumnFormula>
    </tableColumn>
    <tableColumn id="5" name="Out-Degree Bin" dataDxfId="355"/>
    <tableColumn id="6" name="Out-Degree Frequency" dataDxfId="354">
      <calculatedColumnFormula>COUNTIF(Vertices[Out-Degree], "&gt;= " &amp; H2) - COUNTIF(Vertices[Out-Degree], "&gt;=" &amp; H3)</calculatedColumnFormula>
    </tableColumn>
    <tableColumn id="7" name="Betweenness Centrality Bin" dataDxfId="353"/>
    <tableColumn id="8" name="Betweenness Centrality Frequency" dataDxfId="352">
      <calculatedColumnFormula>COUNTIF(Vertices[Betweenness Centrality], "&gt;= " &amp; J2) - COUNTIF(Vertices[Betweenness Centrality], "&gt;=" &amp; J3)</calculatedColumnFormula>
    </tableColumn>
    <tableColumn id="9" name="Closeness Centrality Bin" dataDxfId="351"/>
    <tableColumn id="10" name="Closeness Centrality Frequency" dataDxfId="350">
      <calculatedColumnFormula>COUNTIF(Vertices[Closeness Centrality], "&gt;= " &amp; L2) - COUNTIF(Vertices[Closeness Centrality], "&gt;=" &amp; L3)</calculatedColumnFormula>
    </tableColumn>
    <tableColumn id="11" name="Eigenvector Centrality Bin" dataDxfId="349"/>
    <tableColumn id="12" name="Eigenvector Centrality Frequency" dataDxfId="348">
      <calculatedColumnFormula>COUNTIF(Vertices[Eigenvector Centrality], "&gt;= " &amp; N2) - COUNTIF(Vertices[Eigenvector Centrality], "&gt;=" &amp; N3)</calculatedColumnFormula>
    </tableColumn>
    <tableColumn id="18" name="PageRank Bin" dataDxfId="347"/>
    <tableColumn id="17" name="PageRank Frequency" dataDxfId="346">
      <calculatedColumnFormula>COUNTIF(Vertices[Eigenvector Centrality], "&gt;= " &amp; P2) - COUNTIF(Vertices[Eigenvector Centrality], "&gt;=" &amp; P3)</calculatedColumnFormula>
    </tableColumn>
    <tableColumn id="13" name="Clustering Coefficient Bin" dataDxfId="345"/>
    <tableColumn id="14" name="Clustering Coefficient Frequency" dataDxfId="344">
      <calculatedColumnFormula>COUNTIF(Vertices[Clustering Coefficient], "&gt;= " &amp; R2) - COUNTIF(Vertices[Clustering Coefficient], "&gt;=" &amp; R3)</calculatedColumnFormula>
    </tableColumn>
    <tableColumn id="15" name="Dynamic Filter Bin" dataDxfId="343"/>
    <tableColumn id="16" name="Dynamic Filter Frequency" dataDxfId="34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xtbook.com/nxtbooks/ensembleiq/conveniencestorenews_201902/index.php#/1" TargetMode="External" /><Relationship Id="rId2" Type="http://schemas.openxmlformats.org/officeDocument/2006/relationships/hyperlink" Target="https://www.nxtbook.com/nxtbooks/ensembleiq/conveniencestorenews_201902/index.php#/1" TargetMode="External" /><Relationship Id="rId3" Type="http://schemas.openxmlformats.org/officeDocument/2006/relationships/hyperlink" Target="https://www.nxtbook.com/nxtbooks/ensembleiq/conveniencestorenews_201902/index.php#/1" TargetMode="External" /><Relationship Id="rId4" Type="http://schemas.openxmlformats.org/officeDocument/2006/relationships/hyperlink" Target="https://twitter.com/EnsembleIQ/status/1097998265839173633" TargetMode="External" /><Relationship Id="rId5" Type="http://schemas.openxmlformats.org/officeDocument/2006/relationships/hyperlink" Target="https://twitter.com/i/web/status/1098526580618481666" TargetMode="External" /><Relationship Id="rId6" Type="http://schemas.openxmlformats.org/officeDocument/2006/relationships/hyperlink" Target="https://twitter.com/i/web/status/1098529920773513216" TargetMode="External" /><Relationship Id="rId7" Type="http://schemas.openxmlformats.org/officeDocument/2006/relationships/hyperlink" Target="https://twitter.com/i/web/status/1098538137440129024" TargetMode="External" /><Relationship Id="rId8" Type="http://schemas.openxmlformats.org/officeDocument/2006/relationships/hyperlink" Target="https://twitter.com/i/web/status/1098538542605717506" TargetMode="External" /><Relationship Id="rId9" Type="http://schemas.openxmlformats.org/officeDocument/2006/relationships/hyperlink" Target="http://www2.kingrs.com/l/53612/2019-02-21/k4tqxc" TargetMode="External" /><Relationship Id="rId10" Type="http://schemas.openxmlformats.org/officeDocument/2006/relationships/hyperlink" Target="https://www.nxtbook.com/nxtbooks/ensembleiq/pg_201902/index.php#/36" TargetMode="External" /><Relationship Id="rId11" Type="http://schemas.openxmlformats.org/officeDocument/2006/relationships/hyperlink" Target="https://twitter.com/i/web/status/1097998265839173633" TargetMode="External" /><Relationship Id="rId12" Type="http://schemas.openxmlformats.org/officeDocument/2006/relationships/hyperlink" Target="https://dy.si/skdym" TargetMode="External" /><Relationship Id="rId13" Type="http://schemas.openxmlformats.org/officeDocument/2006/relationships/hyperlink" Target="https://www.nxtbook.com/nxtbooks/ensembleiq/cgt_201902/index.php#/10?platform=hootsuite" TargetMode="External" /><Relationship Id="rId14" Type="http://schemas.openxmlformats.org/officeDocument/2006/relationships/hyperlink" Target="https://www.nxtbook.com/nxtbooks/ensembleiq/pg_201902/index.php#/80" TargetMode="External" /><Relationship Id="rId15" Type="http://schemas.openxmlformats.org/officeDocument/2006/relationships/hyperlink" Target="https://www.nxtbook.com/nxtbooks/ensembleiq/pg_201902/index.php#/80" TargetMode="External" /><Relationship Id="rId16" Type="http://schemas.openxmlformats.org/officeDocument/2006/relationships/hyperlink" Target="https://www.nxtbook.com/nxtbooks/ensembleiq/pg_201902/index.php#/80" TargetMode="External" /><Relationship Id="rId17" Type="http://schemas.openxmlformats.org/officeDocument/2006/relationships/hyperlink" Target="https://www.nxtbook.com/nxtbooks/ensembleiq/pg_201902/index.php#/80" TargetMode="External" /><Relationship Id="rId18" Type="http://schemas.openxmlformats.org/officeDocument/2006/relationships/hyperlink" Target="https://events.ensembleiq.com/rcas-2019" TargetMode="External" /><Relationship Id="rId19" Type="http://schemas.openxmlformats.org/officeDocument/2006/relationships/hyperlink" Target="https://events.ensembleiq.com/rcas-2019" TargetMode="External" /><Relationship Id="rId20" Type="http://schemas.openxmlformats.org/officeDocument/2006/relationships/hyperlink" Target="https://events.ensembleiq.com/rcas-2019" TargetMode="External" /><Relationship Id="rId21" Type="http://schemas.openxmlformats.org/officeDocument/2006/relationships/hyperlink" Target="https://events.ensembleiq.com/rcas-2019" TargetMode="External" /><Relationship Id="rId22" Type="http://schemas.openxmlformats.org/officeDocument/2006/relationships/hyperlink" Target="https://events.ensembleiq.com/rcas-2019/208595" TargetMode="External" /><Relationship Id="rId23" Type="http://schemas.openxmlformats.org/officeDocument/2006/relationships/hyperlink" Target="https://events.ensembleiq.com/rcas-2019/208595" TargetMode="External" /><Relationship Id="rId24" Type="http://schemas.openxmlformats.org/officeDocument/2006/relationships/hyperlink" Target="https://events.ensembleiq.com/rcas-2019" TargetMode="External" /><Relationship Id="rId25" Type="http://schemas.openxmlformats.org/officeDocument/2006/relationships/hyperlink" Target="https://www.nxtbook.com/nxtbooks/ensembleiq/pg_201902/index.php#/2" TargetMode="External" /><Relationship Id="rId26" Type="http://schemas.openxmlformats.org/officeDocument/2006/relationships/hyperlink" Target="https://twitter.com/i/web/status/1100539381537034240" TargetMode="External" /><Relationship Id="rId27" Type="http://schemas.openxmlformats.org/officeDocument/2006/relationships/hyperlink" Target="https://twitter.com/i/web/status/1100759155831230464" TargetMode="External" /><Relationship Id="rId28" Type="http://schemas.openxmlformats.org/officeDocument/2006/relationships/hyperlink" Target="https://twitter.com/i/web/status/1100806441080893440" TargetMode="External" /><Relationship Id="rId29" Type="http://schemas.openxmlformats.org/officeDocument/2006/relationships/hyperlink" Target="https://twitter.com/i/web/status/1100806441080893440" TargetMode="External" /><Relationship Id="rId30" Type="http://schemas.openxmlformats.org/officeDocument/2006/relationships/hyperlink" Target="https://events.ensembleiq.com/rcas-2019/208595" TargetMode="External" /><Relationship Id="rId31" Type="http://schemas.openxmlformats.org/officeDocument/2006/relationships/hyperlink" Target="https://events.ensembleiq.com/rcas-2019" TargetMode="External" /><Relationship Id="rId32" Type="http://schemas.openxmlformats.org/officeDocument/2006/relationships/hyperlink" Target="https://events.ensembleiq.com/rcas-2019" TargetMode="External" /><Relationship Id="rId33" Type="http://schemas.openxmlformats.org/officeDocument/2006/relationships/hyperlink" Target="https://events.ensembleiq.com/rcas-2019/208595" TargetMode="External" /><Relationship Id="rId34" Type="http://schemas.openxmlformats.org/officeDocument/2006/relationships/hyperlink" Target="https://events.ensembleiq.com/rcas-2019" TargetMode="External" /><Relationship Id="rId35" Type="http://schemas.openxmlformats.org/officeDocument/2006/relationships/hyperlink" Target="https://www.nxtbook.com/nxtbooks/ensembleiq/dsn_201902/index.php#/62" TargetMode="External" /><Relationship Id="rId36" Type="http://schemas.openxmlformats.org/officeDocument/2006/relationships/hyperlink" Target="https://events.ensembleiq.com/rcas-2019/208595" TargetMode="External" /><Relationship Id="rId37" Type="http://schemas.openxmlformats.org/officeDocument/2006/relationships/hyperlink" Target="https://events.ensembleiq.com/rcas-2019/208595" TargetMode="External" /><Relationship Id="rId38" Type="http://schemas.openxmlformats.org/officeDocument/2006/relationships/hyperlink" Target="https://events.ensembleiq.com/rcas-2019/208595" TargetMode="External" /><Relationship Id="rId39" Type="http://schemas.openxmlformats.org/officeDocument/2006/relationships/hyperlink" Target="https://events.ensembleiq.com/rcas-2019/208595" TargetMode="External" /><Relationship Id="rId40" Type="http://schemas.openxmlformats.org/officeDocument/2006/relationships/hyperlink" Target="https://events.ensembleiq.com/p2plu-bootcamp" TargetMode="External" /><Relationship Id="rId41" Type="http://schemas.openxmlformats.org/officeDocument/2006/relationships/hyperlink" Target="https://events.ensembleiq.com/p2plu-bootcamp" TargetMode="External" /><Relationship Id="rId42" Type="http://schemas.openxmlformats.org/officeDocument/2006/relationships/hyperlink" Target="https://events.ensembleiq.com/p2plu-bootcamp" TargetMode="External" /><Relationship Id="rId43" Type="http://schemas.openxmlformats.org/officeDocument/2006/relationships/hyperlink" Target="https://pbs.twimg.com/media/DzdRQ8QWkAACMXh.jpg" TargetMode="External" /><Relationship Id="rId44" Type="http://schemas.openxmlformats.org/officeDocument/2006/relationships/hyperlink" Target="https://pbs.twimg.com/media/DzdRQ8QWkAACMXh.jpg" TargetMode="External" /><Relationship Id="rId45" Type="http://schemas.openxmlformats.org/officeDocument/2006/relationships/hyperlink" Target="https://pbs.twimg.com/media/D0WENC6WoAI7lY6.jpg" TargetMode="External" /><Relationship Id="rId46" Type="http://schemas.openxmlformats.org/officeDocument/2006/relationships/hyperlink" Target="https://pbs.twimg.com/media/D0WENC6WoAI7lY6.jpg" TargetMode="External" /><Relationship Id="rId47" Type="http://schemas.openxmlformats.org/officeDocument/2006/relationships/hyperlink" Target="https://pbs.twimg.com/tweet_video_thumb/DzyBiJdW0AImg59.jpg" TargetMode="External" /><Relationship Id="rId48" Type="http://schemas.openxmlformats.org/officeDocument/2006/relationships/hyperlink" Target="https://pbs.twimg.com/tweet_video_thumb/DzyBiJdW0AImg59.jpg" TargetMode="External" /><Relationship Id="rId49" Type="http://schemas.openxmlformats.org/officeDocument/2006/relationships/hyperlink" Target="https://pbs.twimg.com/media/D0XhXMxXQAAas2a.jpg" TargetMode="External" /><Relationship Id="rId50" Type="http://schemas.openxmlformats.org/officeDocument/2006/relationships/hyperlink" Target="https://pbs.twimg.com/media/D0XhXMxXQAAas2a.jpg" TargetMode="External" /><Relationship Id="rId51" Type="http://schemas.openxmlformats.org/officeDocument/2006/relationships/hyperlink" Target="https://pbs.twimg.com/media/DzeprxBWkAIkLpK.jpg" TargetMode="External" /><Relationship Id="rId52" Type="http://schemas.openxmlformats.org/officeDocument/2006/relationships/hyperlink" Target="https://pbs.twimg.com/media/DzvbXb1W0AE335f.jpg" TargetMode="External" /><Relationship Id="rId53" Type="http://schemas.openxmlformats.org/officeDocument/2006/relationships/hyperlink" Target="https://pbs.twimg.com/media/Dz8LVQUWwAU2s0A.jpg" TargetMode="External" /><Relationship Id="rId54" Type="http://schemas.openxmlformats.org/officeDocument/2006/relationships/hyperlink" Target="https://pbs.twimg.com/media/D0WNh5WXQAUOYA1.jpg" TargetMode="External" /><Relationship Id="rId55" Type="http://schemas.openxmlformats.org/officeDocument/2006/relationships/hyperlink" Target="https://pbs.twimg.com/media/D0WNh5WXQAUOYA1.jpg" TargetMode="External" /><Relationship Id="rId56" Type="http://schemas.openxmlformats.org/officeDocument/2006/relationships/hyperlink" Target="https://pbs.twimg.com/media/D0XhXMxXQAAas2a.jpg" TargetMode="External" /><Relationship Id="rId57" Type="http://schemas.openxmlformats.org/officeDocument/2006/relationships/hyperlink" Target="https://pbs.twimg.com/media/D0XXv41WsAED6Gn.jpg" TargetMode="External" /><Relationship Id="rId58" Type="http://schemas.openxmlformats.org/officeDocument/2006/relationships/hyperlink" Target="https://pbs.twimg.com/media/D0WCZmHWsAId37U.jpg" TargetMode="External" /><Relationship Id="rId59" Type="http://schemas.openxmlformats.org/officeDocument/2006/relationships/hyperlink" Target="https://pbs.twimg.com/media/D0cA1rWUwAAlyFk.jpg" TargetMode="External" /><Relationship Id="rId60" Type="http://schemas.openxmlformats.org/officeDocument/2006/relationships/hyperlink" Target="https://pbs.twimg.com/media/D0cA1rWUwAAlyFk.jpg" TargetMode="External" /><Relationship Id="rId61" Type="http://schemas.openxmlformats.org/officeDocument/2006/relationships/hyperlink" Target="https://pbs.twimg.com/media/DzS-nLhXQAErVba.jpg" TargetMode="External" /><Relationship Id="rId62" Type="http://schemas.openxmlformats.org/officeDocument/2006/relationships/hyperlink" Target="https://pbs.twimg.com/media/D0cA1rWUwAAlyFk.jpg" TargetMode="External" /><Relationship Id="rId63" Type="http://schemas.openxmlformats.org/officeDocument/2006/relationships/hyperlink" Target="https://pbs.twimg.com/media/D0W0iDfX0AAZJbQ.png" TargetMode="External" /><Relationship Id="rId64" Type="http://schemas.openxmlformats.org/officeDocument/2006/relationships/hyperlink" Target="https://pbs.twimg.com/media/DyQB8b2X0AAsuOR.jpg" TargetMode="External" /><Relationship Id="rId65" Type="http://schemas.openxmlformats.org/officeDocument/2006/relationships/hyperlink" Target="https://pbs.twimg.com/media/DzYINSFX4AUMl-g.jpg" TargetMode="External" /><Relationship Id="rId66" Type="http://schemas.openxmlformats.org/officeDocument/2006/relationships/hyperlink" Target="https://pbs.twimg.com/media/Dz3BvhXWwAAhTQE.jpg" TargetMode="External" /><Relationship Id="rId67" Type="http://schemas.openxmlformats.org/officeDocument/2006/relationships/hyperlink" Target="https://pbs.twimg.com/media/Dz8LVQUWwAU2s0A.jpg" TargetMode="External" /><Relationship Id="rId68" Type="http://schemas.openxmlformats.org/officeDocument/2006/relationships/hyperlink" Target="https://pbs.twimg.com/media/DzTEkWfX4AEh4xB.jpg" TargetMode="External" /><Relationship Id="rId69" Type="http://schemas.openxmlformats.org/officeDocument/2006/relationships/hyperlink" Target="https://pbs.twimg.com/media/Dzy183KX0AEI4KM.jpg" TargetMode="External" /><Relationship Id="rId70" Type="http://schemas.openxmlformats.org/officeDocument/2006/relationships/hyperlink" Target="https://pbs.twimg.com/media/Dzzi1cQWwAAyUg0.jpg" TargetMode="External" /><Relationship Id="rId71" Type="http://schemas.openxmlformats.org/officeDocument/2006/relationships/hyperlink" Target="https://pbs.twimg.com/media/Dz4YBxiW0AImRMD.jpg" TargetMode="External" /><Relationship Id="rId72" Type="http://schemas.openxmlformats.org/officeDocument/2006/relationships/hyperlink" Target="https://pbs.twimg.com/media/D0cvlusUcAAlNUd.jpg" TargetMode="External" /><Relationship Id="rId73" Type="http://schemas.openxmlformats.org/officeDocument/2006/relationships/hyperlink" Target="http://pbs.twimg.com/profile_images/933442473455706112/gp9DOtSx_normal.jpg" TargetMode="External" /><Relationship Id="rId74" Type="http://schemas.openxmlformats.org/officeDocument/2006/relationships/hyperlink" Target="https://pbs.twimg.com/media/DzdRQ8QWkAACMXh.jpg" TargetMode="External" /><Relationship Id="rId75" Type="http://schemas.openxmlformats.org/officeDocument/2006/relationships/hyperlink" Target="http://pbs.twimg.com/profile_images/788297097166618624/HDpOiYPc_normal.jpg" TargetMode="External" /><Relationship Id="rId76" Type="http://schemas.openxmlformats.org/officeDocument/2006/relationships/hyperlink" Target="https://pbs.twimg.com/media/DzdRQ8QWkAACMXh.jpg" TargetMode="External" /><Relationship Id="rId77" Type="http://schemas.openxmlformats.org/officeDocument/2006/relationships/hyperlink" Target="http://pbs.twimg.com/profile_images/800624133616726016/WkSrgGo3_normal.jpg" TargetMode="External" /><Relationship Id="rId78" Type="http://schemas.openxmlformats.org/officeDocument/2006/relationships/hyperlink" Target="http://pbs.twimg.com/profile_images/1061910852067041280/pCnMjyPh_normal.jpg" TargetMode="External" /><Relationship Id="rId79" Type="http://schemas.openxmlformats.org/officeDocument/2006/relationships/hyperlink" Target="http://pbs.twimg.com/profile_images/1062514057096220672/0MtRr4zi_normal.jpg" TargetMode="External" /><Relationship Id="rId80" Type="http://schemas.openxmlformats.org/officeDocument/2006/relationships/hyperlink" Target="http://pbs.twimg.com/profile_images/967068535661850624/AwKlCcTl_normal.jpg" TargetMode="External" /><Relationship Id="rId81" Type="http://schemas.openxmlformats.org/officeDocument/2006/relationships/hyperlink" Target="http://pbs.twimg.com/profile_images/967068535661850624/AwKlCcTl_normal.jpg" TargetMode="External" /><Relationship Id="rId82" Type="http://schemas.openxmlformats.org/officeDocument/2006/relationships/hyperlink" Target="http://pbs.twimg.com/profile_images/1057949676161429505/0zvPdhEa_normal.jpg" TargetMode="External" /><Relationship Id="rId83" Type="http://schemas.openxmlformats.org/officeDocument/2006/relationships/hyperlink" Target="http://pbs.twimg.com/profile_images/1057949676161429505/0zvPdhEa_normal.jpg" TargetMode="External" /><Relationship Id="rId84" Type="http://schemas.openxmlformats.org/officeDocument/2006/relationships/hyperlink" Target="http://pbs.twimg.com/profile_images/1014261001770938370/JSAPfkKM_normal.jpg" TargetMode="External" /><Relationship Id="rId85" Type="http://schemas.openxmlformats.org/officeDocument/2006/relationships/hyperlink" Target="http://pbs.twimg.com/profile_images/1014261001770938370/JSAPfkKM_normal.jpg" TargetMode="External" /><Relationship Id="rId86" Type="http://schemas.openxmlformats.org/officeDocument/2006/relationships/hyperlink" Target="http://pbs.twimg.com/profile_images/1031777813903364097/t_1wUeTr_normal.jpg" TargetMode="External" /><Relationship Id="rId87" Type="http://schemas.openxmlformats.org/officeDocument/2006/relationships/hyperlink" Target="http://pbs.twimg.com/profile_images/1031777813903364097/t_1wUeTr_normal.jpg" TargetMode="External" /><Relationship Id="rId88" Type="http://schemas.openxmlformats.org/officeDocument/2006/relationships/hyperlink" Target="http://pbs.twimg.com/profile_images/1020714709958447104/jhUTGa9d_normal.jpg" TargetMode="External" /><Relationship Id="rId89" Type="http://schemas.openxmlformats.org/officeDocument/2006/relationships/hyperlink" Target="http://pbs.twimg.com/profile_images/1020714709958447104/jhUTGa9d_normal.jpg" TargetMode="External" /><Relationship Id="rId90" Type="http://schemas.openxmlformats.org/officeDocument/2006/relationships/hyperlink" Target="http://pbs.twimg.com/profile_images/1061898735234531328/qXreED7r_normal.jpg" TargetMode="External" /><Relationship Id="rId91" Type="http://schemas.openxmlformats.org/officeDocument/2006/relationships/hyperlink" Target="http://pbs.twimg.com/profile_images/1061898735234531328/qXreED7r_normal.jpg" TargetMode="External" /><Relationship Id="rId92" Type="http://schemas.openxmlformats.org/officeDocument/2006/relationships/hyperlink" Target="http://pbs.twimg.com/profile_images/979788186766454784/-7lO_Azb_normal.jpg" TargetMode="External" /><Relationship Id="rId93" Type="http://schemas.openxmlformats.org/officeDocument/2006/relationships/hyperlink" Target="http://pbs.twimg.com/profile_images/979788186766454784/-7lO_Azb_normal.jpg" TargetMode="External" /><Relationship Id="rId94" Type="http://schemas.openxmlformats.org/officeDocument/2006/relationships/hyperlink" Target="http://pbs.twimg.com/profile_images/1318778139/KRS_logo_twitter_normal.jpg" TargetMode="External" /><Relationship Id="rId95" Type="http://schemas.openxmlformats.org/officeDocument/2006/relationships/hyperlink" Target="http://pbs.twimg.com/profile_images/700054954845859843/5Nx2w2OE_normal.png" TargetMode="External" /><Relationship Id="rId96" Type="http://schemas.openxmlformats.org/officeDocument/2006/relationships/hyperlink" Target="http://pbs.twimg.com/profile_images/1045236962297303040/ixBm-t3-_normal.jpg" TargetMode="External" /><Relationship Id="rId97" Type="http://schemas.openxmlformats.org/officeDocument/2006/relationships/hyperlink" Target="http://pbs.twimg.com/profile_images/763785096436461568/Gmu9I3qZ_normal.jpg" TargetMode="External" /><Relationship Id="rId98" Type="http://schemas.openxmlformats.org/officeDocument/2006/relationships/hyperlink" Target="http://abs.twimg.com/sticky/default_profile_images/default_profile_normal.png" TargetMode="External" /><Relationship Id="rId99" Type="http://schemas.openxmlformats.org/officeDocument/2006/relationships/hyperlink" Target="http://pbs.twimg.com/profile_images/657207052809297920/RvDZZj52_normal.jpg" TargetMode="External" /><Relationship Id="rId100" Type="http://schemas.openxmlformats.org/officeDocument/2006/relationships/hyperlink" Target="http://pbs.twimg.com/profile_images/674444756680908800/EC0IEwMD_normal.jpg" TargetMode="External" /><Relationship Id="rId101" Type="http://schemas.openxmlformats.org/officeDocument/2006/relationships/hyperlink" Target="https://pbs.twimg.com/media/D0WENC6WoAI7lY6.jpg" TargetMode="External" /><Relationship Id="rId102" Type="http://schemas.openxmlformats.org/officeDocument/2006/relationships/hyperlink" Target="https://pbs.twimg.com/media/D0WENC6WoAI7lY6.jpg" TargetMode="External" /><Relationship Id="rId103" Type="http://schemas.openxmlformats.org/officeDocument/2006/relationships/hyperlink" Target="https://pbs.twimg.com/tweet_video_thumb/DzyBiJdW0AImg59.jpg" TargetMode="External" /><Relationship Id="rId104" Type="http://schemas.openxmlformats.org/officeDocument/2006/relationships/hyperlink" Target="https://pbs.twimg.com/tweet_video_thumb/DzyBiJdW0AImg59.jpg" TargetMode="External" /><Relationship Id="rId105" Type="http://schemas.openxmlformats.org/officeDocument/2006/relationships/hyperlink" Target="http://pbs.twimg.com/profile_images/1095347754220568576/UzIOiwT9_normal.jpg" TargetMode="External" /><Relationship Id="rId106" Type="http://schemas.openxmlformats.org/officeDocument/2006/relationships/hyperlink" Target="https://pbs.twimg.com/media/D0XhXMxXQAAas2a.jpg" TargetMode="External" /><Relationship Id="rId107" Type="http://schemas.openxmlformats.org/officeDocument/2006/relationships/hyperlink" Target="https://pbs.twimg.com/media/D0XhXMxXQAAas2a.jpg" TargetMode="External" /><Relationship Id="rId108" Type="http://schemas.openxmlformats.org/officeDocument/2006/relationships/hyperlink" Target="http://pbs.twimg.com/profile_images/785535689819561984/X5KiijPc_normal.jpg" TargetMode="External" /><Relationship Id="rId109" Type="http://schemas.openxmlformats.org/officeDocument/2006/relationships/hyperlink" Target="http://pbs.twimg.com/profile_images/785535689819561984/X5KiijPc_normal.jpg" TargetMode="External" /><Relationship Id="rId110" Type="http://schemas.openxmlformats.org/officeDocument/2006/relationships/hyperlink" Target="https://pbs.twimg.com/media/DzeprxBWkAIkLpK.jpg" TargetMode="External" /><Relationship Id="rId111" Type="http://schemas.openxmlformats.org/officeDocument/2006/relationships/hyperlink" Target="http://pbs.twimg.com/profile_images/785535689819561984/X5KiijPc_normal.jpg" TargetMode="External" /><Relationship Id="rId112" Type="http://schemas.openxmlformats.org/officeDocument/2006/relationships/hyperlink" Target="http://pbs.twimg.com/profile_images/785535689819561984/X5KiijPc_normal.jpg" TargetMode="External" /><Relationship Id="rId113" Type="http://schemas.openxmlformats.org/officeDocument/2006/relationships/hyperlink" Target="https://pbs.twimg.com/media/DzvbXb1W0AE335f.jpg" TargetMode="External" /><Relationship Id="rId114" Type="http://schemas.openxmlformats.org/officeDocument/2006/relationships/hyperlink" Target="http://pbs.twimg.com/profile_images/785535689819561984/X5KiijPc_normal.jpg" TargetMode="External" /><Relationship Id="rId115" Type="http://schemas.openxmlformats.org/officeDocument/2006/relationships/hyperlink" Target="http://pbs.twimg.com/profile_images/785535689819561984/X5KiijPc_normal.jpg" TargetMode="External" /><Relationship Id="rId116" Type="http://schemas.openxmlformats.org/officeDocument/2006/relationships/hyperlink" Target="https://pbs.twimg.com/media/Dz8LVQUWwAU2s0A.jpg" TargetMode="External" /><Relationship Id="rId117" Type="http://schemas.openxmlformats.org/officeDocument/2006/relationships/hyperlink" Target="http://pbs.twimg.com/profile_images/785535689819561984/X5KiijPc_normal.jpg" TargetMode="External" /><Relationship Id="rId118" Type="http://schemas.openxmlformats.org/officeDocument/2006/relationships/hyperlink" Target="https://pbs.twimg.com/media/D0WNh5WXQAUOYA1.jpg" TargetMode="External" /><Relationship Id="rId119" Type="http://schemas.openxmlformats.org/officeDocument/2006/relationships/hyperlink" Target="https://pbs.twimg.com/media/D0WNh5WXQAUOYA1.jpg" TargetMode="External" /><Relationship Id="rId120" Type="http://schemas.openxmlformats.org/officeDocument/2006/relationships/hyperlink" Target="https://pbs.twimg.com/media/D0XhXMxXQAAas2a.jpg" TargetMode="External" /><Relationship Id="rId121" Type="http://schemas.openxmlformats.org/officeDocument/2006/relationships/hyperlink" Target="http://pbs.twimg.com/profile_images/1046186729470918656/ORC2513v_normal.jpg" TargetMode="External" /><Relationship Id="rId122" Type="http://schemas.openxmlformats.org/officeDocument/2006/relationships/hyperlink" Target="http://pbs.twimg.com/profile_images/730839158357405696/YSR6wVjc_normal.jpg" TargetMode="External" /><Relationship Id="rId123" Type="http://schemas.openxmlformats.org/officeDocument/2006/relationships/hyperlink" Target="http://pbs.twimg.com/profile_images/730839158357405696/YSR6wVjc_normal.jpg" TargetMode="External" /><Relationship Id="rId124" Type="http://schemas.openxmlformats.org/officeDocument/2006/relationships/hyperlink" Target="https://pbs.twimg.com/media/D0XXv41WsAED6Gn.jpg" TargetMode="External" /><Relationship Id="rId125" Type="http://schemas.openxmlformats.org/officeDocument/2006/relationships/hyperlink" Target="http://pbs.twimg.com/profile_images/1012372433557512192/ouI1Lbgb_normal.jpg" TargetMode="External" /><Relationship Id="rId126" Type="http://schemas.openxmlformats.org/officeDocument/2006/relationships/hyperlink" Target="http://pbs.twimg.com/profile_images/3149744811/8c61c8ded40f4cabada4a57bc2475578_normal.jpeg" TargetMode="External" /><Relationship Id="rId127" Type="http://schemas.openxmlformats.org/officeDocument/2006/relationships/hyperlink" Target="http://pbs.twimg.com/profile_images/1080232237260369920/qQGu8EqG_normal.jpg" TargetMode="External" /><Relationship Id="rId128" Type="http://schemas.openxmlformats.org/officeDocument/2006/relationships/hyperlink" Target="http://pbs.twimg.com/profile_images/684048590411448320/FZ6mYnNy_normal.jpg" TargetMode="External" /><Relationship Id="rId129" Type="http://schemas.openxmlformats.org/officeDocument/2006/relationships/hyperlink" Target="http://pbs.twimg.com/profile_images/684048590411448320/FZ6mYnNy_normal.jpg" TargetMode="External" /><Relationship Id="rId130" Type="http://schemas.openxmlformats.org/officeDocument/2006/relationships/hyperlink" Target="https://pbs.twimg.com/media/D0WCZmHWsAId37U.jpg" TargetMode="External" /><Relationship Id="rId131" Type="http://schemas.openxmlformats.org/officeDocument/2006/relationships/hyperlink" Target="https://pbs.twimg.com/media/D0cA1rWUwAAlyFk.jpg" TargetMode="External" /><Relationship Id="rId132" Type="http://schemas.openxmlformats.org/officeDocument/2006/relationships/hyperlink" Target="https://pbs.twimg.com/media/D0cA1rWUwAAlyFk.jpg" TargetMode="External" /><Relationship Id="rId133" Type="http://schemas.openxmlformats.org/officeDocument/2006/relationships/hyperlink" Target="https://pbs.twimg.com/media/DzS-nLhXQAErVba.jpg" TargetMode="External" /><Relationship Id="rId134" Type="http://schemas.openxmlformats.org/officeDocument/2006/relationships/hyperlink" Target="https://pbs.twimg.com/media/D0cA1rWUwAAlyFk.jpg" TargetMode="External" /><Relationship Id="rId135" Type="http://schemas.openxmlformats.org/officeDocument/2006/relationships/hyperlink" Target="https://pbs.twimg.com/media/D0W0iDfX0AAZJbQ.png" TargetMode="External" /><Relationship Id="rId136" Type="http://schemas.openxmlformats.org/officeDocument/2006/relationships/hyperlink" Target="http://pbs.twimg.com/profile_images/1098671659802861569/WB8D15yr_normal.png" TargetMode="External" /><Relationship Id="rId137" Type="http://schemas.openxmlformats.org/officeDocument/2006/relationships/hyperlink" Target="https://pbs.twimg.com/media/DyQB8b2X0AAsuOR.jpg" TargetMode="External" /><Relationship Id="rId138" Type="http://schemas.openxmlformats.org/officeDocument/2006/relationships/hyperlink" Target="https://pbs.twimg.com/media/DzYINSFX4AUMl-g.jpg" TargetMode="External" /><Relationship Id="rId139" Type="http://schemas.openxmlformats.org/officeDocument/2006/relationships/hyperlink" Target="https://pbs.twimg.com/media/Dz3BvhXWwAAhTQE.jpg" TargetMode="External" /><Relationship Id="rId140" Type="http://schemas.openxmlformats.org/officeDocument/2006/relationships/hyperlink" Target="https://pbs.twimg.com/media/Dz8LVQUWwAU2s0A.jpg" TargetMode="External" /><Relationship Id="rId141" Type="http://schemas.openxmlformats.org/officeDocument/2006/relationships/hyperlink" Target="http://pbs.twimg.com/profile_images/877962175997812736/iyfQEmTp_normal.jpg" TargetMode="External" /><Relationship Id="rId142" Type="http://schemas.openxmlformats.org/officeDocument/2006/relationships/hyperlink" Target="https://pbs.twimg.com/media/DzTEkWfX4AEh4xB.jpg" TargetMode="External" /><Relationship Id="rId143" Type="http://schemas.openxmlformats.org/officeDocument/2006/relationships/hyperlink" Target="https://pbs.twimg.com/media/Dzy183KX0AEI4KM.jpg" TargetMode="External" /><Relationship Id="rId144" Type="http://schemas.openxmlformats.org/officeDocument/2006/relationships/hyperlink" Target="https://pbs.twimg.com/media/Dzzi1cQWwAAyUg0.jpg" TargetMode="External" /><Relationship Id="rId145" Type="http://schemas.openxmlformats.org/officeDocument/2006/relationships/hyperlink" Target="https://pbs.twimg.com/media/Dz4YBxiW0AImRMD.jpg" TargetMode="External" /><Relationship Id="rId146" Type="http://schemas.openxmlformats.org/officeDocument/2006/relationships/hyperlink" Target="https://pbs.twimg.com/media/D0cvlusUcAAlNUd.jpg" TargetMode="External" /><Relationship Id="rId147" Type="http://schemas.openxmlformats.org/officeDocument/2006/relationships/hyperlink" Target="https://twitter.com/#!/benrund/status/1095919703510388737" TargetMode="External" /><Relationship Id="rId148" Type="http://schemas.openxmlformats.org/officeDocument/2006/relationships/hyperlink" Target="https://twitter.com/#!/lizerk/status/1096434406124863488" TargetMode="External" /><Relationship Id="rId149" Type="http://schemas.openxmlformats.org/officeDocument/2006/relationships/hyperlink" Target="https://twitter.com/#!/riversandmdm/status/1095738313783291904" TargetMode="External" /><Relationship Id="rId150" Type="http://schemas.openxmlformats.org/officeDocument/2006/relationships/hyperlink" Target="https://twitter.com/#!/lizerk/status/1096434406124863488" TargetMode="External" /><Relationship Id="rId151" Type="http://schemas.openxmlformats.org/officeDocument/2006/relationships/hyperlink" Target="https://twitter.com/#!/laura_freund/status/1098216070391975943" TargetMode="External" /><Relationship Id="rId152" Type="http://schemas.openxmlformats.org/officeDocument/2006/relationships/hyperlink" Target="https://twitter.com/#!/insolarkorea/status/1098526580618481666" TargetMode="External" /><Relationship Id="rId153" Type="http://schemas.openxmlformats.org/officeDocument/2006/relationships/hyperlink" Target="https://twitter.com/#!/insolarjapan/status/1098529920773513216" TargetMode="External" /><Relationship Id="rId154" Type="http://schemas.openxmlformats.org/officeDocument/2006/relationships/hyperlink" Target="https://twitter.com/#!/how_to_coin/status/1098538599258021888" TargetMode="External" /><Relationship Id="rId155" Type="http://schemas.openxmlformats.org/officeDocument/2006/relationships/hyperlink" Target="https://twitter.com/#!/how_to_coin/status/1098538599258021888" TargetMode="External" /><Relationship Id="rId156" Type="http://schemas.openxmlformats.org/officeDocument/2006/relationships/hyperlink" Target="https://twitter.com/#!/rolandasoz/status/1098539037135122433" TargetMode="External" /><Relationship Id="rId157" Type="http://schemas.openxmlformats.org/officeDocument/2006/relationships/hyperlink" Target="https://twitter.com/#!/rolandasoz/status/1098539037135122433" TargetMode="External" /><Relationship Id="rId158" Type="http://schemas.openxmlformats.org/officeDocument/2006/relationships/hyperlink" Target="https://twitter.com/#!/mauri_the_coach/status/1098578611735592962" TargetMode="External" /><Relationship Id="rId159" Type="http://schemas.openxmlformats.org/officeDocument/2006/relationships/hyperlink" Target="https://twitter.com/#!/mauri_the_coach/status/1098578611735592962" TargetMode="External" /><Relationship Id="rId160" Type="http://schemas.openxmlformats.org/officeDocument/2006/relationships/hyperlink" Target="https://twitter.com/#!/lowcap_hunter/status/1098619698521038848" TargetMode="External" /><Relationship Id="rId161" Type="http://schemas.openxmlformats.org/officeDocument/2006/relationships/hyperlink" Target="https://twitter.com/#!/lowcap_hunter/status/1098619698521038848" TargetMode="External" /><Relationship Id="rId162" Type="http://schemas.openxmlformats.org/officeDocument/2006/relationships/hyperlink" Target="https://twitter.com/#!/chschnei_at/status/1098646777748746240" TargetMode="External" /><Relationship Id="rId163" Type="http://schemas.openxmlformats.org/officeDocument/2006/relationships/hyperlink" Target="https://twitter.com/#!/chschnei_at/status/1098646777748746240" TargetMode="External" /><Relationship Id="rId164" Type="http://schemas.openxmlformats.org/officeDocument/2006/relationships/hyperlink" Target="https://twitter.com/#!/insolario/status/1098538137440129024" TargetMode="External" /><Relationship Id="rId165" Type="http://schemas.openxmlformats.org/officeDocument/2006/relationships/hyperlink" Target="https://twitter.com/#!/insolario/status/1098538542605717506" TargetMode="External" /><Relationship Id="rId166" Type="http://schemas.openxmlformats.org/officeDocument/2006/relationships/hyperlink" Target="https://twitter.com/#!/efantasia98/status/1098685918884577280" TargetMode="External" /><Relationship Id="rId167" Type="http://schemas.openxmlformats.org/officeDocument/2006/relationships/hyperlink" Target="https://twitter.com/#!/efantasia98/status/1098685918884577280" TargetMode="External" /><Relationship Id="rId168" Type="http://schemas.openxmlformats.org/officeDocument/2006/relationships/hyperlink" Target="https://twitter.com/#!/kingretail/status/1098706408722186240" TargetMode="External" /><Relationship Id="rId169" Type="http://schemas.openxmlformats.org/officeDocument/2006/relationships/hyperlink" Target="https://twitter.com/#!/unclegiuseppes/status/1098311393424654339" TargetMode="External" /><Relationship Id="rId170" Type="http://schemas.openxmlformats.org/officeDocument/2006/relationships/hyperlink" Target="https://twitter.com/#!/hubertpellegrin/status/1098744587844272128" TargetMode="External" /><Relationship Id="rId171" Type="http://schemas.openxmlformats.org/officeDocument/2006/relationships/hyperlink" Target="https://twitter.com/#!/ensembleiq/status/1097998265839173633" TargetMode="External" /><Relationship Id="rId172" Type="http://schemas.openxmlformats.org/officeDocument/2006/relationships/hyperlink" Target="https://twitter.com/#!/stuartgreene11/status/1098950806508851200" TargetMode="External" /><Relationship Id="rId173" Type="http://schemas.openxmlformats.org/officeDocument/2006/relationships/hyperlink" Target="https://twitter.com/#!/ims_msa/status/1100102431940186112" TargetMode="External" /><Relationship Id="rId174" Type="http://schemas.openxmlformats.org/officeDocument/2006/relationships/hyperlink" Target="https://twitter.com/#!/tommyb333/status/1100213421461696518" TargetMode="External" /><Relationship Id="rId175" Type="http://schemas.openxmlformats.org/officeDocument/2006/relationships/hyperlink" Target="https://twitter.com/#!/sap_cp/status/1100431045512581121" TargetMode="External" /><Relationship Id="rId176" Type="http://schemas.openxmlformats.org/officeDocument/2006/relationships/hyperlink" Target="https://twitter.com/#!/sap_cp/status/1100431045512581121" TargetMode="External" /><Relationship Id="rId177" Type="http://schemas.openxmlformats.org/officeDocument/2006/relationships/hyperlink" Target="https://twitter.com/#!/sap_cp/status/1097894859485130757" TargetMode="External" /><Relationship Id="rId178" Type="http://schemas.openxmlformats.org/officeDocument/2006/relationships/hyperlink" Target="https://twitter.com/#!/sap_cp/status/1097894859485130757" TargetMode="External" /><Relationship Id="rId179" Type="http://schemas.openxmlformats.org/officeDocument/2006/relationships/hyperlink" Target="https://twitter.com/#!/jimdudlicek/status/1100524558610661376" TargetMode="External" /><Relationship Id="rId180" Type="http://schemas.openxmlformats.org/officeDocument/2006/relationships/hyperlink" Target="https://twitter.com/#!/simoneknaap/status/1100533474480525312" TargetMode="External" /><Relationship Id="rId181" Type="http://schemas.openxmlformats.org/officeDocument/2006/relationships/hyperlink" Target="https://twitter.com/#!/simoneknaap/status/1100533474480525312" TargetMode="External" /><Relationship Id="rId182" Type="http://schemas.openxmlformats.org/officeDocument/2006/relationships/hyperlink" Target="https://twitter.com/#!/simoneknaap/status/1096031006501584897" TargetMode="External" /><Relationship Id="rId183" Type="http://schemas.openxmlformats.org/officeDocument/2006/relationships/hyperlink" Target="https://twitter.com/#!/simoneknaap/status/1096031006501584897" TargetMode="External" /><Relationship Id="rId184" Type="http://schemas.openxmlformats.org/officeDocument/2006/relationships/hyperlink" Target="https://twitter.com/#!/simoneknaap/status/1096531605932388352" TargetMode="External" /><Relationship Id="rId185" Type="http://schemas.openxmlformats.org/officeDocument/2006/relationships/hyperlink" Target="https://twitter.com/#!/simoneknaap/status/1097545279086227456" TargetMode="External" /><Relationship Id="rId186" Type="http://schemas.openxmlformats.org/officeDocument/2006/relationships/hyperlink" Target="https://twitter.com/#!/simoneknaap/status/1097634368531689473" TargetMode="External" /><Relationship Id="rId187" Type="http://schemas.openxmlformats.org/officeDocument/2006/relationships/hyperlink" Target="https://twitter.com/#!/simoneknaap/status/1097712131485634560" TargetMode="External" /><Relationship Id="rId188" Type="http://schemas.openxmlformats.org/officeDocument/2006/relationships/hyperlink" Target="https://twitter.com/#!/simoneknaap/status/1098267302359977986" TargetMode="External" /><Relationship Id="rId189" Type="http://schemas.openxmlformats.org/officeDocument/2006/relationships/hyperlink" Target="https://twitter.com/#!/simoneknaap/status/1098811626499854336" TargetMode="External" /><Relationship Id="rId190" Type="http://schemas.openxmlformats.org/officeDocument/2006/relationships/hyperlink" Target="https://twitter.com/#!/simoneknaap/status/1099174010594754560" TargetMode="External" /><Relationship Id="rId191" Type="http://schemas.openxmlformats.org/officeDocument/2006/relationships/hyperlink" Target="https://twitter.com/#!/simoneknaap/status/1099536399785754624" TargetMode="External" /><Relationship Id="rId192" Type="http://schemas.openxmlformats.org/officeDocument/2006/relationships/hyperlink" Target="https://twitter.com/#!/simoneknaap/status/1100441298966888450" TargetMode="External" /><Relationship Id="rId193" Type="http://schemas.openxmlformats.org/officeDocument/2006/relationships/hyperlink" Target="https://twitter.com/#!/simoneknaap/status/1100441298966888450" TargetMode="External" /><Relationship Id="rId194" Type="http://schemas.openxmlformats.org/officeDocument/2006/relationships/hyperlink" Target="https://twitter.com/#!/simoneknaap/status/1100533474480525312" TargetMode="External" /><Relationship Id="rId195" Type="http://schemas.openxmlformats.org/officeDocument/2006/relationships/hyperlink" Target="https://twitter.com/#!/taskpro360/status/1100536334769442819" TargetMode="External" /><Relationship Id="rId196" Type="http://schemas.openxmlformats.org/officeDocument/2006/relationships/hyperlink" Target="https://twitter.com/#!/pharmacypodcast/status/1100537137752145920" TargetMode="External" /><Relationship Id="rId197" Type="http://schemas.openxmlformats.org/officeDocument/2006/relationships/hyperlink" Target="https://twitter.com/#!/pharmacypodcast/status/1100537137752145920" TargetMode="External" /><Relationship Id="rId198" Type="http://schemas.openxmlformats.org/officeDocument/2006/relationships/hyperlink" Target="https://twitter.com/#!/pgrocer/status/1100523405999251456" TargetMode="External" /><Relationship Id="rId199" Type="http://schemas.openxmlformats.org/officeDocument/2006/relationships/hyperlink" Target="https://twitter.com/#!/cpginsights/status/1100539381537034240" TargetMode="External" /><Relationship Id="rId200" Type="http://schemas.openxmlformats.org/officeDocument/2006/relationships/hyperlink" Target="https://twitter.com/#!/lorimitchellkel/status/1100759155831230464" TargetMode="External" /><Relationship Id="rId201" Type="http://schemas.openxmlformats.org/officeDocument/2006/relationships/hyperlink" Target="https://twitter.com/#!/bizuser/status/1100760684357345280" TargetMode="External" /><Relationship Id="rId202" Type="http://schemas.openxmlformats.org/officeDocument/2006/relationships/hyperlink" Target="https://twitter.com/#!/ritanumerof/status/1100806441080893440" TargetMode="External" /><Relationship Id="rId203" Type="http://schemas.openxmlformats.org/officeDocument/2006/relationships/hyperlink" Target="https://twitter.com/#!/ritanumerof/status/1100806441080893440" TargetMode="External" /><Relationship Id="rId204" Type="http://schemas.openxmlformats.org/officeDocument/2006/relationships/hyperlink" Target="https://twitter.com/#!/cgtmagazine/status/1100429061908848640" TargetMode="External" /><Relationship Id="rId205" Type="http://schemas.openxmlformats.org/officeDocument/2006/relationships/hyperlink" Target="https://twitter.com/#!/cgtmagazine/status/1100849558198894592" TargetMode="External" /><Relationship Id="rId206" Type="http://schemas.openxmlformats.org/officeDocument/2006/relationships/hyperlink" Target="https://twitter.com/#!/cgtmagazine/status/1100849558198894592" TargetMode="External" /><Relationship Id="rId207" Type="http://schemas.openxmlformats.org/officeDocument/2006/relationships/hyperlink" Target="https://twitter.com/#!/cgtmagazine/status/1095710191121846272" TargetMode="External" /><Relationship Id="rId208" Type="http://schemas.openxmlformats.org/officeDocument/2006/relationships/hyperlink" Target="https://twitter.com/#!/cgtmagazine/status/1100849558198894592" TargetMode="External" /><Relationship Id="rId209" Type="http://schemas.openxmlformats.org/officeDocument/2006/relationships/hyperlink" Target="https://twitter.com/#!/rxownership/status/1100484190221537280" TargetMode="External" /><Relationship Id="rId210" Type="http://schemas.openxmlformats.org/officeDocument/2006/relationships/hyperlink" Target="https://twitter.com/#!/drugstorenews/status/1100851716822614017" TargetMode="External" /><Relationship Id="rId211" Type="http://schemas.openxmlformats.org/officeDocument/2006/relationships/hyperlink" Target="https://twitter.com/#!/cgtmagazine/status/1090999149204594688" TargetMode="External" /><Relationship Id="rId212" Type="http://schemas.openxmlformats.org/officeDocument/2006/relationships/hyperlink" Target="https://twitter.com/#!/cgtmagazine/status/1096072585530482693" TargetMode="External" /><Relationship Id="rId213" Type="http://schemas.openxmlformats.org/officeDocument/2006/relationships/hyperlink" Target="https://twitter.com/#!/cgtmagazine/status/1098246910073278465" TargetMode="External" /><Relationship Id="rId214" Type="http://schemas.openxmlformats.org/officeDocument/2006/relationships/hyperlink" Target="https://twitter.com/#!/cgtmagazine/status/1098609296147927040" TargetMode="External" /><Relationship Id="rId215" Type="http://schemas.openxmlformats.org/officeDocument/2006/relationships/hyperlink" Target="https://twitter.com/#!/path2purchaseiq/status/1096109399251341313" TargetMode="External" /><Relationship Id="rId216" Type="http://schemas.openxmlformats.org/officeDocument/2006/relationships/hyperlink" Target="https://twitter.com/#!/path2purchaseiq/status/1095716739822825473" TargetMode="External" /><Relationship Id="rId217" Type="http://schemas.openxmlformats.org/officeDocument/2006/relationships/hyperlink" Target="https://twitter.com/#!/path2purchaseiq/status/1097952468028280832" TargetMode="External" /><Relationship Id="rId218" Type="http://schemas.openxmlformats.org/officeDocument/2006/relationships/hyperlink" Target="https://twitter.com/#!/path2purchaseiq/status/1098001818318262272" TargetMode="External" /><Relationship Id="rId219" Type="http://schemas.openxmlformats.org/officeDocument/2006/relationships/hyperlink" Target="https://twitter.com/#!/path2purchaseiq/status/1098341780142080000" TargetMode="External" /><Relationship Id="rId220" Type="http://schemas.openxmlformats.org/officeDocument/2006/relationships/hyperlink" Target="https://twitter.com/#!/path2purchaseiq/status/1100900960942129152" TargetMode="External" /><Relationship Id="rId221" Type="http://schemas.openxmlformats.org/officeDocument/2006/relationships/hyperlink" Target="https://api.twitter.com/1.1/geo/id/a592bd6ceb1319f7.json" TargetMode="External" /><Relationship Id="rId222" Type="http://schemas.openxmlformats.org/officeDocument/2006/relationships/comments" Target="../comments1.xml" /><Relationship Id="rId223" Type="http://schemas.openxmlformats.org/officeDocument/2006/relationships/vmlDrawing" Target="../drawings/vmlDrawing1.vml" /><Relationship Id="rId224" Type="http://schemas.openxmlformats.org/officeDocument/2006/relationships/table" Target="../tables/table1.xml" /><Relationship Id="rId22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nxtbook.com/nxtbooks/ensembleiq/conveniencestorenews_201902/index.php#/1" TargetMode="External" /><Relationship Id="rId2" Type="http://schemas.openxmlformats.org/officeDocument/2006/relationships/hyperlink" Target="https://www.nxtbook.com/nxtbooks/ensembleiq/conveniencestorenews_201902/index.php#/1" TargetMode="External" /><Relationship Id="rId3" Type="http://schemas.openxmlformats.org/officeDocument/2006/relationships/hyperlink" Target="https://twitter.com/EnsembleIQ/status/1097998265839173633" TargetMode="External" /><Relationship Id="rId4" Type="http://schemas.openxmlformats.org/officeDocument/2006/relationships/hyperlink" Target="https://twitter.com/i/web/status/1098526580618481666" TargetMode="External" /><Relationship Id="rId5" Type="http://schemas.openxmlformats.org/officeDocument/2006/relationships/hyperlink" Target="https://twitter.com/i/web/status/1098529920773513216" TargetMode="External" /><Relationship Id="rId6" Type="http://schemas.openxmlformats.org/officeDocument/2006/relationships/hyperlink" Target="https://twitter.com/i/web/status/1098538137440129024" TargetMode="External" /><Relationship Id="rId7" Type="http://schemas.openxmlformats.org/officeDocument/2006/relationships/hyperlink" Target="https://twitter.com/i/web/status/1098538542605717506" TargetMode="External" /><Relationship Id="rId8" Type="http://schemas.openxmlformats.org/officeDocument/2006/relationships/hyperlink" Target="http://www2.kingrs.com/l/53612/2019-02-21/k4tqxc" TargetMode="External" /><Relationship Id="rId9" Type="http://schemas.openxmlformats.org/officeDocument/2006/relationships/hyperlink" Target="https://www.nxtbook.com/nxtbooks/ensembleiq/pg_201902/index.php#/36" TargetMode="External" /><Relationship Id="rId10" Type="http://schemas.openxmlformats.org/officeDocument/2006/relationships/hyperlink" Target="https://twitter.com/i/web/status/1097998265839173633" TargetMode="External" /><Relationship Id="rId11" Type="http://schemas.openxmlformats.org/officeDocument/2006/relationships/hyperlink" Target="https://dy.si/skdym" TargetMode="External" /><Relationship Id="rId12" Type="http://schemas.openxmlformats.org/officeDocument/2006/relationships/hyperlink" Target="https://www.nxtbook.com/nxtbooks/ensembleiq/cgt_201902/index.php#/10?platform=hootsuite" TargetMode="External" /><Relationship Id="rId13" Type="http://schemas.openxmlformats.org/officeDocument/2006/relationships/hyperlink" Target="https://www.nxtbook.com/nxtbooks/ensembleiq/pg_201902/index.php#/80" TargetMode="External" /><Relationship Id="rId14" Type="http://schemas.openxmlformats.org/officeDocument/2006/relationships/hyperlink" Target="https://www.nxtbook.com/nxtbooks/ensembleiq/pg_201902/index.php#/80" TargetMode="External" /><Relationship Id="rId15" Type="http://schemas.openxmlformats.org/officeDocument/2006/relationships/hyperlink" Target="https://events.ensembleiq.com/rcas-2019" TargetMode="External" /><Relationship Id="rId16" Type="http://schemas.openxmlformats.org/officeDocument/2006/relationships/hyperlink" Target="https://events.ensembleiq.com/rcas-2019" TargetMode="External" /><Relationship Id="rId17" Type="http://schemas.openxmlformats.org/officeDocument/2006/relationships/hyperlink" Target="https://events.ensembleiq.com/rcas-2019" TargetMode="External" /><Relationship Id="rId18" Type="http://schemas.openxmlformats.org/officeDocument/2006/relationships/hyperlink" Target="https://events.ensembleiq.com/rcas-2019/208595" TargetMode="External" /><Relationship Id="rId19" Type="http://schemas.openxmlformats.org/officeDocument/2006/relationships/hyperlink" Target="https://www.nxtbook.com/nxtbooks/ensembleiq/pg_201902/index.php#/2" TargetMode="External" /><Relationship Id="rId20" Type="http://schemas.openxmlformats.org/officeDocument/2006/relationships/hyperlink" Target="https://twitter.com/i/web/status/1100539381537034240" TargetMode="External" /><Relationship Id="rId21" Type="http://schemas.openxmlformats.org/officeDocument/2006/relationships/hyperlink" Target="https://twitter.com/i/web/status/1100759155831230464" TargetMode="External" /><Relationship Id="rId22" Type="http://schemas.openxmlformats.org/officeDocument/2006/relationships/hyperlink" Target="https://twitter.com/i/web/status/1100806441080893440" TargetMode="External" /><Relationship Id="rId23" Type="http://schemas.openxmlformats.org/officeDocument/2006/relationships/hyperlink" Target="https://events.ensembleiq.com/rcas-2019/208595" TargetMode="External" /><Relationship Id="rId24" Type="http://schemas.openxmlformats.org/officeDocument/2006/relationships/hyperlink" Target="https://events.ensembleiq.com/rcas-2019" TargetMode="External" /><Relationship Id="rId25" Type="http://schemas.openxmlformats.org/officeDocument/2006/relationships/hyperlink" Target="https://events.ensembleiq.com/rcas-2019/208595" TargetMode="External" /><Relationship Id="rId26" Type="http://schemas.openxmlformats.org/officeDocument/2006/relationships/hyperlink" Target="https://www.nxtbook.com/nxtbooks/ensembleiq/dsn_201902/index.php#/62" TargetMode="External" /><Relationship Id="rId27" Type="http://schemas.openxmlformats.org/officeDocument/2006/relationships/hyperlink" Target="https://events.ensembleiq.com/rcas-2019/208595" TargetMode="External" /><Relationship Id="rId28" Type="http://schemas.openxmlformats.org/officeDocument/2006/relationships/hyperlink" Target="https://events.ensembleiq.com/rcas-2019/208595" TargetMode="External" /><Relationship Id="rId29" Type="http://schemas.openxmlformats.org/officeDocument/2006/relationships/hyperlink" Target="https://events.ensembleiq.com/rcas-2019/208595" TargetMode="External" /><Relationship Id="rId30" Type="http://schemas.openxmlformats.org/officeDocument/2006/relationships/hyperlink" Target="https://events.ensembleiq.com/rcas-2019/208595" TargetMode="External" /><Relationship Id="rId31" Type="http://schemas.openxmlformats.org/officeDocument/2006/relationships/hyperlink" Target="https://events.ensembleiq.com/p2plu-bootcamp" TargetMode="External" /><Relationship Id="rId32" Type="http://schemas.openxmlformats.org/officeDocument/2006/relationships/hyperlink" Target="https://events.ensembleiq.com/p2plu-bootcamp" TargetMode="External" /><Relationship Id="rId33" Type="http://schemas.openxmlformats.org/officeDocument/2006/relationships/hyperlink" Target="https://events.ensembleiq.com/p2plu-bootcamp" TargetMode="External" /><Relationship Id="rId34" Type="http://schemas.openxmlformats.org/officeDocument/2006/relationships/hyperlink" Target="https://pbs.twimg.com/media/DzdRQ8QWkAACMXh.jpg" TargetMode="External" /><Relationship Id="rId35" Type="http://schemas.openxmlformats.org/officeDocument/2006/relationships/hyperlink" Target="https://pbs.twimg.com/media/D0WENC6WoAI7lY6.jpg" TargetMode="External" /><Relationship Id="rId36" Type="http://schemas.openxmlformats.org/officeDocument/2006/relationships/hyperlink" Target="https://pbs.twimg.com/tweet_video_thumb/DzyBiJdW0AImg59.jpg" TargetMode="External" /><Relationship Id="rId37" Type="http://schemas.openxmlformats.org/officeDocument/2006/relationships/hyperlink" Target="https://pbs.twimg.com/media/D0XhXMxXQAAas2a.jpg" TargetMode="External" /><Relationship Id="rId38" Type="http://schemas.openxmlformats.org/officeDocument/2006/relationships/hyperlink" Target="https://pbs.twimg.com/media/DzeprxBWkAIkLpK.jpg" TargetMode="External" /><Relationship Id="rId39" Type="http://schemas.openxmlformats.org/officeDocument/2006/relationships/hyperlink" Target="https://pbs.twimg.com/media/DzvbXb1W0AE335f.jpg" TargetMode="External" /><Relationship Id="rId40" Type="http://schemas.openxmlformats.org/officeDocument/2006/relationships/hyperlink" Target="https://pbs.twimg.com/media/Dz8LVQUWwAU2s0A.jpg" TargetMode="External" /><Relationship Id="rId41" Type="http://schemas.openxmlformats.org/officeDocument/2006/relationships/hyperlink" Target="https://pbs.twimg.com/media/D0WNh5WXQAUOYA1.jpg" TargetMode="External" /><Relationship Id="rId42" Type="http://schemas.openxmlformats.org/officeDocument/2006/relationships/hyperlink" Target="https://pbs.twimg.com/media/D0XXv41WsAED6Gn.jpg" TargetMode="External" /><Relationship Id="rId43" Type="http://schemas.openxmlformats.org/officeDocument/2006/relationships/hyperlink" Target="https://pbs.twimg.com/media/D0WCZmHWsAId37U.jpg" TargetMode="External" /><Relationship Id="rId44" Type="http://schemas.openxmlformats.org/officeDocument/2006/relationships/hyperlink" Target="https://pbs.twimg.com/media/D0cA1rWUwAAlyFk.jpg" TargetMode="External" /><Relationship Id="rId45" Type="http://schemas.openxmlformats.org/officeDocument/2006/relationships/hyperlink" Target="https://pbs.twimg.com/media/DzS-nLhXQAErVba.jpg" TargetMode="External" /><Relationship Id="rId46" Type="http://schemas.openxmlformats.org/officeDocument/2006/relationships/hyperlink" Target="https://pbs.twimg.com/media/D0W0iDfX0AAZJbQ.png" TargetMode="External" /><Relationship Id="rId47" Type="http://schemas.openxmlformats.org/officeDocument/2006/relationships/hyperlink" Target="https://pbs.twimg.com/media/DyQB8b2X0AAsuOR.jpg" TargetMode="External" /><Relationship Id="rId48" Type="http://schemas.openxmlformats.org/officeDocument/2006/relationships/hyperlink" Target="https://pbs.twimg.com/media/DzYINSFX4AUMl-g.jpg" TargetMode="External" /><Relationship Id="rId49" Type="http://schemas.openxmlformats.org/officeDocument/2006/relationships/hyperlink" Target="https://pbs.twimg.com/media/Dz3BvhXWwAAhTQE.jpg" TargetMode="External" /><Relationship Id="rId50" Type="http://schemas.openxmlformats.org/officeDocument/2006/relationships/hyperlink" Target="https://pbs.twimg.com/media/Dz8LVQUWwAU2s0A.jpg" TargetMode="External" /><Relationship Id="rId51" Type="http://schemas.openxmlformats.org/officeDocument/2006/relationships/hyperlink" Target="https://pbs.twimg.com/media/DzTEkWfX4AEh4xB.jpg" TargetMode="External" /><Relationship Id="rId52" Type="http://schemas.openxmlformats.org/officeDocument/2006/relationships/hyperlink" Target="https://pbs.twimg.com/media/Dzy183KX0AEI4KM.jpg" TargetMode="External" /><Relationship Id="rId53" Type="http://schemas.openxmlformats.org/officeDocument/2006/relationships/hyperlink" Target="https://pbs.twimg.com/media/Dzzi1cQWwAAyUg0.jpg" TargetMode="External" /><Relationship Id="rId54" Type="http://schemas.openxmlformats.org/officeDocument/2006/relationships/hyperlink" Target="https://pbs.twimg.com/media/Dz4YBxiW0AImRMD.jpg" TargetMode="External" /><Relationship Id="rId55" Type="http://schemas.openxmlformats.org/officeDocument/2006/relationships/hyperlink" Target="https://pbs.twimg.com/media/D0cvlusUcAAlNUd.jpg" TargetMode="External" /><Relationship Id="rId56" Type="http://schemas.openxmlformats.org/officeDocument/2006/relationships/hyperlink" Target="http://pbs.twimg.com/profile_images/933442473455706112/gp9DOtSx_normal.jpg" TargetMode="External" /><Relationship Id="rId57" Type="http://schemas.openxmlformats.org/officeDocument/2006/relationships/hyperlink" Target="https://pbs.twimg.com/media/DzdRQ8QWkAACMXh.jpg" TargetMode="External" /><Relationship Id="rId58" Type="http://schemas.openxmlformats.org/officeDocument/2006/relationships/hyperlink" Target="http://pbs.twimg.com/profile_images/788297097166618624/HDpOiYPc_normal.jpg" TargetMode="External" /><Relationship Id="rId59" Type="http://schemas.openxmlformats.org/officeDocument/2006/relationships/hyperlink" Target="http://pbs.twimg.com/profile_images/800624133616726016/WkSrgGo3_normal.jpg" TargetMode="External" /><Relationship Id="rId60" Type="http://schemas.openxmlformats.org/officeDocument/2006/relationships/hyperlink" Target="http://pbs.twimg.com/profile_images/1061910852067041280/pCnMjyPh_normal.jpg" TargetMode="External" /><Relationship Id="rId61" Type="http://schemas.openxmlformats.org/officeDocument/2006/relationships/hyperlink" Target="http://pbs.twimg.com/profile_images/1062514057096220672/0MtRr4zi_normal.jpg" TargetMode="External" /><Relationship Id="rId62" Type="http://schemas.openxmlformats.org/officeDocument/2006/relationships/hyperlink" Target="http://pbs.twimg.com/profile_images/967068535661850624/AwKlCcTl_normal.jpg" TargetMode="External" /><Relationship Id="rId63" Type="http://schemas.openxmlformats.org/officeDocument/2006/relationships/hyperlink" Target="http://pbs.twimg.com/profile_images/1057949676161429505/0zvPdhEa_normal.jpg" TargetMode="External" /><Relationship Id="rId64" Type="http://schemas.openxmlformats.org/officeDocument/2006/relationships/hyperlink" Target="http://pbs.twimg.com/profile_images/1014261001770938370/JSAPfkKM_normal.jpg" TargetMode="External" /><Relationship Id="rId65" Type="http://schemas.openxmlformats.org/officeDocument/2006/relationships/hyperlink" Target="http://pbs.twimg.com/profile_images/1031777813903364097/t_1wUeTr_normal.jpg" TargetMode="External" /><Relationship Id="rId66" Type="http://schemas.openxmlformats.org/officeDocument/2006/relationships/hyperlink" Target="http://pbs.twimg.com/profile_images/1020714709958447104/jhUTGa9d_normal.jpg" TargetMode="External" /><Relationship Id="rId67" Type="http://schemas.openxmlformats.org/officeDocument/2006/relationships/hyperlink" Target="http://pbs.twimg.com/profile_images/1061898735234531328/qXreED7r_normal.jpg" TargetMode="External" /><Relationship Id="rId68" Type="http://schemas.openxmlformats.org/officeDocument/2006/relationships/hyperlink" Target="http://pbs.twimg.com/profile_images/1061898735234531328/qXreED7r_normal.jpg" TargetMode="External" /><Relationship Id="rId69" Type="http://schemas.openxmlformats.org/officeDocument/2006/relationships/hyperlink" Target="http://pbs.twimg.com/profile_images/979788186766454784/-7lO_Azb_normal.jpg" TargetMode="External" /><Relationship Id="rId70" Type="http://schemas.openxmlformats.org/officeDocument/2006/relationships/hyperlink" Target="http://pbs.twimg.com/profile_images/1318778139/KRS_logo_twitter_normal.jpg" TargetMode="External" /><Relationship Id="rId71" Type="http://schemas.openxmlformats.org/officeDocument/2006/relationships/hyperlink" Target="http://pbs.twimg.com/profile_images/700054954845859843/5Nx2w2OE_normal.png" TargetMode="External" /><Relationship Id="rId72" Type="http://schemas.openxmlformats.org/officeDocument/2006/relationships/hyperlink" Target="http://pbs.twimg.com/profile_images/1045236962297303040/ixBm-t3-_normal.jpg" TargetMode="External" /><Relationship Id="rId73" Type="http://schemas.openxmlformats.org/officeDocument/2006/relationships/hyperlink" Target="http://pbs.twimg.com/profile_images/763785096436461568/Gmu9I3qZ_normal.jpg" TargetMode="External" /><Relationship Id="rId74" Type="http://schemas.openxmlformats.org/officeDocument/2006/relationships/hyperlink" Target="http://abs.twimg.com/sticky/default_profile_images/default_profile_normal.png" TargetMode="External" /><Relationship Id="rId75" Type="http://schemas.openxmlformats.org/officeDocument/2006/relationships/hyperlink" Target="http://pbs.twimg.com/profile_images/657207052809297920/RvDZZj52_normal.jpg" TargetMode="External" /><Relationship Id="rId76" Type="http://schemas.openxmlformats.org/officeDocument/2006/relationships/hyperlink" Target="http://pbs.twimg.com/profile_images/674444756680908800/EC0IEwMD_normal.jpg" TargetMode="External" /><Relationship Id="rId77" Type="http://schemas.openxmlformats.org/officeDocument/2006/relationships/hyperlink" Target="https://pbs.twimg.com/media/D0WENC6WoAI7lY6.jpg" TargetMode="External" /><Relationship Id="rId78" Type="http://schemas.openxmlformats.org/officeDocument/2006/relationships/hyperlink" Target="https://pbs.twimg.com/tweet_video_thumb/DzyBiJdW0AImg59.jpg" TargetMode="External" /><Relationship Id="rId79" Type="http://schemas.openxmlformats.org/officeDocument/2006/relationships/hyperlink" Target="http://pbs.twimg.com/profile_images/1095347754220568576/UzIOiwT9_normal.jpg" TargetMode="External" /><Relationship Id="rId80" Type="http://schemas.openxmlformats.org/officeDocument/2006/relationships/hyperlink" Target="https://pbs.twimg.com/media/D0XhXMxXQAAas2a.jpg" TargetMode="External" /><Relationship Id="rId81" Type="http://schemas.openxmlformats.org/officeDocument/2006/relationships/hyperlink" Target="http://pbs.twimg.com/profile_images/785535689819561984/X5KiijPc_normal.jpg" TargetMode="External" /><Relationship Id="rId82" Type="http://schemas.openxmlformats.org/officeDocument/2006/relationships/hyperlink" Target="https://pbs.twimg.com/media/DzeprxBWkAIkLpK.jpg" TargetMode="External" /><Relationship Id="rId83" Type="http://schemas.openxmlformats.org/officeDocument/2006/relationships/hyperlink" Target="http://pbs.twimg.com/profile_images/785535689819561984/X5KiijPc_normal.jpg" TargetMode="External" /><Relationship Id="rId84" Type="http://schemas.openxmlformats.org/officeDocument/2006/relationships/hyperlink" Target="http://pbs.twimg.com/profile_images/785535689819561984/X5KiijPc_normal.jpg" TargetMode="External" /><Relationship Id="rId85" Type="http://schemas.openxmlformats.org/officeDocument/2006/relationships/hyperlink" Target="https://pbs.twimg.com/media/DzvbXb1W0AE335f.jpg" TargetMode="External" /><Relationship Id="rId86" Type="http://schemas.openxmlformats.org/officeDocument/2006/relationships/hyperlink" Target="http://pbs.twimg.com/profile_images/785535689819561984/X5KiijPc_normal.jpg" TargetMode="External" /><Relationship Id="rId87" Type="http://schemas.openxmlformats.org/officeDocument/2006/relationships/hyperlink" Target="http://pbs.twimg.com/profile_images/785535689819561984/X5KiijPc_normal.jpg" TargetMode="External" /><Relationship Id="rId88" Type="http://schemas.openxmlformats.org/officeDocument/2006/relationships/hyperlink" Target="https://pbs.twimg.com/media/Dz8LVQUWwAU2s0A.jpg" TargetMode="External" /><Relationship Id="rId89" Type="http://schemas.openxmlformats.org/officeDocument/2006/relationships/hyperlink" Target="http://pbs.twimg.com/profile_images/785535689819561984/X5KiijPc_normal.jpg" TargetMode="External" /><Relationship Id="rId90" Type="http://schemas.openxmlformats.org/officeDocument/2006/relationships/hyperlink" Target="https://pbs.twimg.com/media/D0WNh5WXQAUOYA1.jpg" TargetMode="External" /><Relationship Id="rId91" Type="http://schemas.openxmlformats.org/officeDocument/2006/relationships/hyperlink" Target="http://pbs.twimg.com/profile_images/1046186729470918656/ORC2513v_normal.jpg" TargetMode="External" /><Relationship Id="rId92" Type="http://schemas.openxmlformats.org/officeDocument/2006/relationships/hyperlink" Target="http://pbs.twimg.com/profile_images/730839158357405696/YSR6wVjc_normal.jpg" TargetMode="External" /><Relationship Id="rId93" Type="http://schemas.openxmlformats.org/officeDocument/2006/relationships/hyperlink" Target="https://pbs.twimg.com/media/D0XXv41WsAED6Gn.jpg" TargetMode="External" /><Relationship Id="rId94" Type="http://schemas.openxmlformats.org/officeDocument/2006/relationships/hyperlink" Target="http://pbs.twimg.com/profile_images/1012372433557512192/ouI1Lbgb_normal.jpg" TargetMode="External" /><Relationship Id="rId95" Type="http://schemas.openxmlformats.org/officeDocument/2006/relationships/hyperlink" Target="http://pbs.twimg.com/profile_images/3149744811/8c61c8ded40f4cabada4a57bc2475578_normal.jpeg" TargetMode="External" /><Relationship Id="rId96" Type="http://schemas.openxmlformats.org/officeDocument/2006/relationships/hyperlink" Target="http://pbs.twimg.com/profile_images/1080232237260369920/qQGu8EqG_normal.jpg" TargetMode="External" /><Relationship Id="rId97" Type="http://schemas.openxmlformats.org/officeDocument/2006/relationships/hyperlink" Target="http://pbs.twimg.com/profile_images/684048590411448320/FZ6mYnNy_normal.jpg" TargetMode="External" /><Relationship Id="rId98" Type="http://schemas.openxmlformats.org/officeDocument/2006/relationships/hyperlink" Target="https://pbs.twimg.com/media/D0WCZmHWsAId37U.jpg" TargetMode="External" /><Relationship Id="rId99" Type="http://schemas.openxmlformats.org/officeDocument/2006/relationships/hyperlink" Target="https://pbs.twimg.com/media/D0cA1rWUwAAlyFk.jpg" TargetMode="External" /><Relationship Id="rId100" Type="http://schemas.openxmlformats.org/officeDocument/2006/relationships/hyperlink" Target="https://pbs.twimg.com/media/DzS-nLhXQAErVba.jpg" TargetMode="External" /><Relationship Id="rId101" Type="http://schemas.openxmlformats.org/officeDocument/2006/relationships/hyperlink" Target="https://pbs.twimg.com/media/D0W0iDfX0AAZJbQ.png" TargetMode="External" /><Relationship Id="rId102" Type="http://schemas.openxmlformats.org/officeDocument/2006/relationships/hyperlink" Target="http://pbs.twimg.com/profile_images/1098671659802861569/WB8D15yr_normal.png" TargetMode="External" /><Relationship Id="rId103" Type="http://schemas.openxmlformats.org/officeDocument/2006/relationships/hyperlink" Target="https://pbs.twimg.com/media/DyQB8b2X0AAsuOR.jpg" TargetMode="External" /><Relationship Id="rId104" Type="http://schemas.openxmlformats.org/officeDocument/2006/relationships/hyperlink" Target="https://pbs.twimg.com/media/DzYINSFX4AUMl-g.jpg" TargetMode="External" /><Relationship Id="rId105" Type="http://schemas.openxmlformats.org/officeDocument/2006/relationships/hyperlink" Target="https://pbs.twimg.com/media/Dz3BvhXWwAAhTQE.jpg" TargetMode="External" /><Relationship Id="rId106" Type="http://schemas.openxmlformats.org/officeDocument/2006/relationships/hyperlink" Target="https://pbs.twimg.com/media/Dz8LVQUWwAU2s0A.jpg" TargetMode="External" /><Relationship Id="rId107" Type="http://schemas.openxmlformats.org/officeDocument/2006/relationships/hyperlink" Target="http://pbs.twimg.com/profile_images/877962175997812736/iyfQEmTp_normal.jpg" TargetMode="External" /><Relationship Id="rId108" Type="http://schemas.openxmlformats.org/officeDocument/2006/relationships/hyperlink" Target="https://pbs.twimg.com/media/DzTEkWfX4AEh4xB.jpg" TargetMode="External" /><Relationship Id="rId109" Type="http://schemas.openxmlformats.org/officeDocument/2006/relationships/hyperlink" Target="https://pbs.twimg.com/media/Dzy183KX0AEI4KM.jpg" TargetMode="External" /><Relationship Id="rId110" Type="http://schemas.openxmlformats.org/officeDocument/2006/relationships/hyperlink" Target="https://pbs.twimg.com/media/Dzzi1cQWwAAyUg0.jpg" TargetMode="External" /><Relationship Id="rId111" Type="http://schemas.openxmlformats.org/officeDocument/2006/relationships/hyperlink" Target="https://pbs.twimg.com/media/Dz4YBxiW0AImRMD.jpg" TargetMode="External" /><Relationship Id="rId112" Type="http://schemas.openxmlformats.org/officeDocument/2006/relationships/hyperlink" Target="https://pbs.twimg.com/media/D0cvlusUcAAlNUd.jpg" TargetMode="External" /><Relationship Id="rId113" Type="http://schemas.openxmlformats.org/officeDocument/2006/relationships/hyperlink" Target="https://twitter.com/#!/benrund/status/1095919703510388737" TargetMode="External" /><Relationship Id="rId114" Type="http://schemas.openxmlformats.org/officeDocument/2006/relationships/hyperlink" Target="https://twitter.com/#!/lizerk/status/1096434406124863488" TargetMode="External" /><Relationship Id="rId115" Type="http://schemas.openxmlformats.org/officeDocument/2006/relationships/hyperlink" Target="https://twitter.com/#!/riversandmdm/status/1095738313783291904" TargetMode="External" /><Relationship Id="rId116" Type="http://schemas.openxmlformats.org/officeDocument/2006/relationships/hyperlink" Target="https://twitter.com/#!/laura_freund/status/1098216070391975943" TargetMode="External" /><Relationship Id="rId117" Type="http://schemas.openxmlformats.org/officeDocument/2006/relationships/hyperlink" Target="https://twitter.com/#!/insolarkorea/status/1098526580618481666" TargetMode="External" /><Relationship Id="rId118" Type="http://schemas.openxmlformats.org/officeDocument/2006/relationships/hyperlink" Target="https://twitter.com/#!/insolarjapan/status/1098529920773513216" TargetMode="External" /><Relationship Id="rId119" Type="http://schemas.openxmlformats.org/officeDocument/2006/relationships/hyperlink" Target="https://twitter.com/#!/how_to_coin/status/1098538599258021888" TargetMode="External" /><Relationship Id="rId120" Type="http://schemas.openxmlformats.org/officeDocument/2006/relationships/hyperlink" Target="https://twitter.com/#!/rolandasoz/status/1098539037135122433" TargetMode="External" /><Relationship Id="rId121" Type="http://schemas.openxmlformats.org/officeDocument/2006/relationships/hyperlink" Target="https://twitter.com/#!/mauri_the_coach/status/1098578611735592962" TargetMode="External" /><Relationship Id="rId122" Type="http://schemas.openxmlformats.org/officeDocument/2006/relationships/hyperlink" Target="https://twitter.com/#!/lowcap_hunter/status/1098619698521038848" TargetMode="External" /><Relationship Id="rId123" Type="http://schemas.openxmlformats.org/officeDocument/2006/relationships/hyperlink" Target="https://twitter.com/#!/chschnei_at/status/1098646777748746240" TargetMode="External" /><Relationship Id="rId124" Type="http://schemas.openxmlformats.org/officeDocument/2006/relationships/hyperlink" Target="https://twitter.com/#!/insolario/status/1098538137440129024" TargetMode="External" /><Relationship Id="rId125" Type="http://schemas.openxmlformats.org/officeDocument/2006/relationships/hyperlink" Target="https://twitter.com/#!/insolario/status/1098538542605717506" TargetMode="External" /><Relationship Id="rId126" Type="http://schemas.openxmlformats.org/officeDocument/2006/relationships/hyperlink" Target="https://twitter.com/#!/efantasia98/status/1098685918884577280" TargetMode="External" /><Relationship Id="rId127" Type="http://schemas.openxmlformats.org/officeDocument/2006/relationships/hyperlink" Target="https://twitter.com/#!/kingretail/status/1098706408722186240" TargetMode="External" /><Relationship Id="rId128" Type="http://schemas.openxmlformats.org/officeDocument/2006/relationships/hyperlink" Target="https://twitter.com/#!/unclegiuseppes/status/1098311393424654339" TargetMode="External" /><Relationship Id="rId129" Type="http://schemas.openxmlformats.org/officeDocument/2006/relationships/hyperlink" Target="https://twitter.com/#!/hubertpellegrin/status/1098744587844272128" TargetMode="External" /><Relationship Id="rId130" Type="http://schemas.openxmlformats.org/officeDocument/2006/relationships/hyperlink" Target="https://twitter.com/#!/ensembleiq/status/1097998265839173633" TargetMode="External" /><Relationship Id="rId131" Type="http://schemas.openxmlformats.org/officeDocument/2006/relationships/hyperlink" Target="https://twitter.com/#!/stuartgreene11/status/1098950806508851200" TargetMode="External" /><Relationship Id="rId132" Type="http://schemas.openxmlformats.org/officeDocument/2006/relationships/hyperlink" Target="https://twitter.com/#!/ims_msa/status/1100102431940186112" TargetMode="External" /><Relationship Id="rId133" Type="http://schemas.openxmlformats.org/officeDocument/2006/relationships/hyperlink" Target="https://twitter.com/#!/tommyb333/status/1100213421461696518" TargetMode="External" /><Relationship Id="rId134" Type="http://schemas.openxmlformats.org/officeDocument/2006/relationships/hyperlink" Target="https://twitter.com/#!/sap_cp/status/1100431045512581121" TargetMode="External" /><Relationship Id="rId135" Type="http://schemas.openxmlformats.org/officeDocument/2006/relationships/hyperlink" Target="https://twitter.com/#!/sap_cp/status/1097894859485130757" TargetMode="External" /><Relationship Id="rId136" Type="http://schemas.openxmlformats.org/officeDocument/2006/relationships/hyperlink" Target="https://twitter.com/#!/jimdudlicek/status/1100524558610661376" TargetMode="External" /><Relationship Id="rId137" Type="http://schemas.openxmlformats.org/officeDocument/2006/relationships/hyperlink" Target="https://twitter.com/#!/simoneknaap/status/1100533474480525312" TargetMode="External" /><Relationship Id="rId138" Type="http://schemas.openxmlformats.org/officeDocument/2006/relationships/hyperlink" Target="https://twitter.com/#!/simoneknaap/status/1096031006501584897" TargetMode="External" /><Relationship Id="rId139" Type="http://schemas.openxmlformats.org/officeDocument/2006/relationships/hyperlink" Target="https://twitter.com/#!/simoneknaap/status/1096531605932388352" TargetMode="External" /><Relationship Id="rId140" Type="http://schemas.openxmlformats.org/officeDocument/2006/relationships/hyperlink" Target="https://twitter.com/#!/simoneknaap/status/1097545279086227456" TargetMode="External" /><Relationship Id="rId141" Type="http://schemas.openxmlformats.org/officeDocument/2006/relationships/hyperlink" Target="https://twitter.com/#!/simoneknaap/status/1097634368531689473" TargetMode="External" /><Relationship Id="rId142" Type="http://schemas.openxmlformats.org/officeDocument/2006/relationships/hyperlink" Target="https://twitter.com/#!/simoneknaap/status/1097712131485634560" TargetMode="External" /><Relationship Id="rId143" Type="http://schemas.openxmlformats.org/officeDocument/2006/relationships/hyperlink" Target="https://twitter.com/#!/simoneknaap/status/1098267302359977986" TargetMode="External" /><Relationship Id="rId144" Type="http://schemas.openxmlformats.org/officeDocument/2006/relationships/hyperlink" Target="https://twitter.com/#!/simoneknaap/status/1098811626499854336" TargetMode="External" /><Relationship Id="rId145" Type="http://schemas.openxmlformats.org/officeDocument/2006/relationships/hyperlink" Target="https://twitter.com/#!/simoneknaap/status/1099174010594754560" TargetMode="External" /><Relationship Id="rId146" Type="http://schemas.openxmlformats.org/officeDocument/2006/relationships/hyperlink" Target="https://twitter.com/#!/simoneknaap/status/1099536399785754624" TargetMode="External" /><Relationship Id="rId147" Type="http://schemas.openxmlformats.org/officeDocument/2006/relationships/hyperlink" Target="https://twitter.com/#!/simoneknaap/status/1100441298966888450" TargetMode="External" /><Relationship Id="rId148" Type="http://schemas.openxmlformats.org/officeDocument/2006/relationships/hyperlink" Target="https://twitter.com/#!/taskpro360/status/1100536334769442819" TargetMode="External" /><Relationship Id="rId149" Type="http://schemas.openxmlformats.org/officeDocument/2006/relationships/hyperlink" Target="https://twitter.com/#!/pharmacypodcast/status/1100537137752145920" TargetMode="External" /><Relationship Id="rId150" Type="http://schemas.openxmlformats.org/officeDocument/2006/relationships/hyperlink" Target="https://twitter.com/#!/pgrocer/status/1100523405999251456" TargetMode="External" /><Relationship Id="rId151" Type="http://schemas.openxmlformats.org/officeDocument/2006/relationships/hyperlink" Target="https://twitter.com/#!/cpginsights/status/1100539381537034240" TargetMode="External" /><Relationship Id="rId152" Type="http://schemas.openxmlformats.org/officeDocument/2006/relationships/hyperlink" Target="https://twitter.com/#!/lorimitchellkel/status/1100759155831230464" TargetMode="External" /><Relationship Id="rId153" Type="http://schemas.openxmlformats.org/officeDocument/2006/relationships/hyperlink" Target="https://twitter.com/#!/bizuser/status/1100760684357345280" TargetMode="External" /><Relationship Id="rId154" Type="http://schemas.openxmlformats.org/officeDocument/2006/relationships/hyperlink" Target="https://twitter.com/#!/ritanumerof/status/1100806441080893440" TargetMode="External" /><Relationship Id="rId155" Type="http://schemas.openxmlformats.org/officeDocument/2006/relationships/hyperlink" Target="https://twitter.com/#!/cgtmagazine/status/1100429061908848640" TargetMode="External" /><Relationship Id="rId156" Type="http://schemas.openxmlformats.org/officeDocument/2006/relationships/hyperlink" Target="https://twitter.com/#!/cgtmagazine/status/1100849558198894592" TargetMode="External" /><Relationship Id="rId157" Type="http://schemas.openxmlformats.org/officeDocument/2006/relationships/hyperlink" Target="https://twitter.com/#!/cgtmagazine/status/1095710191121846272" TargetMode="External" /><Relationship Id="rId158" Type="http://schemas.openxmlformats.org/officeDocument/2006/relationships/hyperlink" Target="https://twitter.com/#!/rxownership/status/1100484190221537280" TargetMode="External" /><Relationship Id="rId159" Type="http://schemas.openxmlformats.org/officeDocument/2006/relationships/hyperlink" Target="https://twitter.com/#!/drugstorenews/status/1100851716822614017" TargetMode="External" /><Relationship Id="rId160" Type="http://schemas.openxmlformats.org/officeDocument/2006/relationships/hyperlink" Target="https://twitter.com/#!/cgtmagazine/status/1090999149204594688" TargetMode="External" /><Relationship Id="rId161" Type="http://schemas.openxmlformats.org/officeDocument/2006/relationships/hyperlink" Target="https://twitter.com/#!/cgtmagazine/status/1096072585530482693" TargetMode="External" /><Relationship Id="rId162" Type="http://schemas.openxmlformats.org/officeDocument/2006/relationships/hyperlink" Target="https://twitter.com/#!/cgtmagazine/status/1098246910073278465" TargetMode="External" /><Relationship Id="rId163" Type="http://schemas.openxmlformats.org/officeDocument/2006/relationships/hyperlink" Target="https://twitter.com/#!/cgtmagazine/status/1098609296147927040" TargetMode="External" /><Relationship Id="rId164" Type="http://schemas.openxmlformats.org/officeDocument/2006/relationships/hyperlink" Target="https://twitter.com/#!/path2purchaseiq/status/1096109399251341313" TargetMode="External" /><Relationship Id="rId165" Type="http://schemas.openxmlformats.org/officeDocument/2006/relationships/hyperlink" Target="https://twitter.com/#!/path2purchaseiq/status/1095716739822825473" TargetMode="External" /><Relationship Id="rId166" Type="http://schemas.openxmlformats.org/officeDocument/2006/relationships/hyperlink" Target="https://twitter.com/#!/path2purchaseiq/status/1097952468028280832" TargetMode="External" /><Relationship Id="rId167" Type="http://schemas.openxmlformats.org/officeDocument/2006/relationships/hyperlink" Target="https://twitter.com/#!/path2purchaseiq/status/1098001818318262272" TargetMode="External" /><Relationship Id="rId168" Type="http://schemas.openxmlformats.org/officeDocument/2006/relationships/hyperlink" Target="https://twitter.com/#!/path2purchaseiq/status/1098341780142080000" TargetMode="External" /><Relationship Id="rId169" Type="http://schemas.openxmlformats.org/officeDocument/2006/relationships/hyperlink" Target="https://twitter.com/#!/path2purchaseiq/status/1100900960942129152" TargetMode="External" /><Relationship Id="rId170" Type="http://schemas.openxmlformats.org/officeDocument/2006/relationships/hyperlink" Target="https://api.twitter.com/1.1/geo/id/a592bd6ceb1319f7.json" TargetMode="External" /><Relationship Id="rId171" Type="http://schemas.openxmlformats.org/officeDocument/2006/relationships/comments" Target="../comments12.xml" /><Relationship Id="rId172" Type="http://schemas.openxmlformats.org/officeDocument/2006/relationships/vmlDrawing" Target="../drawings/vmlDrawing6.vml" /><Relationship Id="rId173" Type="http://schemas.openxmlformats.org/officeDocument/2006/relationships/table" Target="../tables/table22.xml" /><Relationship Id="rId17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eFQzNFfOmm" TargetMode="External" /><Relationship Id="rId2" Type="http://schemas.openxmlformats.org/officeDocument/2006/relationships/hyperlink" Target="https://t.co/eFQzNFfOmm" TargetMode="External" /><Relationship Id="rId3" Type="http://schemas.openxmlformats.org/officeDocument/2006/relationships/hyperlink" Target="https://www.linkedin.com/in/lizerk" TargetMode="External" /><Relationship Id="rId4" Type="http://schemas.openxmlformats.org/officeDocument/2006/relationships/hyperlink" Target="http://t.co/Lc3gWusL9B" TargetMode="External" /><Relationship Id="rId5" Type="http://schemas.openxmlformats.org/officeDocument/2006/relationships/hyperlink" Target="https://t.co/ZhCELtnhq5" TargetMode="External" /><Relationship Id="rId6" Type="http://schemas.openxmlformats.org/officeDocument/2006/relationships/hyperlink" Target="https://t.me/InsolarJapan" TargetMode="External" /><Relationship Id="rId7" Type="http://schemas.openxmlformats.org/officeDocument/2006/relationships/hyperlink" Target="http://www.progressivegrocer.com/" TargetMode="External" /><Relationship Id="rId8" Type="http://schemas.openxmlformats.org/officeDocument/2006/relationships/hyperlink" Target="http://insolar.io/" TargetMode="External" /><Relationship Id="rId9" Type="http://schemas.openxmlformats.org/officeDocument/2006/relationships/hyperlink" Target="http://t.co/ofe94UHLKh" TargetMode="External" /><Relationship Id="rId10" Type="http://schemas.openxmlformats.org/officeDocument/2006/relationships/hyperlink" Target="https://t.co/zZbZHn0BGi" TargetMode="External" /><Relationship Id="rId11" Type="http://schemas.openxmlformats.org/officeDocument/2006/relationships/hyperlink" Target="https://t.co/f6ptUOnhaw" TargetMode="External" /><Relationship Id="rId12" Type="http://schemas.openxmlformats.org/officeDocument/2006/relationships/hyperlink" Target="https://t.co/h9kjy1N6Ut" TargetMode="External" /><Relationship Id="rId13" Type="http://schemas.openxmlformats.org/officeDocument/2006/relationships/hyperlink" Target="http://www.consumergoods.com/" TargetMode="External" /><Relationship Id="rId14" Type="http://schemas.openxmlformats.org/officeDocument/2006/relationships/hyperlink" Target="https://t.co/o6PYtZTbPX" TargetMode="External" /><Relationship Id="rId15" Type="http://schemas.openxmlformats.org/officeDocument/2006/relationships/hyperlink" Target="https://t.co/I3TVCWYxUJ" TargetMode="External" /><Relationship Id="rId16" Type="http://schemas.openxmlformats.org/officeDocument/2006/relationships/hyperlink" Target="https://t.co/8VJ0n5Evel" TargetMode="External" /><Relationship Id="rId17" Type="http://schemas.openxmlformats.org/officeDocument/2006/relationships/hyperlink" Target="https://www.linkedin.com/in/lori-mitchell-keller-4a1294" TargetMode="External" /><Relationship Id="rId18" Type="http://schemas.openxmlformats.org/officeDocument/2006/relationships/hyperlink" Target="http://www.progressivegrocer.com/" TargetMode="External" /><Relationship Id="rId19" Type="http://schemas.openxmlformats.org/officeDocument/2006/relationships/hyperlink" Target="http://consumergoods.com/" TargetMode="External" /><Relationship Id="rId20" Type="http://schemas.openxmlformats.org/officeDocument/2006/relationships/hyperlink" Target="https://t.co/oXGElLgM1C" TargetMode="External" /><Relationship Id="rId21" Type="http://schemas.openxmlformats.org/officeDocument/2006/relationships/hyperlink" Target="http://www.madtreebrewing.com/" TargetMode="External" /><Relationship Id="rId22" Type="http://schemas.openxmlformats.org/officeDocument/2006/relationships/hyperlink" Target="http://t.co/PwAleiljDc" TargetMode="External" /><Relationship Id="rId23" Type="http://schemas.openxmlformats.org/officeDocument/2006/relationships/hyperlink" Target="http://t.co/4HKQ5HmWcJ" TargetMode="External" /><Relationship Id="rId24" Type="http://schemas.openxmlformats.org/officeDocument/2006/relationships/hyperlink" Target="https://t.co/Qn5vHfKrmw" TargetMode="External" /><Relationship Id="rId25" Type="http://schemas.openxmlformats.org/officeDocument/2006/relationships/hyperlink" Target="https://soundcloud.com/pharmacy-podcast" TargetMode="External" /><Relationship Id="rId26" Type="http://schemas.openxmlformats.org/officeDocument/2006/relationships/hyperlink" Target="http://t.co/veXGlfJbtu" TargetMode="External" /><Relationship Id="rId27" Type="http://schemas.openxmlformats.org/officeDocument/2006/relationships/hyperlink" Target="https://t.co/IDFKbxXE8L" TargetMode="External" /><Relationship Id="rId28" Type="http://schemas.openxmlformats.org/officeDocument/2006/relationships/hyperlink" Target="https://t.co/wFymCTkM9f" TargetMode="External" /><Relationship Id="rId29" Type="http://schemas.openxmlformats.org/officeDocument/2006/relationships/hyperlink" Target="http://nai-consulting.com/" TargetMode="External" /><Relationship Id="rId30" Type="http://schemas.openxmlformats.org/officeDocument/2006/relationships/hyperlink" Target="http://t.co/BGRrnQaKaU" TargetMode="External" /><Relationship Id="rId31" Type="http://schemas.openxmlformats.org/officeDocument/2006/relationships/hyperlink" Target="https://t.co/uWzFJigUKw" TargetMode="External" /><Relationship Id="rId32" Type="http://schemas.openxmlformats.org/officeDocument/2006/relationships/hyperlink" Target="https://pbs.twimg.com/profile_banners/19528573/1510227687" TargetMode="External" /><Relationship Id="rId33" Type="http://schemas.openxmlformats.org/officeDocument/2006/relationships/hyperlink" Target="https://pbs.twimg.com/profile_banners/176431110/1524251606" TargetMode="External" /><Relationship Id="rId34" Type="http://schemas.openxmlformats.org/officeDocument/2006/relationships/hyperlink" Target="https://pbs.twimg.com/profile_banners/14270473/1433930865" TargetMode="External" /><Relationship Id="rId35" Type="http://schemas.openxmlformats.org/officeDocument/2006/relationships/hyperlink" Target="https://pbs.twimg.com/profile_banners/61539626/1540213368" TargetMode="External" /><Relationship Id="rId36" Type="http://schemas.openxmlformats.org/officeDocument/2006/relationships/hyperlink" Target="https://pbs.twimg.com/profile_banners/2529005916/1516998013" TargetMode="External" /><Relationship Id="rId37" Type="http://schemas.openxmlformats.org/officeDocument/2006/relationships/hyperlink" Target="https://pbs.twimg.com/profile_banners/991966392755933184/1541673948" TargetMode="External" /><Relationship Id="rId38" Type="http://schemas.openxmlformats.org/officeDocument/2006/relationships/hyperlink" Target="https://pbs.twimg.com/profile_banners/984124124636344321/1541673972" TargetMode="External" /><Relationship Id="rId39" Type="http://schemas.openxmlformats.org/officeDocument/2006/relationships/hyperlink" Target="https://pbs.twimg.com/profile_banners/959659082956156928/1519402210" TargetMode="External" /><Relationship Id="rId40" Type="http://schemas.openxmlformats.org/officeDocument/2006/relationships/hyperlink" Target="https://pbs.twimg.com/profile_banners/25840746/1549297241" TargetMode="External" /><Relationship Id="rId41" Type="http://schemas.openxmlformats.org/officeDocument/2006/relationships/hyperlink" Target="https://pbs.twimg.com/profile_banners/3214742482/1541675100" TargetMode="External" /><Relationship Id="rId42" Type="http://schemas.openxmlformats.org/officeDocument/2006/relationships/hyperlink" Target="https://pbs.twimg.com/profile_banners/1025020416765702145/1534759919" TargetMode="External" /><Relationship Id="rId43" Type="http://schemas.openxmlformats.org/officeDocument/2006/relationships/hyperlink" Target="https://pbs.twimg.com/profile_banners/950520620252622848/1524317138" TargetMode="External" /><Relationship Id="rId44" Type="http://schemas.openxmlformats.org/officeDocument/2006/relationships/hyperlink" Target="https://pbs.twimg.com/profile_banners/277591699/1498086807" TargetMode="External" /><Relationship Id="rId45" Type="http://schemas.openxmlformats.org/officeDocument/2006/relationships/hyperlink" Target="https://pbs.twimg.com/profile_banners/763778486146310145/1524498989" TargetMode="External" /><Relationship Id="rId46" Type="http://schemas.openxmlformats.org/officeDocument/2006/relationships/hyperlink" Target="https://pbs.twimg.com/profile_banners/106752032/1401392666" TargetMode="External" /><Relationship Id="rId47" Type="http://schemas.openxmlformats.org/officeDocument/2006/relationships/hyperlink" Target="https://pbs.twimg.com/profile_banners/352352288/1478534682" TargetMode="External" /><Relationship Id="rId48" Type="http://schemas.openxmlformats.org/officeDocument/2006/relationships/hyperlink" Target="https://pbs.twimg.com/profile_banners/17137891/1544133712" TargetMode="External" /><Relationship Id="rId49" Type="http://schemas.openxmlformats.org/officeDocument/2006/relationships/hyperlink" Target="https://pbs.twimg.com/profile_banners/402067208/1547415160" TargetMode="External" /><Relationship Id="rId50" Type="http://schemas.openxmlformats.org/officeDocument/2006/relationships/hyperlink" Target="https://pbs.twimg.com/profile_banners/1157737459/1396988347" TargetMode="External" /><Relationship Id="rId51" Type="http://schemas.openxmlformats.org/officeDocument/2006/relationships/hyperlink" Target="https://pbs.twimg.com/profile_banners/282134662/1382118237" TargetMode="External" /><Relationship Id="rId52" Type="http://schemas.openxmlformats.org/officeDocument/2006/relationships/hyperlink" Target="https://pbs.twimg.com/profile_banners/118419982/1506470879" TargetMode="External" /><Relationship Id="rId53" Type="http://schemas.openxmlformats.org/officeDocument/2006/relationships/hyperlink" Target="https://pbs.twimg.com/profile_banners/17539499/1539608936" TargetMode="External" /><Relationship Id="rId54" Type="http://schemas.openxmlformats.org/officeDocument/2006/relationships/hyperlink" Target="https://pbs.twimg.com/profile_banners/36359791/1551363670" TargetMode="External" /><Relationship Id="rId55" Type="http://schemas.openxmlformats.org/officeDocument/2006/relationships/hyperlink" Target="https://pbs.twimg.com/profile_banners/592847099/1538265594" TargetMode="External" /><Relationship Id="rId56" Type="http://schemas.openxmlformats.org/officeDocument/2006/relationships/hyperlink" Target="https://pbs.twimg.com/profile_banners/84605478/1548032858" TargetMode="External" /><Relationship Id="rId57" Type="http://schemas.openxmlformats.org/officeDocument/2006/relationships/hyperlink" Target="https://pbs.twimg.com/profile_banners/20067285/1520860857" TargetMode="External" /><Relationship Id="rId58" Type="http://schemas.openxmlformats.org/officeDocument/2006/relationships/hyperlink" Target="https://pbs.twimg.com/profile_banners/880538205761798145/1505512197" TargetMode="External" /><Relationship Id="rId59" Type="http://schemas.openxmlformats.org/officeDocument/2006/relationships/hyperlink" Target="https://pbs.twimg.com/profile_banners/18585700/1399491639" TargetMode="External" /><Relationship Id="rId60" Type="http://schemas.openxmlformats.org/officeDocument/2006/relationships/hyperlink" Target="https://pbs.twimg.com/profile_banners/510904058/1420504499" TargetMode="External" /><Relationship Id="rId61" Type="http://schemas.openxmlformats.org/officeDocument/2006/relationships/hyperlink" Target="https://pbs.twimg.com/profile_banners/300360969/1516738328"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5/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7/bg.gif" TargetMode="External" /><Relationship Id="rId76" Type="http://schemas.openxmlformats.org/officeDocument/2006/relationships/hyperlink" Target="http://abs.twimg.com/images/themes/theme9/bg.gif"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5/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5/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5/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pbs.twimg.com/profile_images/933442473455706112/gp9DOtSx_normal.jpg" TargetMode="External" /><Relationship Id="rId99" Type="http://schemas.openxmlformats.org/officeDocument/2006/relationships/hyperlink" Target="http://pbs.twimg.com/profile_images/788297097166618624/HDpOiYPc_normal.jpg" TargetMode="External" /><Relationship Id="rId100" Type="http://schemas.openxmlformats.org/officeDocument/2006/relationships/hyperlink" Target="http://pbs.twimg.com/profile_images/378800000550281284/99824c6444a0ee9f59f4aeb96281e22f_normal.jpeg" TargetMode="External" /><Relationship Id="rId101" Type="http://schemas.openxmlformats.org/officeDocument/2006/relationships/hyperlink" Target="http://pbs.twimg.com/profile_images/1095402461500710912/GfdaeZaw_normal.jpg" TargetMode="External" /><Relationship Id="rId102" Type="http://schemas.openxmlformats.org/officeDocument/2006/relationships/hyperlink" Target="http://pbs.twimg.com/profile_images/800624133616726016/WkSrgGo3_normal.jpg" TargetMode="External" /><Relationship Id="rId103" Type="http://schemas.openxmlformats.org/officeDocument/2006/relationships/hyperlink" Target="http://pbs.twimg.com/profile_images/1061910852067041280/pCnMjyPh_normal.jpg" TargetMode="External" /><Relationship Id="rId104" Type="http://schemas.openxmlformats.org/officeDocument/2006/relationships/hyperlink" Target="http://pbs.twimg.com/profile_images/1062514057096220672/0MtRr4zi_normal.jpg" TargetMode="External" /><Relationship Id="rId105" Type="http://schemas.openxmlformats.org/officeDocument/2006/relationships/hyperlink" Target="http://pbs.twimg.com/profile_images/967068535661850624/AwKlCcTl_normal.jpg" TargetMode="External" /><Relationship Id="rId106" Type="http://schemas.openxmlformats.org/officeDocument/2006/relationships/hyperlink" Target="http://pbs.twimg.com/profile_images/941402228732186624/ujSMhmvZ_normal.jpg" TargetMode="External" /><Relationship Id="rId107" Type="http://schemas.openxmlformats.org/officeDocument/2006/relationships/hyperlink" Target="http://pbs.twimg.com/profile_images/1061898735234531328/qXreED7r_normal.jpg" TargetMode="External" /><Relationship Id="rId108" Type="http://schemas.openxmlformats.org/officeDocument/2006/relationships/hyperlink" Target="http://pbs.twimg.com/profile_images/1057949676161429505/0zvPdhEa_normal.jpg" TargetMode="External" /><Relationship Id="rId109" Type="http://schemas.openxmlformats.org/officeDocument/2006/relationships/hyperlink" Target="http://pbs.twimg.com/profile_images/1014261001770938370/JSAPfkKM_normal.jpg" TargetMode="External" /><Relationship Id="rId110" Type="http://schemas.openxmlformats.org/officeDocument/2006/relationships/hyperlink" Target="http://pbs.twimg.com/profile_images/1031777813903364097/t_1wUeTr_normal.jpg" TargetMode="External" /><Relationship Id="rId111" Type="http://schemas.openxmlformats.org/officeDocument/2006/relationships/hyperlink" Target="http://pbs.twimg.com/profile_images/1020714709958447104/jhUTGa9d_normal.jpg" TargetMode="External" /><Relationship Id="rId112" Type="http://schemas.openxmlformats.org/officeDocument/2006/relationships/hyperlink" Target="http://pbs.twimg.com/profile_images/979788186766454784/-7lO_Azb_normal.jpg" TargetMode="External" /><Relationship Id="rId113" Type="http://schemas.openxmlformats.org/officeDocument/2006/relationships/hyperlink" Target="http://pbs.twimg.com/profile_images/1318778139/KRS_logo_twitter_normal.jpg" TargetMode="External" /><Relationship Id="rId114" Type="http://schemas.openxmlformats.org/officeDocument/2006/relationships/hyperlink" Target="http://pbs.twimg.com/profile_images/700054954845859843/5Nx2w2OE_normal.png" TargetMode="External" /><Relationship Id="rId115" Type="http://schemas.openxmlformats.org/officeDocument/2006/relationships/hyperlink" Target="http://pbs.twimg.com/profile_images/1045236962297303040/ixBm-t3-_normal.jpg" TargetMode="External" /><Relationship Id="rId116" Type="http://schemas.openxmlformats.org/officeDocument/2006/relationships/hyperlink" Target="http://pbs.twimg.com/profile_images/763785096436461568/Gmu9I3qZ_normal.jpg" TargetMode="External" /><Relationship Id="rId117" Type="http://schemas.openxmlformats.org/officeDocument/2006/relationships/hyperlink" Target="http://abs.twimg.com/sticky/default_profile_images/default_profile_normal.png" TargetMode="External" /><Relationship Id="rId118" Type="http://schemas.openxmlformats.org/officeDocument/2006/relationships/hyperlink" Target="http://pbs.twimg.com/profile_images/657207052809297920/RvDZZj52_normal.jpg" TargetMode="External" /><Relationship Id="rId119" Type="http://schemas.openxmlformats.org/officeDocument/2006/relationships/hyperlink" Target="http://pbs.twimg.com/profile_images/472101385899483136/Hiey8bNM_normal.jpeg" TargetMode="External" /><Relationship Id="rId120" Type="http://schemas.openxmlformats.org/officeDocument/2006/relationships/hyperlink" Target="http://pbs.twimg.com/profile_images/674444756680908800/EC0IEwMD_normal.jpg" TargetMode="External" /><Relationship Id="rId121" Type="http://schemas.openxmlformats.org/officeDocument/2006/relationships/hyperlink" Target="http://pbs.twimg.com/profile_images/1488090702/SAP_TW_Logos_022311_B_EED64_normal.jpg" TargetMode="External" /><Relationship Id="rId122" Type="http://schemas.openxmlformats.org/officeDocument/2006/relationships/hyperlink" Target="http://pbs.twimg.com/profile_images/580029230068563968/FYzL9Ym3_normal.jpg" TargetMode="External" /><Relationship Id="rId123" Type="http://schemas.openxmlformats.org/officeDocument/2006/relationships/hyperlink" Target="http://pbs.twimg.com/profile_images/1087396420141731840/c18XRlag_normal.jpg" TargetMode="External" /><Relationship Id="rId124" Type="http://schemas.openxmlformats.org/officeDocument/2006/relationships/hyperlink" Target="http://pbs.twimg.com/profile_images/3149744811/8c61c8ded40f4cabada4a57bc2475578_normal.jpeg" TargetMode="External" /><Relationship Id="rId125" Type="http://schemas.openxmlformats.org/officeDocument/2006/relationships/hyperlink" Target="http://pbs.twimg.com/profile_images/1095347754220568576/UzIOiwT9_normal.jpg" TargetMode="External" /><Relationship Id="rId126" Type="http://schemas.openxmlformats.org/officeDocument/2006/relationships/hyperlink" Target="http://pbs.twimg.com/profile_images/785535689819561984/X5KiijPc_normal.jpg" TargetMode="External" /><Relationship Id="rId127" Type="http://schemas.openxmlformats.org/officeDocument/2006/relationships/hyperlink" Target="http://pbs.twimg.com/profile_images/605811250061148161/F8XU8fHC_normal.jpg" TargetMode="External" /><Relationship Id="rId128" Type="http://schemas.openxmlformats.org/officeDocument/2006/relationships/hyperlink" Target="http://pbs.twimg.com/profile_images/779425516629663747/6T0dd2M2_normal.jpg" TargetMode="External" /><Relationship Id="rId129" Type="http://schemas.openxmlformats.org/officeDocument/2006/relationships/hyperlink" Target="http://pbs.twimg.com/profile_images/912830046531756032/OiTp2KBf_normal.jpg" TargetMode="External" /><Relationship Id="rId130" Type="http://schemas.openxmlformats.org/officeDocument/2006/relationships/hyperlink" Target="http://pbs.twimg.com/profile_images/877962175997812736/iyfQEmTp_normal.jpg" TargetMode="External" /><Relationship Id="rId131" Type="http://schemas.openxmlformats.org/officeDocument/2006/relationships/hyperlink" Target="http://pbs.twimg.com/profile_images/829112544921006082/rfcZbBI5_normal.jpg" TargetMode="External" /><Relationship Id="rId132" Type="http://schemas.openxmlformats.org/officeDocument/2006/relationships/hyperlink" Target="http://pbs.twimg.com/profile_images/1046186729470918656/ORC2513v_normal.jpg" TargetMode="External" /><Relationship Id="rId133" Type="http://schemas.openxmlformats.org/officeDocument/2006/relationships/hyperlink" Target="http://pbs.twimg.com/profile_images/730839158357405696/YSR6wVjc_normal.jpg" TargetMode="External" /><Relationship Id="rId134" Type="http://schemas.openxmlformats.org/officeDocument/2006/relationships/hyperlink" Target="http://pbs.twimg.com/profile_images/1098671659802861569/WB8D15yr_normal.png" TargetMode="External" /><Relationship Id="rId135" Type="http://schemas.openxmlformats.org/officeDocument/2006/relationships/hyperlink" Target="http://pbs.twimg.com/profile_images/908810214102597633/YYt3XH9u_normal.jpg" TargetMode="External" /><Relationship Id="rId136" Type="http://schemas.openxmlformats.org/officeDocument/2006/relationships/hyperlink" Target="http://pbs.twimg.com/profile_images/1012372433557512192/ouI1Lbgb_normal.jpg" TargetMode="External" /><Relationship Id="rId137" Type="http://schemas.openxmlformats.org/officeDocument/2006/relationships/hyperlink" Target="http://pbs.twimg.com/profile_images/1080232237260369920/qQGu8EqG_normal.jpg" TargetMode="External" /><Relationship Id="rId138" Type="http://schemas.openxmlformats.org/officeDocument/2006/relationships/hyperlink" Target="http://pbs.twimg.com/profile_images/684048590411448320/FZ6mYnNy_normal.jpg" TargetMode="External" /><Relationship Id="rId139" Type="http://schemas.openxmlformats.org/officeDocument/2006/relationships/hyperlink" Target="http://pbs.twimg.com/profile_images/552853447725158401/IEonmN3d_normal.png" TargetMode="External" /><Relationship Id="rId140" Type="http://schemas.openxmlformats.org/officeDocument/2006/relationships/hyperlink" Target="http://pbs.twimg.com/profile_images/654468191314309120/45vCNMrH_normal.jpg" TargetMode="External" /><Relationship Id="rId141" Type="http://schemas.openxmlformats.org/officeDocument/2006/relationships/hyperlink" Target="https://twitter.com/benrund" TargetMode="External" /><Relationship Id="rId142" Type="http://schemas.openxmlformats.org/officeDocument/2006/relationships/hyperlink" Target="https://twitter.com/riversandmdm" TargetMode="External" /><Relationship Id="rId143" Type="http://schemas.openxmlformats.org/officeDocument/2006/relationships/hyperlink" Target="https://twitter.com/lizerk" TargetMode="External" /><Relationship Id="rId144" Type="http://schemas.openxmlformats.org/officeDocument/2006/relationships/hyperlink" Target="https://twitter.com/csnewsonline" TargetMode="External" /><Relationship Id="rId145" Type="http://schemas.openxmlformats.org/officeDocument/2006/relationships/hyperlink" Target="https://twitter.com/laura_freund" TargetMode="External" /><Relationship Id="rId146" Type="http://schemas.openxmlformats.org/officeDocument/2006/relationships/hyperlink" Target="https://twitter.com/insolarkorea" TargetMode="External" /><Relationship Id="rId147" Type="http://schemas.openxmlformats.org/officeDocument/2006/relationships/hyperlink" Target="https://twitter.com/insolarjapan" TargetMode="External" /><Relationship Id="rId148" Type="http://schemas.openxmlformats.org/officeDocument/2006/relationships/hyperlink" Target="https://twitter.com/how_to_coin" TargetMode="External" /><Relationship Id="rId149" Type="http://schemas.openxmlformats.org/officeDocument/2006/relationships/hyperlink" Target="https://twitter.com/pgrocer" TargetMode="External" /><Relationship Id="rId150" Type="http://schemas.openxmlformats.org/officeDocument/2006/relationships/hyperlink" Target="https://twitter.com/insolario" TargetMode="External" /><Relationship Id="rId151" Type="http://schemas.openxmlformats.org/officeDocument/2006/relationships/hyperlink" Target="https://twitter.com/rolandasoz" TargetMode="External" /><Relationship Id="rId152" Type="http://schemas.openxmlformats.org/officeDocument/2006/relationships/hyperlink" Target="https://twitter.com/mauri_the_coach" TargetMode="External" /><Relationship Id="rId153" Type="http://schemas.openxmlformats.org/officeDocument/2006/relationships/hyperlink" Target="https://twitter.com/lowcap_hunter" TargetMode="External" /><Relationship Id="rId154" Type="http://schemas.openxmlformats.org/officeDocument/2006/relationships/hyperlink" Target="https://twitter.com/chschnei_at" TargetMode="External" /><Relationship Id="rId155" Type="http://schemas.openxmlformats.org/officeDocument/2006/relationships/hyperlink" Target="https://twitter.com/efantasia98" TargetMode="External" /><Relationship Id="rId156" Type="http://schemas.openxmlformats.org/officeDocument/2006/relationships/hyperlink" Target="https://twitter.com/kingretail" TargetMode="External" /><Relationship Id="rId157" Type="http://schemas.openxmlformats.org/officeDocument/2006/relationships/hyperlink" Target="https://twitter.com/unclegiuseppes" TargetMode="External" /><Relationship Id="rId158" Type="http://schemas.openxmlformats.org/officeDocument/2006/relationships/hyperlink" Target="https://twitter.com/hubertpellegrin" TargetMode="External" /><Relationship Id="rId159" Type="http://schemas.openxmlformats.org/officeDocument/2006/relationships/hyperlink" Target="https://twitter.com/ensembleiq" TargetMode="External" /><Relationship Id="rId160" Type="http://schemas.openxmlformats.org/officeDocument/2006/relationships/hyperlink" Target="https://twitter.com/stuartgreene11" TargetMode="External" /><Relationship Id="rId161" Type="http://schemas.openxmlformats.org/officeDocument/2006/relationships/hyperlink" Target="https://twitter.com/ims_msa" TargetMode="External" /><Relationship Id="rId162" Type="http://schemas.openxmlformats.org/officeDocument/2006/relationships/hyperlink" Target="https://twitter.com/cgtmagazine" TargetMode="External" /><Relationship Id="rId163" Type="http://schemas.openxmlformats.org/officeDocument/2006/relationships/hyperlink" Target="https://twitter.com/tommyb333" TargetMode="External" /><Relationship Id="rId164" Type="http://schemas.openxmlformats.org/officeDocument/2006/relationships/hyperlink" Target="https://twitter.com/sap_cp" TargetMode="External" /><Relationship Id="rId165" Type="http://schemas.openxmlformats.org/officeDocument/2006/relationships/hyperlink" Target="https://twitter.com/ecrawfordwrites" TargetMode="External" /><Relationship Id="rId166" Type="http://schemas.openxmlformats.org/officeDocument/2006/relationships/hyperlink" Target="https://twitter.com/walmart" TargetMode="External" /><Relationship Id="rId167" Type="http://schemas.openxmlformats.org/officeDocument/2006/relationships/hyperlink" Target="https://twitter.com/lorimitchellkel" TargetMode="External" /><Relationship Id="rId168" Type="http://schemas.openxmlformats.org/officeDocument/2006/relationships/hyperlink" Target="https://twitter.com/jimdudlicek" TargetMode="External" /><Relationship Id="rId169" Type="http://schemas.openxmlformats.org/officeDocument/2006/relationships/hyperlink" Target="https://twitter.com/simoneknaap" TargetMode="External" /><Relationship Id="rId170" Type="http://schemas.openxmlformats.org/officeDocument/2006/relationships/hyperlink" Target="https://twitter.com/billittle" TargetMode="External" /><Relationship Id="rId171" Type="http://schemas.openxmlformats.org/officeDocument/2006/relationships/hyperlink" Target="https://twitter.com/albertguffanti" TargetMode="External" /><Relationship Id="rId172" Type="http://schemas.openxmlformats.org/officeDocument/2006/relationships/hyperlink" Target="https://twitter.com/madtreebrewing" TargetMode="External" /><Relationship Id="rId173" Type="http://schemas.openxmlformats.org/officeDocument/2006/relationships/hyperlink" Target="https://twitter.com/path2purchaseiq" TargetMode="External" /><Relationship Id="rId174" Type="http://schemas.openxmlformats.org/officeDocument/2006/relationships/hyperlink" Target="https://twitter.com/kroger" TargetMode="External" /><Relationship Id="rId175" Type="http://schemas.openxmlformats.org/officeDocument/2006/relationships/hyperlink" Target="https://twitter.com/taskpro360" TargetMode="External" /><Relationship Id="rId176" Type="http://schemas.openxmlformats.org/officeDocument/2006/relationships/hyperlink" Target="https://twitter.com/pharmacypodcast" TargetMode="External" /><Relationship Id="rId177" Type="http://schemas.openxmlformats.org/officeDocument/2006/relationships/hyperlink" Target="https://twitter.com/drugstorenews" TargetMode="External" /><Relationship Id="rId178" Type="http://schemas.openxmlformats.org/officeDocument/2006/relationships/hyperlink" Target="https://twitter.com/rxownership" TargetMode="External" /><Relationship Id="rId179" Type="http://schemas.openxmlformats.org/officeDocument/2006/relationships/hyperlink" Target="https://twitter.com/cpginsights" TargetMode="External" /><Relationship Id="rId180" Type="http://schemas.openxmlformats.org/officeDocument/2006/relationships/hyperlink" Target="https://twitter.com/bizuser" TargetMode="External" /><Relationship Id="rId181" Type="http://schemas.openxmlformats.org/officeDocument/2006/relationships/hyperlink" Target="https://twitter.com/ritanumerof" TargetMode="External" /><Relationship Id="rId182" Type="http://schemas.openxmlformats.org/officeDocument/2006/relationships/hyperlink" Target="https://twitter.com/naiconsulting" TargetMode="External" /><Relationship Id="rId183" Type="http://schemas.openxmlformats.org/officeDocument/2006/relationships/hyperlink" Target="https://twitter.com/marsglobal" TargetMode="External" /><Relationship Id="rId184" Type="http://schemas.openxmlformats.org/officeDocument/2006/relationships/comments" Target="../comments2.xml" /><Relationship Id="rId185" Type="http://schemas.openxmlformats.org/officeDocument/2006/relationships/vmlDrawing" Target="../drawings/vmlDrawing2.vml" /><Relationship Id="rId186" Type="http://schemas.openxmlformats.org/officeDocument/2006/relationships/table" Target="../tables/table2.xml" /><Relationship Id="rId18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events.ensembleiq.com/rcas-2019/208595" TargetMode="External" /><Relationship Id="rId2" Type="http://schemas.openxmlformats.org/officeDocument/2006/relationships/hyperlink" Target="https://events.ensembleiq.com/rcas-2019" TargetMode="External" /><Relationship Id="rId3" Type="http://schemas.openxmlformats.org/officeDocument/2006/relationships/hyperlink" Target="https://events.ensembleiq.com/p2plu-bootcamp" TargetMode="External" /><Relationship Id="rId4" Type="http://schemas.openxmlformats.org/officeDocument/2006/relationships/hyperlink" Target="https://shoppermarketingmag.com/artificial-intelligence" TargetMode="External" /><Relationship Id="rId5" Type="http://schemas.openxmlformats.org/officeDocument/2006/relationships/hyperlink" Target="https://www.nxtbook.com/nxtbooks/ensembleiq/pg_201902/index.php#/80" TargetMode="External" /><Relationship Id="rId6" Type="http://schemas.openxmlformats.org/officeDocument/2006/relationships/hyperlink" Target="https://www.nxtbook.com/nxtbooks/ensembleiq/conveniencestorenews_201902/index.php#/1" TargetMode="External" /><Relationship Id="rId7" Type="http://schemas.openxmlformats.org/officeDocument/2006/relationships/hyperlink" Target="https://twitter.com/i/web/status/1100806441080893440" TargetMode="External" /><Relationship Id="rId8" Type="http://schemas.openxmlformats.org/officeDocument/2006/relationships/hyperlink" Target="https://twitter.com/i/web/status/1100539381537034240" TargetMode="External" /><Relationship Id="rId9" Type="http://schemas.openxmlformats.org/officeDocument/2006/relationships/hyperlink" Target="https://www.nxtbook.com/nxtbooks/ensembleiq/dsn_201902/index.php#/62" TargetMode="External" /><Relationship Id="rId10" Type="http://schemas.openxmlformats.org/officeDocument/2006/relationships/hyperlink" Target="https://twitter.com/CGTMagazine/status/1098609296147927040" TargetMode="External" /><Relationship Id="rId11" Type="http://schemas.openxmlformats.org/officeDocument/2006/relationships/hyperlink" Target="https://twitter.com/i/web/status/1100539381537034240" TargetMode="External" /><Relationship Id="rId12" Type="http://schemas.openxmlformats.org/officeDocument/2006/relationships/hyperlink" Target="https://www.nxtbook.com/nxtbooks/ensembleiq/pg_201902/index.php#/2" TargetMode="External" /><Relationship Id="rId13" Type="http://schemas.openxmlformats.org/officeDocument/2006/relationships/hyperlink" Target="https://twitter.com/i/web/status/1098538542605717506" TargetMode="External" /><Relationship Id="rId14" Type="http://schemas.openxmlformats.org/officeDocument/2006/relationships/hyperlink" Target="https://twitter.com/i/web/status/1098538137440129024" TargetMode="External" /><Relationship Id="rId15" Type="http://schemas.openxmlformats.org/officeDocument/2006/relationships/hyperlink" Target="https://events.ensembleiq.com/rcas-2019/208595" TargetMode="External" /><Relationship Id="rId16" Type="http://schemas.openxmlformats.org/officeDocument/2006/relationships/hyperlink" Target="https://events.ensembleiq.com/rcas-2019" TargetMode="External" /><Relationship Id="rId17" Type="http://schemas.openxmlformats.org/officeDocument/2006/relationships/hyperlink" Target="https://events.ensembleiq.com/p2plu-bootcamp" TargetMode="External" /><Relationship Id="rId18" Type="http://schemas.openxmlformats.org/officeDocument/2006/relationships/hyperlink" Target="https://shoppermarketingmag.com/artificial-intelligence" TargetMode="External" /><Relationship Id="rId19" Type="http://schemas.openxmlformats.org/officeDocument/2006/relationships/hyperlink" Target="https://twitter.com/CGTMagazine/status/1098609296147927040" TargetMode="External" /><Relationship Id="rId20" Type="http://schemas.openxmlformats.org/officeDocument/2006/relationships/hyperlink" Target="https://www.nxtbook.com/nxtbooks/ensembleiq/cgt_201902/index.php#/10?platform=hootsuite" TargetMode="External" /><Relationship Id="rId21" Type="http://schemas.openxmlformats.org/officeDocument/2006/relationships/hyperlink" Target="https://twitter.com/i/web/status/1100806441080893440" TargetMode="External" /><Relationship Id="rId22" Type="http://schemas.openxmlformats.org/officeDocument/2006/relationships/hyperlink" Target="https://www.nxtbook.com/nxtbooks/ensembleiq/dsn_201902/index.php#/62" TargetMode="External" /><Relationship Id="rId23" Type="http://schemas.openxmlformats.org/officeDocument/2006/relationships/hyperlink" Target="https://www.nxtbook.com/nxtbooks/ensembleiq/pg_201902/index.php#/80" TargetMode="External" /><Relationship Id="rId24" Type="http://schemas.openxmlformats.org/officeDocument/2006/relationships/hyperlink" Target="https://twitter.com/i/web/status/1100759155831230464" TargetMode="External" /><Relationship Id="rId25" Type="http://schemas.openxmlformats.org/officeDocument/2006/relationships/hyperlink" Target="https://www.nxtbook.com/nxtbooks/ensembleiq/conveniencestorenews_201902/index.php#/1" TargetMode="External" /><Relationship Id="rId26" Type="http://schemas.openxmlformats.org/officeDocument/2006/relationships/hyperlink" Target="https://twitter.com/EnsembleIQ/status/1097998265839173633" TargetMode="External" /><Relationship Id="rId27" Type="http://schemas.openxmlformats.org/officeDocument/2006/relationships/hyperlink" Target="https://twitter.com/i/web/status/1098526580618481666" TargetMode="External" /><Relationship Id="rId28" Type="http://schemas.openxmlformats.org/officeDocument/2006/relationships/hyperlink" Target="https://twitter.com/i/web/status/1098529920773513216" TargetMode="External" /><Relationship Id="rId29" Type="http://schemas.openxmlformats.org/officeDocument/2006/relationships/hyperlink" Target="http://www2.kingrs.com/l/53612/2019-02-21/k4tqxc" TargetMode="External" /><Relationship Id="rId30" Type="http://schemas.openxmlformats.org/officeDocument/2006/relationships/hyperlink" Target="https://dy.si/skdym" TargetMode="External" /><Relationship Id="rId31" Type="http://schemas.openxmlformats.org/officeDocument/2006/relationships/hyperlink" Target="https://twitter.com/i/web/status/1097998265839173633" TargetMode="External" /><Relationship Id="rId32" Type="http://schemas.openxmlformats.org/officeDocument/2006/relationships/hyperlink" Target="https://www.nxtbook.com/nxtbooks/ensembleiq/pg_201902/index.php#/36" TargetMode="External" /><Relationship Id="rId33" Type="http://schemas.openxmlformats.org/officeDocument/2006/relationships/table" Target="../tables/table12.xml" /><Relationship Id="rId34" Type="http://schemas.openxmlformats.org/officeDocument/2006/relationships/table" Target="../tables/table13.xml" /><Relationship Id="rId35" Type="http://schemas.openxmlformats.org/officeDocument/2006/relationships/table" Target="../tables/table14.xml" /><Relationship Id="rId36" Type="http://schemas.openxmlformats.org/officeDocument/2006/relationships/table" Target="../tables/table15.xml" /><Relationship Id="rId37" Type="http://schemas.openxmlformats.org/officeDocument/2006/relationships/table" Target="../tables/table16.xml" /><Relationship Id="rId38" Type="http://schemas.openxmlformats.org/officeDocument/2006/relationships/table" Target="../tables/table17.xml" /><Relationship Id="rId39" Type="http://schemas.openxmlformats.org/officeDocument/2006/relationships/table" Target="../tables/table18.xml" /><Relationship Id="rId4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890</v>
      </c>
      <c r="BB2" s="13" t="s">
        <v>908</v>
      </c>
      <c r="BC2" s="13" t="s">
        <v>909</v>
      </c>
      <c r="BD2" s="67" t="s">
        <v>1398</v>
      </c>
      <c r="BE2" s="67" t="s">
        <v>1399</v>
      </c>
      <c r="BF2" s="67" t="s">
        <v>1400</v>
      </c>
      <c r="BG2" s="67" t="s">
        <v>1401</v>
      </c>
      <c r="BH2" s="67" t="s">
        <v>1402</v>
      </c>
      <c r="BI2" s="67" t="s">
        <v>1403</v>
      </c>
      <c r="BJ2" s="67" t="s">
        <v>1404</v>
      </c>
      <c r="BK2" s="67" t="s">
        <v>1405</v>
      </c>
      <c r="BL2" s="67" t="s">
        <v>1406</v>
      </c>
    </row>
    <row r="3" spans="1:64" ht="15" customHeight="1">
      <c r="A3" s="84" t="s">
        <v>212</v>
      </c>
      <c r="B3" s="84" t="s">
        <v>214</v>
      </c>
      <c r="C3" s="53" t="s">
        <v>1447</v>
      </c>
      <c r="D3" s="54">
        <v>3</v>
      </c>
      <c r="E3" s="65" t="s">
        <v>132</v>
      </c>
      <c r="F3" s="55">
        <v>35</v>
      </c>
      <c r="G3" s="53"/>
      <c r="H3" s="57"/>
      <c r="I3" s="56"/>
      <c r="J3" s="56"/>
      <c r="K3" s="36" t="s">
        <v>65</v>
      </c>
      <c r="L3" s="62">
        <v>3</v>
      </c>
      <c r="M3" s="62"/>
      <c r="N3" s="63"/>
      <c r="O3" s="85" t="s">
        <v>255</v>
      </c>
      <c r="P3" s="87">
        <v>43510.233715277776</v>
      </c>
      <c r="Q3" s="85" t="s">
        <v>257</v>
      </c>
      <c r="R3" s="85"/>
      <c r="S3" s="85"/>
      <c r="T3" s="85"/>
      <c r="U3" s="85"/>
      <c r="V3" s="90" t="s">
        <v>387</v>
      </c>
      <c r="W3" s="87">
        <v>43510.233715277776</v>
      </c>
      <c r="X3" s="90" t="s">
        <v>416</v>
      </c>
      <c r="Y3" s="85"/>
      <c r="Z3" s="85"/>
      <c r="AA3" s="91" t="s">
        <v>473</v>
      </c>
      <c r="AB3" s="85"/>
      <c r="AC3" s="85" t="b">
        <v>0</v>
      </c>
      <c r="AD3" s="85">
        <v>0</v>
      </c>
      <c r="AE3" s="91" t="s">
        <v>530</v>
      </c>
      <c r="AF3" s="85" t="b">
        <v>0</v>
      </c>
      <c r="AG3" s="85" t="s">
        <v>534</v>
      </c>
      <c r="AH3" s="85"/>
      <c r="AI3" s="91" t="s">
        <v>530</v>
      </c>
      <c r="AJ3" s="85" t="b">
        <v>0</v>
      </c>
      <c r="AK3" s="85">
        <v>4</v>
      </c>
      <c r="AL3" s="91" t="s">
        <v>475</v>
      </c>
      <c r="AM3" s="85" t="s">
        <v>538</v>
      </c>
      <c r="AN3" s="85" t="b">
        <v>0</v>
      </c>
      <c r="AO3" s="91" t="s">
        <v>475</v>
      </c>
      <c r="AP3" s="85" t="s">
        <v>176</v>
      </c>
      <c r="AQ3" s="85">
        <v>0</v>
      </c>
      <c r="AR3" s="85">
        <v>0</v>
      </c>
      <c r="AS3" s="85"/>
      <c r="AT3" s="85"/>
      <c r="AU3" s="85"/>
      <c r="AV3" s="85"/>
      <c r="AW3" s="85"/>
      <c r="AX3" s="85"/>
      <c r="AY3" s="85"/>
      <c r="AZ3" s="85"/>
      <c r="BA3">
        <v>1</v>
      </c>
      <c r="BB3" s="85" t="str">
        <f>REPLACE(INDEX(GroupVertices[Group],MATCH(Edges[[#This Row],[Vertex 1]],GroupVertices[Vertex],0)),1,1,"")</f>
        <v>5</v>
      </c>
      <c r="BC3" s="85" t="str">
        <f>REPLACE(INDEX(GroupVertices[Group],MATCH(Edges[[#This Row],[Vertex 2]],GroupVertices[Vertex],0)),1,1,"")</f>
        <v>5</v>
      </c>
      <c r="BD3" s="51">
        <v>1</v>
      </c>
      <c r="BE3" s="52">
        <v>5</v>
      </c>
      <c r="BF3" s="51">
        <v>0</v>
      </c>
      <c r="BG3" s="52">
        <v>0</v>
      </c>
      <c r="BH3" s="51">
        <v>0</v>
      </c>
      <c r="BI3" s="52">
        <v>0</v>
      </c>
      <c r="BJ3" s="51">
        <v>19</v>
      </c>
      <c r="BK3" s="52">
        <v>95</v>
      </c>
      <c r="BL3" s="51">
        <v>20</v>
      </c>
    </row>
    <row r="4" spans="1:64" ht="15" customHeight="1">
      <c r="A4" s="84" t="s">
        <v>213</v>
      </c>
      <c r="B4" s="84" t="s">
        <v>246</v>
      </c>
      <c r="C4" s="53" t="s">
        <v>1447</v>
      </c>
      <c r="D4" s="54">
        <v>3</v>
      </c>
      <c r="E4" s="65" t="s">
        <v>132</v>
      </c>
      <c r="F4" s="55">
        <v>35</v>
      </c>
      <c r="G4" s="53"/>
      <c r="H4" s="57"/>
      <c r="I4" s="56"/>
      <c r="J4" s="56"/>
      <c r="K4" s="36" t="s">
        <v>65</v>
      </c>
      <c r="L4" s="83">
        <v>4</v>
      </c>
      <c r="M4" s="83"/>
      <c r="N4" s="63"/>
      <c r="O4" s="86" t="s">
        <v>255</v>
      </c>
      <c r="P4" s="88">
        <v>43511.654016203705</v>
      </c>
      <c r="Q4" s="86" t="s">
        <v>258</v>
      </c>
      <c r="R4" s="89" t="s">
        <v>306</v>
      </c>
      <c r="S4" s="86" t="s">
        <v>328</v>
      </c>
      <c r="T4" s="86"/>
      <c r="U4" s="89" t="s">
        <v>366</v>
      </c>
      <c r="V4" s="89" t="s">
        <v>366</v>
      </c>
      <c r="W4" s="88">
        <v>43511.654016203705</v>
      </c>
      <c r="X4" s="89" t="s">
        <v>417</v>
      </c>
      <c r="Y4" s="86"/>
      <c r="Z4" s="86"/>
      <c r="AA4" s="92" t="s">
        <v>474</v>
      </c>
      <c r="AB4" s="86"/>
      <c r="AC4" s="86" t="b">
        <v>0</v>
      </c>
      <c r="AD4" s="86">
        <v>0</v>
      </c>
      <c r="AE4" s="92" t="s">
        <v>530</v>
      </c>
      <c r="AF4" s="86" t="b">
        <v>0</v>
      </c>
      <c r="AG4" s="86" t="s">
        <v>534</v>
      </c>
      <c r="AH4" s="86"/>
      <c r="AI4" s="92" t="s">
        <v>530</v>
      </c>
      <c r="AJ4" s="86" t="b">
        <v>0</v>
      </c>
      <c r="AK4" s="86">
        <v>0</v>
      </c>
      <c r="AL4" s="92" t="s">
        <v>530</v>
      </c>
      <c r="AM4" s="86" t="s">
        <v>539</v>
      </c>
      <c r="AN4" s="86" t="b">
        <v>0</v>
      </c>
      <c r="AO4" s="92" t="s">
        <v>474</v>
      </c>
      <c r="AP4" s="86" t="s">
        <v>176</v>
      </c>
      <c r="AQ4" s="86">
        <v>0</v>
      </c>
      <c r="AR4" s="86">
        <v>0</v>
      </c>
      <c r="AS4" s="86"/>
      <c r="AT4" s="86"/>
      <c r="AU4" s="86"/>
      <c r="AV4" s="86"/>
      <c r="AW4" s="86"/>
      <c r="AX4" s="86"/>
      <c r="AY4" s="86"/>
      <c r="AZ4" s="86"/>
      <c r="BA4">
        <v>1</v>
      </c>
      <c r="BB4" s="85" t="str">
        <f>REPLACE(INDEX(GroupVertices[Group],MATCH(Edges[[#This Row],[Vertex 1]],GroupVertices[Vertex],0)),1,1,"")</f>
        <v>5</v>
      </c>
      <c r="BC4" s="85" t="str">
        <f>REPLACE(INDEX(GroupVertices[Group],MATCH(Edges[[#This Row],[Vertex 2]],GroupVertices[Vertex],0)),1,1,"")</f>
        <v>5</v>
      </c>
      <c r="BD4" s="51">
        <v>3</v>
      </c>
      <c r="BE4" s="52">
        <v>10</v>
      </c>
      <c r="BF4" s="51">
        <v>0</v>
      </c>
      <c r="BG4" s="52">
        <v>0</v>
      </c>
      <c r="BH4" s="51">
        <v>0</v>
      </c>
      <c r="BI4" s="52">
        <v>0</v>
      </c>
      <c r="BJ4" s="51">
        <v>27</v>
      </c>
      <c r="BK4" s="52">
        <v>90</v>
      </c>
      <c r="BL4" s="51">
        <v>30</v>
      </c>
    </row>
    <row r="5" spans="1:64" ht="45">
      <c r="A5" s="84" t="s">
        <v>214</v>
      </c>
      <c r="B5" s="84" t="s">
        <v>214</v>
      </c>
      <c r="C5" s="53" t="s">
        <v>1447</v>
      </c>
      <c r="D5" s="54">
        <v>3</v>
      </c>
      <c r="E5" s="65" t="s">
        <v>132</v>
      </c>
      <c r="F5" s="55">
        <v>35</v>
      </c>
      <c r="G5" s="53"/>
      <c r="H5" s="57"/>
      <c r="I5" s="56"/>
      <c r="J5" s="56"/>
      <c r="K5" s="36" t="s">
        <v>65</v>
      </c>
      <c r="L5" s="83">
        <v>5</v>
      </c>
      <c r="M5" s="83"/>
      <c r="N5" s="63"/>
      <c r="O5" s="86" t="s">
        <v>176</v>
      </c>
      <c r="P5" s="88">
        <v>43509.7331712963</v>
      </c>
      <c r="Q5" s="86" t="s">
        <v>259</v>
      </c>
      <c r="R5" s="89" t="s">
        <v>306</v>
      </c>
      <c r="S5" s="86" t="s">
        <v>328</v>
      </c>
      <c r="T5" s="86"/>
      <c r="U5" s="86"/>
      <c r="V5" s="89" t="s">
        <v>388</v>
      </c>
      <c r="W5" s="88">
        <v>43509.7331712963</v>
      </c>
      <c r="X5" s="89" t="s">
        <v>418</v>
      </c>
      <c r="Y5" s="86"/>
      <c r="Z5" s="86"/>
      <c r="AA5" s="92" t="s">
        <v>475</v>
      </c>
      <c r="AB5" s="86"/>
      <c r="AC5" s="86" t="b">
        <v>0</v>
      </c>
      <c r="AD5" s="86">
        <v>5</v>
      </c>
      <c r="AE5" s="92" t="s">
        <v>531</v>
      </c>
      <c r="AF5" s="86" t="b">
        <v>0</v>
      </c>
      <c r="AG5" s="86" t="s">
        <v>534</v>
      </c>
      <c r="AH5" s="86"/>
      <c r="AI5" s="92" t="s">
        <v>530</v>
      </c>
      <c r="AJ5" s="86" t="b">
        <v>0</v>
      </c>
      <c r="AK5" s="86">
        <v>4</v>
      </c>
      <c r="AL5" s="92" t="s">
        <v>530</v>
      </c>
      <c r="AM5" s="86" t="s">
        <v>539</v>
      </c>
      <c r="AN5" s="86" t="b">
        <v>0</v>
      </c>
      <c r="AO5" s="92" t="s">
        <v>475</v>
      </c>
      <c r="AP5" s="86" t="s">
        <v>548</v>
      </c>
      <c r="AQ5" s="86">
        <v>0</v>
      </c>
      <c r="AR5" s="86">
        <v>0</v>
      </c>
      <c r="AS5" s="86"/>
      <c r="AT5" s="86"/>
      <c r="AU5" s="86"/>
      <c r="AV5" s="86"/>
      <c r="AW5" s="86"/>
      <c r="AX5" s="86"/>
      <c r="AY5" s="86"/>
      <c r="AZ5" s="86"/>
      <c r="BA5">
        <v>1</v>
      </c>
      <c r="BB5" s="85" t="str">
        <f>REPLACE(INDEX(GroupVertices[Group],MATCH(Edges[[#This Row],[Vertex 1]],GroupVertices[Vertex],0)),1,1,"")</f>
        <v>5</v>
      </c>
      <c r="BC5" s="85" t="str">
        <f>REPLACE(INDEX(GroupVertices[Group],MATCH(Edges[[#This Row],[Vertex 2]],GroupVertices[Vertex],0)),1,1,"")</f>
        <v>5</v>
      </c>
      <c r="BD5" s="51">
        <v>3</v>
      </c>
      <c r="BE5" s="52">
        <v>13.043478260869565</v>
      </c>
      <c r="BF5" s="51">
        <v>0</v>
      </c>
      <c r="BG5" s="52">
        <v>0</v>
      </c>
      <c r="BH5" s="51">
        <v>0</v>
      </c>
      <c r="BI5" s="52">
        <v>0</v>
      </c>
      <c r="BJ5" s="51">
        <v>20</v>
      </c>
      <c r="BK5" s="52">
        <v>86.95652173913044</v>
      </c>
      <c r="BL5" s="51">
        <v>23</v>
      </c>
    </row>
    <row r="6" spans="1:64" ht="45">
      <c r="A6" s="84" t="s">
        <v>213</v>
      </c>
      <c r="B6" s="84" t="s">
        <v>214</v>
      </c>
      <c r="C6" s="53" t="s">
        <v>1447</v>
      </c>
      <c r="D6" s="54">
        <v>3</v>
      </c>
      <c r="E6" s="65" t="s">
        <v>132</v>
      </c>
      <c r="F6" s="55">
        <v>35</v>
      </c>
      <c r="G6" s="53"/>
      <c r="H6" s="57"/>
      <c r="I6" s="56"/>
      <c r="J6" s="56"/>
      <c r="K6" s="36" t="s">
        <v>65</v>
      </c>
      <c r="L6" s="83">
        <v>6</v>
      </c>
      <c r="M6" s="83"/>
      <c r="N6" s="63"/>
      <c r="O6" s="86" t="s">
        <v>255</v>
      </c>
      <c r="P6" s="88">
        <v>43511.654016203705</v>
      </c>
      <c r="Q6" s="86" t="s">
        <v>258</v>
      </c>
      <c r="R6" s="89" t="s">
        <v>306</v>
      </c>
      <c r="S6" s="86" t="s">
        <v>328</v>
      </c>
      <c r="T6" s="86"/>
      <c r="U6" s="89" t="s">
        <v>366</v>
      </c>
      <c r="V6" s="89" t="s">
        <v>366</v>
      </c>
      <c r="W6" s="88">
        <v>43511.654016203705</v>
      </c>
      <c r="X6" s="89" t="s">
        <v>417</v>
      </c>
      <c r="Y6" s="86"/>
      <c r="Z6" s="86"/>
      <c r="AA6" s="92" t="s">
        <v>474</v>
      </c>
      <c r="AB6" s="86"/>
      <c r="AC6" s="86" t="b">
        <v>0</v>
      </c>
      <c r="AD6" s="86">
        <v>0</v>
      </c>
      <c r="AE6" s="92" t="s">
        <v>530</v>
      </c>
      <c r="AF6" s="86" t="b">
        <v>0</v>
      </c>
      <c r="AG6" s="86" t="s">
        <v>534</v>
      </c>
      <c r="AH6" s="86"/>
      <c r="AI6" s="92" t="s">
        <v>530</v>
      </c>
      <c r="AJ6" s="86" t="b">
        <v>0</v>
      </c>
      <c r="AK6" s="86">
        <v>0</v>
      </c>
      <c r="AL6" s="92" t="s">
        <v>530</v>
      </c>
      <c r="AM6" s="86" t="s">
        <v>539</v>
      </c>
      <c r="AN6" s="86" t="b">
        <v>0</v>
      </c>
      <c r="AO6" s="92" t="s">
        <v>474</v>
      </c>
      <c r="AP6" s="86" t="s">
        <v>176</v>
      </c>
      <c r="AQ6" s="86">
        <v>0</v>
      </c>
      <c r="AR6" s="86">
        <v>0</v>
      </c>
      <c r="AS6" s="86"/>
      <c r="AT6" s="86"/>
      <c r="AU6" s="86"/>
      <c r="AV6" s="86"/>
      <c r="AW6" s="86"/>
      <c r="AX6" s="86"/>
      <c r="AY6" s="86"/>
      <c r="AZ6" s="86"/>
      <c r="BA6">
        <v>1</v>
      </c>
      <c r="BB6" s="85" t="str">
        <f>REPLACE(INDEX(GroupVertices[Group],MATCH(Edges[[#This Row],[Vertex 1]],GroupVertices[Vertex],0)),1,1,"")</f>
        <v>5</v>
      </c>
      <c r="BC6" s="85" t="str">
        <f>REPLACE(INDEX(GroupVertices[Group],MATCH(Edges[[#This Row],[Vertex 2]],GroupVertices[Vertex],0)),1,1,"")</f>
        <v>5</v>
      </c>
      <c r="BD6" s="51"/>
      <c r="BE6" s="52"/>
      <c r="BF6" s="51"/>
      <c r="BG6" s="52"/>
      <c r="BH6" s="51"/>
      <c r="BI6" s="52"/>
      <c r="BJ6" s="51"/>
      <c r="BK6" s="52"/>
      <c r="BL6" s="51"/>
    </row>
    <row r="7" spans="1:64" ht="45">
      <c r="A7" s="84" t="s">
        <v>215</v>
      </c>
      <c r="B7" s="84" t="s">
        <v>215</v>
      </c>
      <c r="C7" s="53" t="s">
        <v>1447</v>
      </c>
      <c r="D7" s="54">
        <v>3</v>
      </c>
      <c r="E7" s="65" t="s">
        <v>132</v>
      </c>
      <c r="F7" s="55">
        <v>35</v>
      </c>
      <c r="G7" s="53"/>
      <c r="H7" s="57"/>
      <c r="I7" s="56"/>
      <c r="J7" s="56"/>
      <c r="K7" s="36" t="s">
        <v>65</v>
      </c>
      <c r="L7" s="83">
        <v>7</v>
      </c>
      <c r="M7" s="83"/>
      <c r="N7" s="63"/>
      <c r="O7" s="86" t="s">
        <v>176</v>
      </c>
      <c r="P7" s="88">
        <v>43516.57047453704</v>
      </c>
      <c r="Q7" s="86" t="s">
        <v>260</v>
      </c>
      <c r="R7" s="89" t="s">
        <v>307</v>
      </c>
      <c r="S7" s="86" t="s">
        <v>329</v>
      </c>
      <c r="T7" s="86" t="s">
        <v>335</v>
      </c>
      <c r="U7" s="86"/>
      <c r="V7" s="89" t="s">
        <v>389</v>
      </c>
      <c r="W7" s="88">
        <v>43516.57047453704</v>
      </c>
      <c r="X7" s="89" t="s">
        <v>419</v>
      </c>
      <c r="Y7" s="86"/>
      <c r="Z7" s="86"/>
      <c r="AA7" s="92" t="s">
        <v>476</v>
      </c>
      <c r="AB7" s="86"/>
      <c r="AC7" s="86" t="b">
        <v>0</v>
      </c>
      <c r="AD7" s="86">
        <v>0</v>
      </c>
      <c r="AE7" s="92" t="s">
        <v>530</v>
      </c>
      <c r="AF7" s="86" t="b">
        <v>1</v>
      </c>
      <c r="AG7" s="86" t="s">
        <v>535</v>
      </c>
      <c r="AH7" s="86"/>
      <c r="AI7" s="92" t="s">
        <v>490</v>
      </c>
      <c r="AJ7" s="86" t="b">
        <v>0</v>
      </c>
      <c r="AK7" s="86">
        <v>0</v>
      </c>
      <c r="AL7" s="92" t="s">
        <v>530</v>
      </c>
      <c r="AM7" s="86" t="s">
        <v>539</v>
      </c>
      <c r="AN7" s="86" t="b">
        <v>0</v>
      </c>
      <c r="AO7" s="92" t="s">
        <v>476</v>
      </c>
      <c r="AP7" s="86" t="s">
        <v>176</v>
      </c>
      <c r="AQ7" s="86">
        <v>0</v>
      </c>
      <c r="AR7" s="86">
        <v>0</v>
      </c>
      <c r="AS7" s="86"/>
      <c r="AT7" s="86"/>
      <c r="AU7" s="86"/>
      <c r="AV7" s="86"/>
      <c r="AW7" s="86"/>
      <c r="AX7" s="86"/>
      <c r="AY7" s="86"/>
      <c r="AZ7" s="86"/>
      <c r="BA7">
        <v>1</v>
      </c>
      <c r="BB7" s="85" t="str">
        <f>REPLACE(INDEX(GroupVertices[Group],MATCH(Edges[[#This Row],[Vertex 1]],GroupVertices[Vertex],0)),1,1,"")</f>
        <v>6</v>
      </c>
      <c r="BC7" s="85" t="str">
        <f>REPLACE(INDEX(GroupVertices[Group],MATCH(Edges[[#This Row],[Vertex 2]],GroupVertices[Vertex],0)),1,1,"")</f>
        <v>6</v>
      </c>
      <c r="BD7" s="51">
        <v>1</v>
      </c>
      <c r="BE7" s="52">
        <v>25</v>
      </c>
      <c r="BF7" s="51">
        <v>0</v>
      </c>
      <c r="BG7" s="52">
        <v>0</v>
      </c>
      <c r="BH7" s="51">
        <v>0</v>
      </c>
      <c r="BI7" s="52">
        <v>0</v>
      </c>
      <c r="BJ7" s="51">
        <v>3</v>
      </c>
      <c r="BK7" s="52">
        <v>75</v>
      </c>
      <c r="BL7" s="51">
        <v>4</v>
      </c>
    </row>
    <row r="8" spans="1:64" ht="45">
      <c r="A8" s="84" t="s">
        <v>216</v>
      </c>
      <c r="B8" s="84" t="s">
        <v>216</v>
      </c>
      <c r="C8" s="53" t="s">
        <v>1447</v>
      </c>
      <c r="D8" s="54">
        <v>3</v>
      </c>
      <c r="E8" s="65" t="s">
        <v>132</v>
      </c>
      <c r="F8" s="55">
        <v>35</v>
      </c>
      <c r="G8" s="53"/>
      <c r="H8" s="57"/>
      <c r="I8" s="56"/>
      <c r="J8" s="56"/>
      <c r="K8" s="36" t="s">
        <v>65</v>
      </c>
      <c r="L8" s="83">
        <v>8</v>
      </c>
      <c r="M8" s="83"/>
      <c r="N8" s="63"/>
      <c r="O8" s="86" t="s">
        <v>176</v>
      </c>
      <c r="P8" s="88">
        <v>43517.42732638889</v>
      </c>
      <c r="Q8" s="86" t="s">
        <v>261</v>
      </c>
      <c r="R8" s="89" t="s">
        <v>308</v>
      </c>
      <c r="S8" s="86" t="s">
        <v>329</v>
      </c>
      <c r="T8" s="86"/>
      <c r="U8" s="86"/>
      <c r="V8" s="89" t="s">
        <v>390</v>
      </c>
      <c r="W8" s="88">
        <v>43517.42732638889</v>
      </c>
      <c r="X8" s="89" t="s">
        <v>420</v>
      </c>
      <c r="Y8" s="86"/>
      <c r="Z8" s="86"/>
      <c r="AA8" s="92" t="s">
        <v>477</v>
      </c>
      <c r="AB8" s="86"/>
      <c r="AC8" s="86" t="b">
        <v>0</v>
      </c>
      <c r="AD8" s="86">
        <v>0</v>
      </c>
      <c r="AE8" s="92" t="s">
        <v>530</v>
      </c>
      <c r="AF8" s="86" t="b">
        <v>0</v>
      </c>
      <c r="AG8" s="86" t="s">
        <v>536</v>
      </c>
      <c r="AH8" s="86"/>
      <c r="AI8" s="92" t="s">
        <v>530</v>
      </c>
      <c r="AJ8" s="86" t="b">
        <v>0</v>
      </c>
      <c r="AK8" s="86">
        <v>0</v>
      </c>
      <c r="AL8" s="92" t="s">
        <v>530</v>
      </c>
      <c r="AM8" s="86" t="s">
        <v>539</v>
      </c>
      <c r="AN8" s="86" t="b">
        <v>1</v>
      </c>
      <c r="AO8" s="92" t="s">
        <v>477</v>
      </c>
      <c r="AP8" s="86" t="s">
        <v>176</v>
      </c>
      <c r="AQ8" s="86">
        <v>0</v>
      </c>
      <c r="AR8" s="86">
        <v>0</v>
      </c>
      <c r="AS8" s="86"/>
      <c r="AT8" s="86"/>
      <c r="AU8" s="86"/>
      <c r="AV8" s="86"/>
      <c r="AW8" s="86"/>
      <c r="AX8" s="86"/>
      <c r="AY8" s="86"/>
      <c r="AZ8" s="86"/>
      <c r="BA8">
        <v>1</v>
      </c>
      <c r="BB8" s="85" t="str">
        <f>REPLACE(INDEX(GroupVertices[Group],MATCH(Edges[[#This Row],[Vertex 1]],GroupVertices[Vertex],0)),1,1,"")</f>
        <v>6</v>
      </c>
      <c r="BC8" s="85" t="str">
        <f>REPLACE(INDEX(GroupVertices[Group],MATCH(Edges[[#This Row],[Vertex 2]],GroupVertices[Vertex],0)),1,1,"")</f>
        <v>6</v>
      </c>
      <c r="BD8" s="51">
        <v>1</v>
      </c>
      <c r="BE8" s="52">
        <v>4.166666666666667</v>
      </c>
      <c r="BF8" s="51">
        <v>0</v>
      </c>
      <c r="BG8" s="52">
        <v>0</v>
      </c>
      <c r="BH8" s="51">
        <v>0</v>
      </c>
      <c r="BI8" s="52">
        <v>0</v>
      </c>
      <c r="BJ8" s="51">
        <v>23</v>
      </c>
      <c r="BK8" s="52">
        <v>95.83333333333333</v>
      </c>
      <c r="BL8" s="51">
        <v>24</v>
      </c>
    </row>
    <row r="9" spans="1:64" ht="45">
      <c r="A9" s="84" t="s">
        <v>217</v>
      </c>
      <c r="B9" s="84" t="s">
        <v>217</v>
      </c>
      <c r="C9" s="53" t="s">
        <v>1447</v>
      </c>
      <c r="D9" s="54">
        <v>3</v>
      </c>
      <c r="E9" s="65" t="s">
        <v>132</v>
      </c>
      <c r="F9" s="55">
        <v>35</v>
      </c>
      <c r="G9" s="53"/>
      <c r="H9" s="57"/>
      <c r="I9" s="56"/>
      <c r="J9" s="56"/>
      <c r="K9" s="36" t="s">
        <v>65</v>
      </c>
      <c r="L9" s="83">
        <v>9</v>
      </c>
      <c r="M9" s="83"/>
      <c r="N9" s="63"/>
      <c r="O9" s="86" t="s">
        <v>176</v>
      </c>
      <c r="P9" s="88">
        <v>43517.43653935185</v>
      </c>
      <c r="Q9" s="86" t="s">
        <v>262</v>
      </c>
      <c r="R9" s="89" t="s">
        <v>309</v>
      </c>
      <c r="S9" s="86" t="s">
        <v>329</v>
      </c>
      <c r="T9" s="86"/>
      <c r="U9" s="86"/>
      <c r="V9" s="89" t="s">
        <v>391</v>
      </c>
      <c r="W9" s="88">
        <v>43517.43653935185</v>
      </c>
      <c r="X9" s="89" t="s">
        <v>421</v>
      </c>
      <c r="Y9" s="86"/>
      <c r="Z9" s="86"/>
      <c r="AA9" s="92" t="s">
        <v>478</v>
      </c>
      <c r="AB9" s="86"/>
      <c r="AC9" s="86" t="b">
        <v>0</v>
      </c>
      <c r="AD9" s="86">
        <v>0</v>
      </c>
      <c r="AE9" s="92" t="s">
        <v>530</v>
      </c>
      <c r="AF9" s="86" t="b">
        <v>0</v>
      </c>
      <c r="AG9" s="86" t="s">
        <v>537</v>
      </c>
      <c r="AH9" s="86"/>
      <c r="AI9" s="92" t="s">
        <v>530</v>
      </c>
      <c r="AJ9" s="86" t="b">
        <v>0</v>
      </c>
      <c r="AK9" s="86">
        <v>0</v>
      </c>
      <c r="AL9" s="92" t="s">
        <v>530</v>
      </c>
      <c r="AM9" s="86" t="s">
        <v>539</v>
      </c>
      <c r="AN9" s="86" t="b">
        <v>1</v>
      </c>
      <c r="AO9" s="92" t="s">
        <v>478</v>
      </c>
      <c r="AP9" s="86" t="s">
        <v>176</v>
      </c>
      <c r="AQ9" s="86">
        <v>0</v>
      </c>
      <c r="AR9" s="86">
        <v>0</v>
      </c>
      <c r="AS9" s="86"/>
      <c r="AT9" s="86"/>
      <c r="AU9" s="86"/>
      <c r="AV9" s="86"/>
      <c r="AW9" s="86"/>
      <c r="AX9" s="86"/>
      <c r="AY9" s="86"/>
      <c r="AZ9" s="86"/>
      <c r="BA9">
        <v>1</v>
      </c>
      <c r="BB9" s="85" t="str">
        <f>REPLACE(INDEX(GroupVertices[Group],MATCH(Edges[[#This Row],[Vertex 1]],GroupVertices[Vertex],0)),1,1,"")</f>
        <v>6</v>
      </c>
      <c r="BC9" s="85" t="str">
        <f>REPLACE(INDEX(GroupVertices[Group],MATCH(Edges[[#This Row],[Vertex 2]],GroupVertices[Vertex],0)),1,1,"")</f>
        <v>6</v>
      </c>
      <c r="BD9" s="51">
        <v>1</v>
      </c>
      <c r="BE9" s="52">
        <v>16.666666666666668</v>
      </c>
      <c r="BF9" s="51">
        <v>0</v>
      </c>
      <c r="BG9" s="52">
        <v>0</v>
      </c>
      <c r="BH9" s="51">
        <v>0</v>
      </c>
      <c r="BI9" s="52">
        <v>0</v>
      </c>
      <c r="BJ9" s="51">
        <v>5</v>
      </c>
      <c r="BK9" s="52">
        <v>83.33333333333333</v>
      </c>
      <c r="BL9" s="51">
        <v>6</v>
      </c>
    </row>
    <row r="10" spans="1:64" ht="45">
      <c r="A10" s="84" t="s">
        <v>218</v>
      </c>
      <c r="B10" s="84" t="s">
        <v>237</v>
      </c>
      <c r="C10" s="53" t="s">
        <v>1447</v>
      </c>
      <c r="D10" s="54">
        <v>3</v>
      </c>
      <c r="E10" s="65" t="s">
        <v>132</v>
      </c>
      <c r="F10" s="55">
        <v>35</v>
      </c>
      <c r="G10" s="53"/>
      <c r="H10" s="57"/>
      <c r="I10" s="56"/>
      <c r="J10" s="56"/>
      <c r="K10" s="36" t="s">
        <v>65</v>
      </c>
      <c r="L10" s="83">
        <v>10</v>
      </c>
      <c r="M10" s="83"/>
      <c r="N10" s="63"/>
      <c r="O10" s="86" t="s">
        <v>255</v>
      </c>
      <c r="P10" s="88">
        <v>43517.460486111115</v>
      </c>
      <c r="Q10" s="86" t="s">
        <v>263</v>
      </c>
      <c r="R10" s="86"/>
      <c r="S10" s="86"/>
      <c r="T10" s="86" t="s">
        <v>336</v>
      </c>
      <c r="U10" s="86"/>
      <c r="V10" s="89" t="s">
        <v>392</v>
      </c>
      <c r="W10" s="88">
        <v>43517.460486111115</v>
      </c>
      <c r="X10" s="89" t="s">
        <v>422</v>
      </c>
      <c r="Y10" s="86"/>
      <c r="Z10" s="86"/>
      <c r="AA10" s="92" t="s">
        <v>479</v>
      </c>
      <c r="AB10" s="86"/>
      <c r="AC10" s="86" t="b">
        <v>0</v>
      </c>
      <c r="AD10" s="86">
        <v>0</v>
      </c>
      <c r="AE10" s="92" t="s">
        <v>530</v>
      </c>
      <c r="AF10" s="86" t="b">
        <v>0</v>
      </c>
      <c r="AG10" s="86" t="s">
        <v>534</v>
      </c>
      <c r="AH10" s="86"/>
      <c r="AI10" s="92" t="s">
        <v>530</v>
      </c>
      <c r="AJ10" s="86" t="b">
        <v>0</v>
      </c>
      <c r="AK10" s="86">
        <v>9</v>
      </c>
      <c r="AL10" s="92" t="s">
        <v>485</v>
      </c>
      <c r="AM10" s="86" t="s">
        <v>540</v>
      </c>
      <c r="AN10" s="86" t="b">
        <v>0</v>
      </c>
      <c r="AO10" s="92" t="s">
        <v>485</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c r="BE10" s="52"/>
      <c r="BF10" s="51"/>
      <c r="BG10" s="52"/>
      <c r="BH10" s="51"/>
      <c r="BI10" s="52"/>
      <c r="BJ10" s="51"/>
      <c r="BK10" s="52"/>
      <c r="BL10" s="51"/>
    </row>
    <row r="11" spans="1:64" ht="45">
      <c r="A11" s="84" t="s">
        <v>218</v>
      </c>
      <c r="B11" s="84" t="s">
        <v>223</v>
      </c>
      <c r="C11" s="53" t="s">
        <v>1447</v>
      </c>
      <c r="D11" s="54">
        <v>3</v>
      </c>
      <c r="E11" s="65" t="s">
        <v>132</v>
      </c>
      <c r="F11" s="55">
        <v>35</v>
      </c>
      <c r="G11" s="53"/>
      <c r="H11" s="57"/>
      <c r="I11" s="56"/>
      <c r="J11" s="56"/>
      <c r="K11" s="36" t="s">
        <v>65</v>
      </c>
      <c r="L11" s="83">
        <v>11</v>
      </c>
      <c r="M11" s="83"/>
      <c r="N11" s="63"/>
      <c r="O11" s="86" t="s">
        <v>255</v>
      </c>
      <c r="P11" s="88">
        <v>43517.460486111115</v>
      </c>
      <c r="Q11" s="86" t="s">
        <v>263</v>
      </c>
      <c r="R11" s="86"/>
      <c r="S11" s="86"/>
      <c r="T11" s="86" t="s">
        <v>336</v>
      </c>
      <c r="U11" s="86"/>
      <c r="V11" s="89" t="s">
        <v>392</v>
      </c>
      <c r="W11" s="88">
        <v>43517.460486111115</v>
      </c>
      <c r="X11" s="89" t="s">
        <v>422</v>
      </c>
      <c r="Y11" s="86"/>
      <c r="Z11" s="86"/>
      <c r="AA11" s="92" t="s">
        <v>479</v>
      </c>
      <c r="AB11" s="86"/>
      <c r="AC11" s="86" t="b">
        <v>0</v>
      </c>
      <c r="AD11" s="86">
        <v>0</v>
      </c>
      <c r="AE11" s="92" t="s">
        <v>530</v>
      </c>
      <c r="AF11" s="86" t="b">
        <v>0</v>
      </c>
      <c r="AG11" s="86" t="s">
        <v>534</v>
      </c>
      <c r="AH11" s="86"/>
      <c r="AI11" s="92" t="s">
        <v>530</v>
      </c>
      <c r="AJ11" s="86" t="b">
        <v>0</v>
      </c>
      <c r="AK11" s="86">
        <v>9</v>
      </c>
      <c r="AL11" s="92" t="s">
        <v>485</v>
      </c>
      <c r="AM11" s="86" t="s">
        <v>540</v>
      </c>
      <c r="AN11" s="86" t="b">
        <v>0</v>
      </c>
      <c r="AO11" s="92" t="s">
        <v>485</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0</v>
      </c>
      <c r="BE11" s="52">
        <v>0</v>
      </c>
      <c r="BF11" s="51">
        <v>0</v>
      </c>
      <c r="BG11" s="52">
        <v>0</v>
      </c>
      <c r="BH11" s="51">
        <v>0</v>
      </c>
      <c r="BI11" s="52">
        <v>0</v>
      </c>
      <c r="BJ11" s="51">
        <v>22</v>
      </c>
      <c r="BK11" s="52">
        <v>100</v>
      </c>
      <c r="BL11" s="51">
        <v>22</v>
      </c>
    </row>
    <row r="12" spans="1:64" ht="45">
      <c r="A12" s="84" t="s">
        <v>219</v>
      </c>
      <c r="B12" s="84" t="s">
        <v>237</v>
      </c>
      <c r="C12" s="53" t="s">
        <v>1447</v>
      </c>
      <c r="D12" s="54">
        <v>3</v>
      </c>
      <c r="E12" s="65" t="s">
        <v>132</v>
      </c>
      <c r="F12" s="55">
        <v>35</v>
      </c>
      <c r="G12" s="53"/>
      <c r="H12" s="57"/>
      <c r="I12" s="56"/>
      <c r="J12" s="56"/>
      <c r="K12" s="36" t="s">
        <v>65</v>
      </c>
      <c r="L12" s="83">
        <v>12</v>
      </c>
      <c r="M12" s="83"/>
      <c r="N12" s="63"/>
      <c r="O12" s="86" t="s">
        <v>255</v>
      </c>
      <c r="P12" s="88">
        <v>43517.461689814816</v>
      </c>
      <c r="Q12" s="86" t="s">
        <v>263</v>
      </c>
      <c r="R12" s="86"/>
      <c r="S12" s="86"/>
      <c r="T12" s="86" t="s">
        <v>336</v>
      </c>
      <c r="U12" s="86"/>
      <c r="V12" s="89" t="s">
        <v>393</v>
      </c>
      <c r="W12" s="88">
        <v>43517.461689814816</v>
      </c>
      <c r="X12" s="89" t="s">
        <v>423</v>
      </c>
      <c r="Y12" s="86"/>
      <c r="Z12" s="86"/>
      <c r="AA12" s="92" t="s">
        <v>480</v>
      </c>
      <c r="AB12" s="86"/>
      <c r="AC12" s="86" t="b">
        <v>0</v>
      </c>
      <c r="AD12" s="86">
        <v>0</v>
      </c>
      <c r="AE12" s="92" t="s">
        <v>530</v>
      </c>
      <c r="AF12" s="86" t="b">
        <v>0</v>
      </c>
      <c r="AG12" s="86" t="s">
        <v>534</v>
      </c>
      <c r="AH12" s="86"/>
      <c r="AI12" s="92" t="s">
        <v>530</v>
      </c>
      <c r="AJ12" s="86" t="b">
        <v>0</v>
      </c>
      <c r="AK12" s="86">
        <v>9</v>
      </c>
      <c r="AL12" s="92" t="s">
        <v>485</v>
      </c>
      <c r="AM12" s="86" t="s">
        <v>539</v>
      </c>
      <c r="AN12" s="86" t="b">
        <v>0</v>
      </c>
      <c r="AO12" s="92" t="s">
        <v>485</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c r="BE12" s="52"/>
      <c r="BF12" s="51"/>
      <c r="BG12" s="52"/>
      <c r="BH12" s="51"/>
      <c r="BI12" s="52"/>
      <c r="BJ12" s="51"/>
      <c r="BK12" s="52"/>
      <c r="BL12" s="51"/>
    </row>
    <row r="13" spans="1:64" ht="45">
      <c r="A13" s="84" t="s">
        <v>219</v>
      </c>
      <c r="B13" s="84" t="s">
        <v>223</v>
      </c>
      <c r="C13" s="53" t="s">
        <v>1447</v>
      </c>
      <c r="D13" s="54">
        <v>3</v>
      </c>
      <c r="E13" s="65" t="s">
        <v>132</v>
      </c>
      <c r="F13" s="55">
        <v>35</v>
      </c>
      <c r="G13" s="53"/>
      <c r="H13" s="57"/>
      <c r="I13" s="56"/>
      <c r="J13" s="56"/>
      <c r="K13" s="36" t="s">
        <v>65</v>
      </c>
      <c r="L13" s="83">
        <v>13</v>
      </c>
      <c r="M13" s="83"/>
      <c r="N13" s="63"/>
      <c r="O13" s="86" t="s">
        <v>255</v>
      </c>
      <c r="P13" s="88">
        <v>43517.461689814816</v>
      </c>
      <c r="Q13" s="86" t="s">
        <v>263</v>
      </c>
      <c r="R13" s="86"/>
      <c r="S13" s="86"/>
      <c r="T13" s="86" t="s">
        <v>336</v>
      </c>
      <c r="U13" s="86"/>
      <c r="V13" s="89" t="s">
        <v>393</v>
      </c>
      <c r="W13" s="88">
        <v>43517.461689814816</v>
      </c>
      <c r="X13" s="89" t="s">
        <v>423</v>
      </c>
      <c r="Y13" s="86"/>
      <c r="Z13" s="86"/>
      <c r="AA13" s="92" t="s">
        <v>480</v>
      </c>
      <c r="AB13" s="86"/>
      <c r="AC13" s="86" t="b">
        <v>0</v>
      </c>
      <c r="AD13" s="86">
        <v>0</v>
      </c>
      <c r="AE13" s="92" t="s">
        <v>530</v>
      </c>
      <c r="AF13" s="86" t="b">
        <v>0</v>
      </c>
      <c r="AG13" s="86" t="s">
        <v>534</v>
      </c>
      <c r="AH13" s="86"/>
      <c r="AI13" s="92" t="s">
        <v>530</v>
      </c>
      <c r="AJ13" s="86" t="b">
        <v>0</v>
      </c>
      <c r="AK13" s="86">
        <v>9</v>
      </c>
      <c r="AL13" s="92" t="s">
        <v>485</v>
      </c>
      <c r="AM13" s="86" t="s">
        <v>539</v>
      </c>
      <c r="AN13" s="86" t="b">
        <v>0</v>
      </c>
      <c r="AO13" s="92" t="s">
        <v>485</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v>0</v>
      </c>
      <c r="BE13" s="52">
        <v>0</v>
      </c>
      <c r="BF13" s="51">
        <v>0</v>
      </c>
      <c r="BG13" s="52">
        <v>0</v>
      </c>
      <c r="BH13" s="51">
        <v>0</v>
      </c>
      <c r="BI13" s="52">
        <v>0</v>
      </c>
      <c r="BJ13" s="51">
        <v>22</v>
      </c>
      <c r="BK13" s="52">
        <v>100</v>
      </c>
      <c r="BL13" s="51">
        <v>22</v>
      </c>
    </row>
    <row r="14" spans="1:64" ht="45">
      <c r="A14" s="84" t="s">
        <v>220</v>
      </c>
      <c r="B14" s="84" t="s">
        <v>237</v>
      </c>
      <c r="C14" s="53" t="s">
        <v>1447</v>
      </c>
      <c r="D14" s="54">
        <v>3</v>
      </c>
      <c r="E14" s="65" t="s">
        <v>132</v>
      </c>
      <c r="F14" s="55">
        <v>35</v>
      </c>
      <c r="G14" s="53"/>
      <c r="H14" s="57"/>
      <c r="I14" s="56"/>
      <c r="J14" s="56"/>
      <c r="K14" s="36" t="s">
        <v>65</v>
      </c>
      <c r="L14" s="83">
        <v>14</v>
      </c>
      <c r="M14" s="83"/>
      <c r="N14" s="63"/>
      <c r="O14" s="86" t="s">
        <v>255</v>
      </c>
      <c r="P14" s="88">
        <v>43517.57090277778</v>
      </c>
      <c r="Q14" s="86" t="s">
        <v>263</v>
      </c>
      <c r="R14" s="86"/>
      <c r="S14" s="86"/>
      <c r="T14" s="86" t="s">
        <v>336</v>
      </c>
      <c r="U14" s="86"/>
      <c r="V14" s="89" t="s">
        <v>394</v>
      </c>
      <c r="W14" s="88">
        <v>43517.57090277778</v>
      </c>
      <c r="X14" s="89" t="s">
        <v>424</v>
      </c>
      <c r="Y14" s="86"/>
      <c r="Z14" s="86"/>
      <c r="AA14" s="92" t="s">
        <v>481</v>
      </c>
      <c r="AB14" s="86"/>
      <c r="AC14" s="86" t="b">
        <v>0</v>
      </c>
      <c r="AD14" s="86">
        <v>0</v>
      </c>
      <c r="AE14" s="92" t="s">
        <v>530</v>
      </c>
      <c r="AF14" s="86" t="b">
        <v>0</v>
      </c>
      <c r="AG14" s="86" t="s">
        <v>534</v>
      </c>
      <c r="AH14" s="86"/>
      <c r="AI14" s="92" t="s">
        <v>530</v>
      </c>
      <c r="AJ14" s="86" t="b">
        <v>0</v>
      </c>
      <c r="AK14" s="86">
        <v>9</v>
      </c>
      <c r="AL14" s="92" t="s">
        <v>485</v>
      </c>
      <c r="AM14" s="86" t="s">
        <v>539</v>
      </c>
      <c r="AN14" s="86" t="b">
        <v>0</v>
      </c>
      <c r="AO14" s="92" t="s">
        <v>485</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c r="BE14" s="52"/>
      <c r="BF14" s="51"/>
      <c r="BG14" s="52"/>
      <c r="BH14" s="51"/>
      <c r="BI14" s="52"/>
      <c r="BJ14" s="51"/>
      <c r="BK14" s="52"/>
      <c r="BL14" s="51"/>
    </row>
    <row r="15" spans="1:64" ht="45">
      <c r="A15" s="84" t="s">
        <v>220</v>
      </c>
      <c r="B15" s="84" t="s">
        <v>223</v>
      </c>
      <c r="C15" s="53" t="s">
        <v>1447</v>
      </c>
      <c r="D15" s="54">
        <v>3</v>
      </c>
      <c r="E15" s="65" t="s">
        <v>132</v>
      </c>
      <c r="F15" s="55">
        <v>35</v>
      </c>
      <c r="G15" s="53"/>
      <c r="H15" s="57"/>
      <c r="I15" s="56"/>
      <c r="J15" s="56"/>
      <c r="K15" s="36" t="s">
        <v>65</v>
      </c>
      <c r="L15" s="83">
        <v>15</v>
      </c>
      <c r="M15" s="83"/>
      <c r="N15" s="63"/>
      <c r="O15" s="86" t="s">
        <v>255</v>
      </c>
      <c r="P15" s="88">
        <v>43517.57090277778</v>
      </c>
      <c r="Q15" s="86" t="s">
        <v>263</v>
      </c>
      <c r="R15" s="86"/>
      <c r="S15" s="86"/>
      <c r="T15" s="86" t="s">
        <v>336</v>
      </c>
      <c r="U15" s="86"/>
      <c r="V15" s="89" t="s">
        <v>394</v>
      </c>
      <c r="W15" s="88">
        <v>43517.57090277778</v>
      </c>
      <c r="X15" s="89" t="s">
        <v>424</v>
      </c>
      <c r="Y15" s="86"/>
      <c r="Z15" s="86"/>
      <c r="AA15" s="92" t="s">
        <v>481</v>
      </c>
      <c r="AB15" s="86"/>
      <c r="AC15" s="86" t="b">
        <v>0</v>
      </c>
      <c r="AD15" s="86">
        <v>0</v>
      </c>
      <c r="AE15" s="92" t="s">
        <v>530</v>
      </c>
      <c r="AF15" s="86" t="b">
        <v>0</v>
      </c>
      <c r="AG15" s="86" t="s">
        <v>534</v>
      </c>
      <c r="AH15" s="86"/>
      <c r="AI15" s="92" t="s">
        <v>530</v>
      </c>
      <c r="AJ15" s="86" t="b">
        <v>0</v>
      </c>
      <c r="AK15" s="86">
        <v>9</v>
      </c>
      <c r="AL15" s="92" t="s">
        <v>485</v>
      </c>
      <c r="AM15" s="86" t="s">
        <v>539</v>
      </c>
      <c r="AN15" s="86" t="b">
        <v>0</v>
      </c>
      <c r="AO15" s="92" t="s">
        <v>485</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v>0</v>
      </c>
      <c r="BE15" s="52">
        <v>0</v>
      </c>
      <c r="BF15" s="51">
        <v>0</v>
      </c>
      <c r="BG15" s="52">
        <v>0</v>
      </c>
      <c r="BH15" s="51">
        <v>0</v>
      </c>
      <c r="BI15" s="52">
        <v>0</v>
      </c>
      <c r="BJ15" s="51">
        <v>22</v>
      </c>
      <c r="BK15" s="52">
        <v>100</v>
      </c>
      <c r="BL15" s="51">
        <v>22</v>
      </c>
    </row>
    <row r="16" spans="1:64" ht="45">
      <c r="A16" s="84" t="s">
        <v>221</v>
      </c>
      <c r="B16" s="84" t="s">
        <v>237</v>
      </c>
      <c r="C16" s="53" t="s">
        <v>1447</v>
      </c>
      <c r="D16" s="54">
        <v>3</v>
      </c>
      <c r="E16" s="65" t="s">
        <v>132</v>
      </c>
      <c r="F16" s="55">
        <v>35</v>
      </c>
      <c r="G16" s="53"/>
      <c r="H16" s="57"/>
      <c r="I16" s="56"/>
      <c r="J16" s="56"/>
      <c r="K16" s="36" t="s">
        <v>65</v>
      </c>
      <c r="L16" s="83">
        <v>16</v>
      </c>
      <c r="M16" s="83"/>
      <c r="N16" s="63"/>
      <c r="O16" s="86" t="s">
        <v>255</v>
      </c>
      <c r="P16" s="88">
        <v>43517.684282407405</v>
      </c>
      <c r="Q16" s="86" t="s">
        <v>263</v>
      </c>
      <c r="R16" s="86"/>
      <c r="S16" s="86"/>
      <c r="T16" s="86" t="s">
        <v>336</v>
      </c>
      <c r="U16" s="86"/>
      <c r="V16" s="89" t="s">
        <v>395</v>
      </c>
      <c r="W16" s="88">
        <v>43517.684282407405</v>
      </c>
      <c r="X16" s="89" t="s">
        <v>425</v>
      </c>
      <c r="Y16" s="86"/>
      <c r="Z16" s="86"/>
      <c r="AA16" s="92" t="s">
        <v>482</v>
      </c>
      <c r="AB16" s="86"/>
      <c r="AC16" s="86" t="b">
        <v>0</v>
      </c>
      <c r="AD16" s="86">
        <v>0</v>
      </c>
      <c r="AE16" s="92" t="s">
        <v>530</v>
      </c>
      <c r="AF16" s="86" t="b">
        <v>0</v>
      </c>
      <c r="AG16" s="86" t="s">
        <v>534</v>
      </c>
      <c r="AH16" s="86"/>
      <c r="AI16" s="92" t="s">
        <v>530</v>
      </c>
      <c r="AJ16" s="86" t="b">
        <v>0</v>
      </c>
      <c r="AK16" s="86">
        <v>9</v>
      </c>
      <c r="AL16" s="92" t="s">
        <v>485</v>
      </c>
      <c r="AM16" s="86" t="s">
        <v>541</v>
      </c>
      <c r="AN16" s="86" t="b">
        <v>0</v>
      </c>
      <c r="AO16" s="92" t="s">
        <v>485</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c r="BE16" s="52"/>
      <c r="BF16" s="51"/>
      <c r="BG16" s="52"/>
      <c r="BH16" s="51"/>
      <c r="BI16" s="52"/>
      <c r="BJ16" s="51"/>
      <c r="BK16" s="52"/>
      <c r="BL16" s="51"/>
    </row>
    <row r="17" spans="1:64" ht="45">
      <c r="A17" s="84" t="s">
        <v>221</v>
      </c>
      <c r="B17" s="84" t="s">
        <v>223</v>
      </c>
      <c r="C17" s="53" t="s">
        <v>1447</v>
      </c>
      <c r="D17" s="54">
        <v>3</v>
      </c>
      <c r="E17" s="65" t="s">
        <v>132</v>
      </c>
      <c r="F17" s="55">
        <v>35</v>
      </c>
      <c r="G17" s="53"/>
      <c r="H17" s="57"/>
      <c r="I17" s="56"/>
      <c r="J17" s="56"/>
      <c r="K17" s="36" t="s">
        <v>65</v>
      </c>
      <c r="L17" s="83">
        <v>17</v>
      </c>
      <c r="M17" s="83"/>
      <c r="N17" s="63"/>
      <c r="O17" s="86" t="s">
        <v>255</v>
      </c>
      <c r="P17" s="88">
        <v>43517.684282407405</v>
      </c>
      <c r="Q17" s="86" t="s">
        <v>263</v>
      </c>
      <c r="R17" s="86"/>
      <c r="S17" s="86"/>
      <c r="T17" s="86" t="s">
        <v>336</v>
      </c>
      <c r="U17" s="86"/>
      <c r="V17" s="89" t="s">
        <v>395</v>
      </c>
      <c r="W17" s="88">
        <v>43517.684282407405</v>
      </c>
      <c r="X17" s="89" t="s">
        <v>425</v>
      </c>
      <c r="Y17" s="86"/>
      <c r="Z17" s="86"/>
      <c r="AA17" s="92" t="s">
        <v>482</v>
      </c>
      <c r="AB17" s="86"/>
      <c r="AC17" s="86" t="b">
        <v>0</v>
      </c>
      <c r="AD17" s="86">
        <v>0</v>
      </c>
      <c r="AE17" s="92" t="s">
        <v>530</v>
      </c>
      <c r="AF17" s="86" t="b">
        <v>0</v>
      </c>
      <c r="AG17" s="86" t="s">
        <v>534</v>
      </c>
      <c r="AH17" s="86"/>
      <c r="AI17" s="92" t="s">
        <v>530</v>
      </c>
      <c r="AJ17" s="86" t="b">
        <v>0</v>
      </c>
      <c r="AK17" s="86">
        <v>9</v>
      </c>
      <c r="AL17" s="92" t="s">
        <v>485</v>
      </c>
      <c r="AM17" s="86" t="s">
        <v>541</v>
      </c>
      <c r="AN17" s="86" t="b">
        <v>0</v>
      </c>
      <c r="AO17" s="92" t="s">
        <v>485</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v>0</v>
      </c>
      <c r="BE17" s="52">
        <v>0</v>
      </c>
      <c r="BF17" s="51">
        <v>0</v>
      </c>
      <c r="BG17" s="52">
        <v>0</v>
      </c>
      <c r="BH17" s="51">
        <v>0</v>
      </c>
      <c r="BI17" s="52">
        <v>0</v>
      </c>
      <c r="BJ17" s="51">
        <v>22</v>
      </c>
      <c r="BK17" s="52">
        <v>100</v>
      </c>
      <c r="BL17" s="51">
        <v>22</v>
      </c>
    </row>
    <row r="18" spans="1:64" ht="45">
      <c r="A18" s="84" t="s">
        <v>222</v>
      </c>
      <c r="B18" s="84" t="s">
        <v>237</v>
      </c>
      <c r="C18" s="53" t="s">
        <v>1447</v>
      </c>
      <c r="D18" s="54">
        <v>3</v>
      </c>
      <c r="E18" s="65" t="s">
        <v>132</v>
      </c>
      <c r="F18" s="55">
        <v>35</v>
      </c>
      <c r="G18" s="53"/>
      <c r="H18" s="57"/>
      <c r="I18" s="56"/>
      <c r="J18" s="56"/>
      <c r="K18" s="36" t="s">
        <v>65</v>
      </c>
      <c r="L18" s="83">
        <v>18</v>
      </c>
      <c r="M18" s="83"/>
      <c r="N18" s="63"/>
      <c r="O18" s="86" t="s">
        <v>255</v>
      </c>
      <c r="P18" s="88">
        <v>43517.75900462963</v>
      </c>
      <c r="Q18" s="86" t="s">
        <v>263</v>
      </c>
      <c r="R18" s="86"/>
      <c r="S18" s="86"/>
      <c r="T18" s="86" t="s">
        <v>336</v>
      </c>
      <c r="U18" s="86"/>
      <c r="V18" s="89" t="s">
        <v>396</v>
      </c>
      <c r="W18" s="88">
        <v>43517.75900462963</v>
      </c>
      <c r="X18" s="89" t="s">
        <v>426</v>
      </c>
      <c r="Y18" s="86"/>
      <c r="Z18" s="86"/>
      <c r="AA18" s="92" t="s">
        <v>483</v>
      </c>
      <c r="AB18" s="86"/>
      <c r="AC18" s="86" t="b">
        <v>0</v>
      </c>
      <c r="AD18" s="86">
        <v>0</v>
      </c>
      <c r="AE18" s="92" t="s">
        <v>530</v>
      </c>
      <c r="AF18" s="86" t="b">
        <v>0</v>
      </c>
      <c r="AG18" s="86" t="s">
        <v>534</v>
      </c>
      <c r="AH18" s="86"/>
      <c r="AI18" s="92" t="s">
        <v>530</v>
      </c>
      <c r="AJ18" s="86" t="b">
        <v>0</v>
      </c>
      <c r="AK18" s="86">
        <v>9</v>
      </c>
      <c r="AL18" s="92" t="s">
        <v>485</v>
      </c>
      <c r="AM18" s="86" t="s">
        <v>538</v>
      </c>
      <c r="AN18" s="86" t="b">
        <v>0</v>
      </c>
      <c r="AO18" s="92" t="s">
        <v>485</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c r="BE18" s="52"/>
      <c r="BF18" s="51"/>
      <c r="BG18" s="52"/>
      <c r="BH18" s="51"/>
      <c r="BI18" s="52"/>
      <c r="BJ18" s="51"/>
      <c r="BK18" s="52"/>
      <c r="BL18" s="51"/>
    </row>
    <row r="19" spans="1:64" ht="45">
      <c r="A19" s="84" t="s">
        <v>222</v>
      </c>
      <c r="B19" s="84" t="s">
        <v>223</v>
      </c>
      <c r="C19" s="53" t="s">
        <v>1447</v>
      </c>
      <c r="D19" s="54">
        <v>3</v>
      </c>
      <c r="E19" s="65" t="s">
        <v>132</v>
      </c>
      <c r="F19" s="55">
        <v>35</v>
      </c>
      <c r="G19" s="53"/>
      <c r="H19" s="57"/>
      <c r="I19" s="56"/>
      <c r="J19" s="56"/>
      <c r="K19" s="36" t="s">
        <v>65</v>
      </c>
      <c r="L19" s="83">
        <v>19</v>
      </c>
      <c r="M19" s="83"/>
      <c r="N19" s="63"/>
      <c r="O19" s="86" t="s">
        <v>255</v>
      </c>
      <c r="P19" s="88">
        <v>43517.75900462963</v>
      </c>
      <c r="Q19" s="86" t="s">
        <v>263</v>
      </c>
      <c r="R19" s="86"/>
      <c r="S19" s="86"/>
      <c r="T19" s="86" t="s">
        <v>336</v>
      </c>
      <c r="U19" s="86"/>
      <c r="V19" s="89" t="s">
        <v>396</v>
      </c>
      <c r="W19" s="88">
        <v>43517.75900462963</v>
      </c>
      <c r="X19" s="89" t="s">
        <v>426</v>
      </c>
      <c r="Y19" s="86"/>
      <c r="Z19" s="86"/>
      <c r="AA19" s="92" t="s">
        <v>483</v>
      </c>
      <c r="AB19" s="86"/>
      <c r="AC19" s="86" t="b">
        <v>0</v>
      </c>
      <c r="AD19" s="86">
        <v>0</v>
      </c>
      <c r="AE19" s="92" t="s">
        <v>530</v>
      </c>
      <c r="AF19" s="86" t="b">
        <v>0</v>
      </c>
      <c r="AG19" s="86" t="s">
        <v>534</v>
      </c>
      <c r="AH19" s="86"/>
      <c r="AI19" s="92" t="s">
        <v>530</v>
      </c>
      <c r="AJ19" s="86" t="b">
        <v>0</v>
      </c>
      <c r="AK19" s="86">
        <v>9</v>
      </c>
      <c r="AL19" s="92" t="s">
        <v>485</v>
      </c>
      <c r="AM19" s="86" t="s">
        <v>538</v>
      </c>
      <c r="AN19" s="86" t="b">
        <v>0</v>
      </c>
      <c r="AO19" s="92" t="s">
        <v>485</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v>0</v>
      </c>
      <c r="BE19" s="52">
        <v>0</v>
      </c>
      <c r="BF19" s="51">
        <v>0</v>
      </c>
      <c r="BG19" s="52">
        <v>0</v>
      </c>
      <c r="BH19" s="51">
        <v>0</v>
      </c>
      <c r="BI19" s="52">
        <v>0</v>
      </c>
      <c r="BJ19" s="51">
        <v>22</v>
      </c>
      <c r="BK19" s="52">
        <v>100</v>
      </c>
      <c r="BL19" s="51">
        <v>22</v>
      </c>
    </row>
    <row r="20" spans="1:64" ht="30">
      <c r="A20" s="84" t="s">
        <v>223</v>
      </c>
      <c r="B20" s="84" t="s">
        <v>237</v>
      </c>
      <c r="C20" s="53" t="s">
        <v>1448</v>
      </c>
      <c r="D20" s="54">
        <v>6.5</v>
      </c>
      <c r="E20" s="65" t="s">
        <v>136</v>
      </c>
      <c r="F20" s="55">
        <v>23.5</v>
      </c>
      <c r="G20" s="53"/>
      <c r="H20" s="57"/>
      <c r="I20" s="56"/>
      <c r="J20" s="56"/>
      <c r="K20" s="36" t="s">
        <v>65</v>
      </c>
      <c r="L20" s="83">
        <v>20</v>
      </c>
      <c r="M20" s="83"/>
      <c r="N20" s="63"/>
      <c r="O20" s="86" t="s">
        <v>255</v>
      </c>
      <c r="P20" s="88">
        <v>43517.45921296296</v>
      </c>
      <c r="Q20" s="86" t="s">
        <v>264</v>
      </c>
      <c r="R20" s="89" t="s">
        <v>310</v>
      </c>
      <c r="S20" s="86" t="s">
        <v>329</v>
      </c>
      <c r="T20" s="86" t="s">
        <v>336</v>
      </c>
      <c r="U20" s="86"/>
      <c r="V20" s="89" t="s">
        <v>397</v>
      </c>
      <c r="W20" s="88">
        <v>43517.45921296296</v>
      </c>
      <c r="X20" s="89" t="s">
        <v>427</v>
      </c>
      <c r="Y20" s="86"/>
      <c r="Z20" s="86"/>
      <c r="AA20" s="92" t="s">
        <v>484</v>
      </c>
      <c r="AB20" s="86"/>
      <c r="AC20" s="86" t="b">
        <v>0</v>
      </c>
      <c r="AD20" s="86">
        <v>0</v>
      </c>
      <c r="AE20" s="92" t="s">
        <v>530</v>
      </c>
      <c r="AF20" s="86" t="b">
        <v>0</v>
      </c>
      <c r="AG20" s="86" t="s">
        <v>534</v>
      </c>
      <c r="AH20" s="86"/>
      <c r="AI20" s="92" t="s">
        <v>530</v>
      </c>
      <c r="AJ20" s="86" t="b">
        <v>0</v>
      </c>
      <c r="AK20" s="86">
        <v>0</v>
      </c>
      <c r="AL20" s="92" t="s">
        <v>530</v>
      </c>
      <c r="AM20" s="86" t="s">
        <v>539</v>
      </c>
      <c r="AN20" s="86" t="b">
        <v>1</v>
      </c>
      <c r="AO20" s="92" t="s">
        <v>484</v>
      </c>
      <c r="AP20" s="86" t="s">
        <v>176</v>
      </c>
      <c r="AQ20" s="86">
        <v>0</v>
      </c>
      <c r="AR20" s="86">
        <v>0</v>
      </c>
      <c r="AS20" s="86"/>
      <c r="AT20" s="86"/>
      <c r="AU20" s="86"/>
      <c r="AV20" s="86"/>
      <c r="AW20" s="86"/>
      <c r="AX20" s="86"/>
      <c r="AY20" s="86"/>
      <c r="AZ20" s="86"/>
      <c r="BA20">
        <v>2</v>
      </c>
      <c r="BB20" s="85" t="str">
        <f>REPLACE(INDEX(GroupVertices[Group],MATCH(Edges[[#This Row],[Vertex 1]],GroupVertices[Vertex],0)),1,1,"")</f>
        <v>1</v>
      </c>
      <c r="BC20" s="85" t="str">
        <f>REPLACE(INDEX(GroupVertices[Group],MATCH(Edges[[#This Row],[Vertex 2]],GroupVertices[Vertex],0)),1,1,"")</f>
        <v>1</v>
      </c>
      <c r="BD20" s="51">
        <v>0</v>
      </c>
      <c r="BE20" s="52">
        <v>0</v>
      </c>
      <c r="BF20" s="51">
        <v>0</v>
      </c>
      <c r="BG20" s="52">
        <v>0</v>
      </c>
      <c r="BH20" s="51">
        <v>0</v>
      </c>
      <c r="BI20" s="52">
        <v>0</v>
      </c>
      <c r="BJ20" s="51">
        <v>18</v>
      </c>
      <c r="BK20" s="52">
        <v>100</v>
      </c>
      <c r="BL20" s="51">
        <v>18</v>
      </c>
    </row>
    <row r="21" spans="1:64" ht="30">
      <c r="A21" s="84" t="s">
        <v>223</v>
      </c>
      <c r="B21" s="84" t="s">
        <v>237</v>
      </c>
      <c r="C21" s="53" t="s">
        <v>1448</v>
      </c>
      <c r="D21" s="54">
        <v>6.5</v>
      </c>
      <c r="E21" s="65" t="s">
        <v>136</v>
      </c>
      <c r="F21" s="55">
        <v>23.5</v>
      </c>
      <c r="G21" s="53"/>
      <c r="H21" s="57"/>
      <c r="I21" s="56"/>
      <c r="J21" s="56"/>
      <c r="K21" s="36" t="s">
        <v>65</v>
      </c>
      <c r="L21" s="83">
        <v>21</v>
      </c>
      <c r="M21" s="83"/>
      <c r="N21" s="63"/>
      <c r="O21" s="86" t="s">
        <v>255</v>
      </c>
      <c r="P21" s="88">
        <v>43517.460335648146</v>
      </c>
      <c r="Q21" s="86" t="s">
        <v>265</v>
      </c>
      <c r="R21" s="89" t="s">
        <v>311</v>
      </c>
      <c r="S21" s="86" t="s">
        <v>329</v>
      </c>
      <c r="T21" s="86" t="s">
        <v>336</v>
      </c>
      <c r="U21" s="86"/>
      <c r="V21" s="89" t="s">
        <v>397</v>
      </c>
      <c r="W21" s="88">
        <v>43517.460335648146</v>
      </c>
      <c r="X21" s="89" t="s">
        <v>428</v>
      </c>
      <c r="Y21" s="86"/>
      <c r="Z21" s="86"/>
      <c r="AA21" s="92" t="s">
        <v>485</v>
      </c>
      <c r="AB21" s="86"/>
      <c r="AC21" s="86" t="b">
        <v>0</v>
      </c>
      <c r="AD21" s="86">
        <v>0</v>
      </c>
      <c r="AE21" s="92" t="s">
        <v>530</v>
      </c>
      <c r="AF21" s="86" t="b">
        <v>0</v>
      </c>
      <c r="AG21" s="86" t="s">
        <v>534</v>
      </c>
      <c r="AH21" s="86"/>
      <c r="AI21" s="92" t="s">
        <v>530</v>
      </c>
      <c r="AJ21" s="86" t="b">
        <v>0</v>
      </c>
      <c r="AK21" s="86">
        <v>0</v>
      </c>
      <c r="AL21" s="92" t="s">
        <v>530</v>
      </c>
      <c r="AM21" s="86" t="s">
        <v>539</v>
      </c>
      <c r="AN21" s="86" t="b">
        <v>1</v>
      </c>
      <c r="AO21" s="92" t="s">
        <v>485</v>
      </c>
      <c r="AP21" s="86" t="s">
        <v>176</v>
      </c>
      <c r="AQ21" s="86">
        <v>0</v>
      </c>
      <c r="AR21" s="86">
        <v>0</v>
      </c>
      <c r="AS21" s="86"/>
      <c r="AT21" s="86"/>
      <c r="AU21" s="86"/>
      <c r="AV21" s="86"/>
      <c r="AW21" s="86"/>
      <c r="AX21" s="86"/>
      <c r="AY21" s="86"/>
      <c r="AZ21" s="86"/>
      <c r="BA21">
        <v>2</v>
      </c>
      <c r="BB21" s="85" t="str">
        <f>REPLACE(INDEX(GroupVertices[Group],MATCH(Edges[[#This Row],[Vertex 1]],GroupVertices[Vertex],0)),1,1,"")</f>
        <v>1</v>
      </c>
      <c r="BC21" s="85" t="str">
        <f>REPLACE(INDEX(GroupVertices[Group],MATCH(Edges[[#This Row],[Vertex 2]],GroupVertices[Vertex],0)),1,1,"")</f>
        <v>1</v>
      </c>
      <c r="BD21" s="51">
        <v>0</v>
      </c>
      <c r="BE21" s="52">
        <v>0</v>
      </c>
      <c r="BF21" s="51">
        <v>0</v>
      </c>
      <c r="BG21" s="52">
        <v>0</v>
      </c>
      <c r="BH21" s="51">
        <v>0</v>
      </c>
      <c r="BI21" s="52">
        <v>0</v>
      </c>
      <c r="BJ21" s="51">
        <v>18</v>
      </c>
      <c r="BK21" s="52">
        <v>100</v>
      </c>
      <c r="BL21" s="51">
        <v>18</v>
      </c>
    </row>
    <row r="22" spans="1:64" ht="45">
      <c r="A22" s="84" t="s">
        <v>224</v>
      </c>
      <c r="B22" s="84" t="s">
        <v>223</v>
      </c>
      <c r="C22" s="53" t="s">
        <v>1447</v>
      </c>
      <c r="D22" s="54">
        <v>3</v>
      </c>
      <c r="E22" s="65" t="s">
        <v>132</v>
      </c>
      <c r="F22" s="55">
        <v>35</v>
      </c>
      <c r="G22" s="53"/>
      <c r="H22" s="57"/>
      <c r="I22" s="56"/>
      <c r="J22" s="56"/>
      <c r="K22" s="36" t="s">
        <v>65</v>
      </c>
      <c r="L22" s="83">
        <v>22</v>
      </c>
      <c r="M22" s="83"/>
      <c r="N22" s="63"/>
      <c r="O22" s="86" t="s">
        <v>255</v>
      </c>
      <c r="P22" s="88">
        <v>43517.86701388889</v>
      </c>
      <c r="Q22" s="86" t="s">
        <v>263</v>
      </c>
      <c r="R22" s="86"/>
      <c r="S22" s="86"/>
      <c r="T22" s="86" t="s">
        <v>336</v>
      </c>
      <c r="U22" s="86"/>
      <c r="V22" s="89" t="s">
        <v>398</v>
      </c>
      <c r="W22" s="88">
        <v>43517.86701388889</v>
      </c>
      <c r="X22" s="89" t="s">
        <v>429</v>
      </c>
      <c r="Y22" s="86"/>
      <c r="Z22" s="86"/>
      <c r="AA22" s="92" t="s">
        <v>486</v>
      </c>
      <c r="AB22" s="86"/>
      <c r="AC22" s="86" t="b">
        <v>0</v>
      </c>
      <c r="AD22" s="86">
        <v>0</v>
      </c>
      <c r="AE22" s="92" t="s">
        <v>530</v>
      </c>
      <c r="AF22" s="86" t="b">
        <v>0</v>
      </c>
      <c r="AG22" s="86" t="s">
        <v>534</v>
      </c>
      <c r="AH22" s="86"/>
      <c r="AI22" s="92" t="s">
        <v>530</v>
      </c>
      <c r="AJ22" s="86" t="b">
        <v>0</v>
      </c>
      <c r="AK22" s="86">
        <v>9</v>
      </c>
      <c r="AL22" s="92" t="s">
        <v>485</v>
      </c>
      <c r="AM22" s="86" t="s">
        <v>538</v>
      </c>
      <c r="AN22" s="86" t="b">
        <v>0</v>
      </c>
      <c r="AO22" s="92" t="s">
        <v>485</v>
      </c>
      <c r="AP22" s="86" t="s">
        <v>176</v>
      </c>
      <c r="AQ22" s="86">
        <v>0</v>
      </c>
      <c r="AR22" s="86">
        <v>0</v>
      </c>
      <c r="AS22" s="86"/>
      <c r="AT22" s="86"/>
      <c r="AU22" s="86"/>
      <c r="AV22" s="86"/>
      <c r="AW22" s="86"/>
      <c r="AX22" s="86"/>
      <c r="AY22" s="86"/>
      <c r="AZ22" s="86"/>
      <c r="BA22">
        <v>1</v>
      </c>
      <c r="BB22" s="85" t="str">
        <f>REPLACE(INDEX(GroupVertices[Group],MATCH(Edges[[#This Row],[Vertex 1]],GroupVertices[Vertex],0)),1,1,"")</f>
        <v>1</v>
      </c>
      <c r="BC22" s="85" t="str">
        <f>REPLACE(INDEX(GroupVertices[Group],MATCH(Edges[[#This Row],[Vertex 2]],GroupVertices[Vertex],0)),1,1,"")</f>
        <v>1</v>
      </c>
      <c r="BD22" s="51"/>
      <c r="BE22" s="52"/>
      <c r="BF22" s="51"/>
      <c r="BG22" s="52"/>
      <c r="BH22" s="51"/>
      <c r="BI22" s="52"/>
      <c r="BJ22" s="51"/>
      <c r="BK22" s="52"/>
      <c r="BL22" s="51"/>
    </row>
    <row r="23" spans="1:64" ht="45">
      <c r="A23" s="84" t="s">
        <v>224</v>
      </c>
      <c r="B23" s="84" t="s">
        <v>237</v>
      </c>
      <c r="C23" s="53" t="s">
        <v>1447</v>
      </c>
      <c r="D23" s="54">
        <v>3</v>
      </c>
      <c r="E23" s="65" t="s">
        <v>132</v>
      </c>
      <c r="F23" s="55">
        <v>35</v>
      </c>
      <c r="G23" s="53"/>
      <c r="H23" s="57"/>
      <c r="I23" s="56"/>
      <c r="J23" s="56"/>
      <c r="K23" s="36" t="s">
        <v>65</v>
      </c>
      <c r="L23" s="83">
        <v>23</v>
      </c>
      <c r="M23" s="83"/>
      <c r="N23" s="63"/>
      <c r="O23" s="86" t="s">
        <v>255</v>
      </c>
      <c r="P23" s="88">
        <v>43517.86701388889</v>
      </c>
      <c r="Q23" s="86" t="s">
        <v>263</v>
      </c>
      <c r="R23" s="86"/>
      <c r="S23" s="86"/>
      <c r="T23" s="86" t="s">
        <v>336</v>
      </c>
      <c r="U23" s="86"/>
      <c r="V23" s="89" t="s">
        <v>398</v>
      </c>
      <c r="W23" s="88">
        <v>43517.86701388889</v>
      </c>
      <c r="X23" s="89" t="s">
        <v>429</v>
      </c>
      <c r="Y23" s="86"/>
      <c r="Z23" s="86"/>
      <c r="AA23" s="92" t="s">
        <v>486</v>
      </c>
      <c r="AB23" s="86"/>
      <c r="AC23" s="86" t="b">
        <v>0</v>
      </c>
      <c r="AD23" s="86">
        <v>0</v>
      </c>
      <c r="AE23" s="92" t="s">
        <v>530</v>
      </c>
      <c r="AF23" s="86" t="b">
        <v>0</v>
      </c>
      <c r="AG23" s="86" t="s">
        <v>534</v>
      </c>
      <c r="AH23" s="86"/>
      <c r="AI23" s="92" t="s">
        <v>530</v>
      </c>
      <c r="AJ23" s="86" t="b">
        <v>0</v>
      </c>
      <c r="AK23" s="86">
        <v>9</v>
      </c>
      <c r="AL23" s="92" t="s">
        <v>485</v>
      </c>
      <c r="AM23" s="86" t="s">
        <v>538</v>
      </c>
      <c r="AN23" s="86" t="b">
        <v>0</v>
      </c>
      <c r="AO23" s="92" t="s">
        <v>485</v>
      </c>
      <c r="AP23" s="86" t="s">
        <v>176</v>
      </c>
      <c r="AQ23" s="86">
        <v>0</v>
      </c>
      <c r="AR23" s="86">
        <v>0</v>
      </c>
      <c r="AS23" s="86"/>
      <c r="AT23" s="86"/>
      <c r="AU23" s="86"/>
      <c r="AV23" s="86"/>
      <c r="AW23" s="86"/>
      <c r="AX23" s="86"/>
      <c r="AY23" s="86"/>
      <c r="AZ23" s="86"/>
      <c r="BA23">
        <v>1</v>
      </c>
      <c r="BB23" s="85" t="str">
        <f>REPLACE(INDEX(GroupVertices[Group],MATCH(Edges[[#This Row],[Vertex 1]],GroupVertices[Vertex],0)),1,1,"")</f>
        <v>1</v>
      </c>
      <c r="BC23" s="85" t="str">
        <f>REPLACE(INDEX(GroupVertices[Group],MATCH(Edges[[#This Row],[Vertex 2]],GroupVertices[Vertex],0)),1,1,"")</f>
        <v>1</v>
      </c>
      <c r="BD23" s="51">
        <v>0</v>
      </c>
      <c r="BE23" s="52">
        <v>0</v>
      </c>
      <c r="BF23" s="51">
        <v>0</v>
      </c>
      <c r="BG23" s="52">
        <v>0</v>
      </c>
      <c r="BH23" s="51">
        <v>0</v>
      </c>
      <c r="BI23" s="52">
        <v>0</v>
      </c>
      <c r="BJ23" s="51">
        <v>22</v>
      </c>
      <c r="BK23" s="52">
        <v>100</v>
      </c>
      <c r="BL23" s="51">
        <v>22</v>
      </c>
    </row>
    <row r="24" spans="1:64" ht="45">
      <c r="A24" s="84" t="s">
        <v>225</v>
      </c>
      <c r="B24" s="84" t="s">
        <v>225</v>
      </c>
      <c r="C24" s="53" t="s">
        <v>1447</v>
      </c>
      <c r="D24" s="54">
        <v>3</v>
      </c>
      <c r="E24" s="65" t="s">
        <v>132</v>
      </c>
      <c r="F24" s="55">
        <v>35</v>
      </c>
      <c r="G24" s="53"/>
      <c r="H24" s="57"/>
      <c r="I24" s="56"/>
      <c r="J24" s="56"/>
      <c r="K24" s="36" t="s">
        <v>65</v>
      </c>
      <c r="L24" s="83">
        <v>24</v>
      </c>
      <c r="M24" s="83"/>
      <c r="N24" s="63"/>
      <c r="O24" s="86" t="s">
        <v>176</v>
      </c>
      <c r="P24" s="88">
        <v>43517.92355324074</v>
      </c>
      <c r="Q24" s="86" t="s">
        <v>266</v>
      </c>
      <c r="R24" s="89" t="s">
        <v>312</v>
      </c>
      <c r="S24" s="86" t="s">
        <v>330</v>
      </c>
      <c r="T24" s="86" t="s">
        <v>337</v>
      </c>
      <c r="U24" s="86"/>
      <c r="V24" s="89" t="s">
        <v>399</v>
      </c>
      <c r="W24" s="88">
        <v>43517.92355324074</v>
      </c>
      <c r="X24" s="89" t="s">
        <v>430</v>
      </c>
      <c r="Y24" s="86"/>
      <c r="Z24" s="86"/>
      <c r="AA24" s="92" t="s">
        <v>487</v>
      </c>
      <c r="AB24" s="86"/>
      <c r="AC24" s="86" t="b">
        <v>0</v>
      </c>
      <c r="AD24" s="86">
        <v>0</v>
      </c>
      <c r="AE24" s="92" t="s">
        <v>530</v>
      </c>
      <c r="AF24" s="86" t="b">
        <v>0</v>
      </c>
      <c r="AG24" s="86" t="s">
        <v>534</v>
      </c>
      <c r="AH24" s="86"/>
      <c r="AI24" s="92" t="s">
        <v>530</v>
      </c>
      <c r="AJ24" s="86" t="b">
        <v>0</v>
      </c>
      <c r="AK24" s="86">
        <v>0</v>
      </c>
      <c r="AL24" s="92" t="s">
        <v>530</v>
      </c>
      <c r="AM24" s="86" t="s">
        <v>539</v>
      </c>
      <c r="AN24" s="86" t="b">
        <v>0</v>
      </c>
      <c r="AO24" s="92" t="s">
        <v>487</v>
      </c>
      <c r="AP24" s="86" t="s">
        <v>176</v>
      </c>
      <c r="AQ24" s="86">
        <v>0</v>
      </c>
      <c r="AR24" s="86">
        <v>0</v>
      </c>
      <c r="AS24" s="86"/>
      <c r="AT24" s="86"/>
      <c r="AU24" s="86"/>
      <c r="AV24" s="86"/>
      <c r="AW24" s="86"/>
      <c r="AX24" s="86"/>
      <c r="AY24" s="86"/>
      <c r="AZ24" s="86"/>
      <c r="BA24">
        <v>1</v>
      </c>
      <c r="BB24" s="85" t="str">
        <f>REPLACE(INDEX(GroupVertices[Group],MATCH(Edges[[#This Row],[Vertex 1]],GroupVertices[Vertex],0)),1,1,"")</f>
        <v>6</v>
      </c>
      <c r="BC24" s="85" t="str">
        <f>REPLACE(INDEX(GroupVertices[Group],MATCH(Edges[[#This Row],[Vertex 2]],GroupVertices[Vertex],0)),1,1,"")</f>
        <v>6</v>
      </c>
      <c r="BD24" s="51">
        <v>4</v>
      </c>
      <c r="BE24" s="52">
        <v>9.75609756097561</v>
      </c>
      <c r="BF24" s="51">
        <v>0</v>
      </c>
      <c r="BG24" s="52">
        <v>0</v>
      </c>
      <c r="BH24" s="51">
        <v>0</v>
      </c>
      <c r="BI24" s="52">
        <v>0</v>
      </c>
      <c r="BJ24" s="51">
        <v>37</v>
      </c>
      <c r="BK24" s="52">
        <v>90.2439024390244</v>
      </c>
      <c r="BL24" s="51">
        <v>41</v>
      </c>
    </row>
    <row r="25" spans="1:64" ht="45">
      <c r="A25" s="84" t="s">
        <v>226</v>
      </c>
      <c r="B25" s="84" t="s">
        <v>226</v>
      </c>
      <c r="C25" s="53" t="s">
        <v>1447</v>
      </c>
      <c r="D25" s="54">
        <v>3</v>
      </c>
      <c r="E25" s="65" t="s">
        <v>132</v>
      </c>
      <c r="F25" s="55">
        <v>35</v>
      </c>
      <c r="G25" s="53"/>
      <c r="H25" s="57"/>
      <c r="I25" s="56"/>
      <c r="J25" s="56"/>
      <c r="K25" s="36" t="s">
        <v>65</v>
      </c>
      <c r="L25" s="83">
        <v>25</v>
      </c>
      <c r="M25" s="83"/>
      <c r="N25" s="63"/>
      <c r="O25" s="86" t="s">
        <v>176</v>
      </c>
      <c r="P25" s="88">
        <v>43516.83351851852</v>
      </c>
      <c r="Q25" s="86" t="s">
        <v>267</v>
      </c>
      <c r="R25" s="89" t="s">
        <v>313</v>
      </c>
      <c r="S25" s="86" t="s">
        <v>328</v>
      </c>
      <c r="T25" s="86" t="s">
        <v>338</v>
      </c>
      <c r="U25" s="86"/>
      <c r="V25" s="89" t="s">
        <v>400</v>
      </c>
      <c r="W25" s="88">
        <v>43516.83351851852</v>
      </c>
      <c r="X25" s="89" t="s">
        <v>431</v>
      </c>
      <c r="Y25" s="86"/>
      <c r="Z25" s="86"/>
      <c r="AA25" s="92" t="s">
        <v>488</v>
      </c>
      <c r="AB25" s="86"/>
      <c r="AC25" s="86" t="b">
        <v>0</v>
      </c>
      <c r="AD25" s="86">
        <v>1</v>
      </c>
      <c r="AE25" s="92" t="s">
        <v>530</v>
      </c>
      <c r="AF25" s="86" t="b">
        <v>0</v>
      </c>
      <c r="AG25" s="86" t="s">
        <v>534</v>
      </c>
      <c r="AH25" s="86"/>
      <c r="AI25" s="92" t="s">
        <v>530</v>
      </c>
      <c r="AJ25" s="86" t="b">
        <v>0</v>
      </c>
      <c r="AK25" s="86">
        <v>0</v>
      </c>
      <c r="AL25" s="92" t="s">
        <v>530</v>
      </c>
      <c r="AM25" s="86" t="s">
        <v>542</v>
      </c>
      <c r="AN25" s="86" t="b">
        <v>0</v>
      </c>
      <c r="AO25" s="92" t="s">
        <v>488</v>
      </c>
      <c r="AP25" s="86" t="s">
        <v>176</v>
      </c>
      <c r="AQ25" s="86">
        <v>0</v>
      </c>
      <c r="AR25" s="86">
        <v>0</v>
      </c>
      <c r="AS25" s="86"/>
      <c r="AT25" s="86"/>
      <c r="AU25" s="86"/>
      <c r="AV25" s="86"/>
      <c r="AW25" s="86"/>
      <c r="AX25" s="86"/>
      <c r="AY25" s="86"/>
      <c r="AZ25" s="86"/>
      <c r="BA25">
        <v>1</v>
      </c>
      <c r="BB25" s="85" t="str">
        <f>REPLACE(INDEX(GroupVertices[Group],MATCH(Edges[[#This Row],[Vertex 1]],GroupVertices[Vertex],0)),1,1,"")</f>
        <v>8</v>
      </c>
      <c r="BC25" s="85" t="str">
        <f>REPLACE(INDEX(GroupVertices[Group],MATCH(Edges[[#This Row],[Vertex 2]],GroupVertices[Vertex],0)),1,1,"")</f>
        <v>8</v>
      </c>
      <c r="BD25" s="51">
        <v>3</v>
      </c>
      <c r="BE25" s="52">
        <v>16.666666666666668</v>
      </c>
      <c r="BF25" s="51">
        <v>0</v>
      </c>
      <c r="BG25" s="52">
        <v>0</v>
      </c>
      <c r="BH25" s="51">
        <v>0</v>
      </c>
      <c r="BI25" s="52">
        <v>0</v>
      </c>
      <c r="BJ25" s="51">
        <v>15</v>
      </c>
      <c r="BK25" s="52">
        <v>83.33333333333333</v>
      </c>
      <c r="BL25" s="51">
        <v>18</v>
      </c>
    </row>
    <row r="26" spans="1:64" ht="45">
      <c r="A26" s="84" t="s">
        <v>227</v>
      </c>
      <c r="B26" s="84" t="s">
        <v>226</v>
      </c>
      <c r="C26" s="53" t="s">
        <v>1447</v>
      </c>
      <c r="D26" s="54">
        <v>3</v>
      </c>
      <c r="E26" s="65" t="s">
        <v>132</v>
      </c>
      <c r="F26" s="55">
        <v>35</v>
      </c>
      <c r="G26" s="53"/>
      <c r="H26" s="57"/>
      <c r="I26" s="56"/>
      <c r="J26" s="56"/>
      <c r="K26" s="36" t="s">
        <v>65</v>
      </c>
      <c r="L26" s="83">
        <v>26</v>
      </c>
      <c r="M26" s="83"/>
      <c r="N26" s="63"/>
      <c r="O26" s="86" t="s">
        <v>255</v>
      </c>
      <c r="P26" s="88">
        <v>43518.028912037036</v>
      </c>
      <c r="Q26" s="86" t="s">
        <v>268</v>
      </c>
      <c r="R26" s="86"/>
      <c r="S26" s="86"/>
      <c r="T26" s="86" t="s">
        <v>339</v>
      </c>
      <c r="U26" s="86"/>
      <c r="V26" s="89" t="s">
        <v>401</v>
      </c>
      <c r="W26" s="88">
        <v>43518.028912037036</v>
      </c>
      <c r="X26" s="89" t="s">
        <v>432</v>
      </c>
      <c r="Y26" s="86"/>
      <c r="Z26" s="86"/>
      <c r="AA26" s="92" t="s">
        <v>489</v>
      </c>
      <c r="AB26" s="86"/>
      <c r="AC26" s="86" t="b">
        <v>0</v>
      </c>
      <c r="AD26" s="86">
        <v>0</v>
      </c>
      <c r="AE26" s="92" t="s">
        <v>530</v>
      </c>
      <c r="AF26" s="86" t="b">
        <v>0</v>
      </c>
      <c r="AG26" s="86" t="s">
        <v>534</v>
      </c>
      <c r="AH26" s="86"/>
      <c r="AI26" s="92" t="s">
        <v>530</v>
      </c>
      <c r="AJ26" s="86" t="b">
        <v>0</v>
      </c>
      <c r="AK26" s="86">
        <v>1</v>
      </c>
      <c r="AL26" s="92" t="s">
        <v>488</v>
      </c>
      <c r="AM26" s="86" t="s">
        <v>539</v>
      </c>
      <c r="AN26" s="86" t="b">
        <v>0</v>
      </c>
      <c r="AO26" s="92" t="s">
        <v>488</v>
      </c>
      <c r="AP26" s="86" t="s">
        <v>176</v>
      </c>
      <c r="AQ26" s="86">
        <v>0</v>
      </c>
      <c r="AR26" s="86">
        <v>0</v>
      </c>
      <c r="AS26" s="86"/>
      <c r="AT26" s="86"/>
      <c r="AU26" s="86"/>
      <c r="AV26" s="86"/>
      <c r="AW26" s="86"/>
      <c r="AX26" s="86"/>
      <c r="AY26" s="86"/>
      <c r="AZ26" s="86"/>
      <c r="BA26">
        <v>1</v>
      </c>
      <c r="BB26" s="85" t="str">
        <f>REPLACE(INDEX(GroupVertices[Group],MATCH(Edges[[#This Row],[Vertex 1]],GroupVertices[Vertex],0)),1,1,"")</f>
        <v>8</v>
      </c>
      <c r="BC26" s="85" t="str">
        <f>REPLACE(INDEX(GroupVertices[Group],MATCH(Edges[[#This Row],[Vertex 2]],GroupVertices[Vertex],0)),1,1,"")</f>
        <v>8</v>
      </c>
      <c r="BD26" s="51">
        <v>3</v>
      </c>
      <c r="BE26" s="52">
        <v>15</v>
      </c>
      <c r="BF26" s="51">
        <v>0</v>
      </c>
      <c r="BG26" s="52">
        <v>0</v>
      </c>
      <c r="BH26" s="51">
        <v>0</v>
      </c>
      <c r="BI26" s="52">
        <v>0</v>
      </c>
      <c r="BJ26" s="51">
        <v>17</v>
      </c>
      <c r="BK26" s="52">
        <v>85</v>
      </c>
      <c r="BL26" s="51">
        <v>20</v>
      </c>
    </row>
    <row r="27" spans="1:64" ht="45">
      <c r="A27" s="84" t="s">
        <v>228</v>
      </c>
      <c r="B27" s="84" t="s">
        <v>228</v>
      </c>
      <c r="C27" s="53" t="s">
        <v>1447</v>
      </c>
      <c r="D27" s="54">
        <v>3</v>
      </c>
      <c r="E27" s="65" t="s">
        <v>132</v>
      </c>
      <c r="F27" s="55">
        <v>35</v>
      </c>
      <c r="G27" s="53"/>
      <c r="H27" s="57"/>
      <c r="I27" s="56"/>
      <c r="J27" s="56"/>
      <c r="K27" s="36" t="s">
        <v>65</v>
      </c>
      <c r="L27" s="83">
        <v>27</v>
      </c>
      <c r="M27" s="83"/>
      <c r="N27" s="63"/>
      <c r="O27" s="86" t="s">
        <v>176</v>
      </c>
      <c r="P27" s="88">
        <v>43515.969456018516</v>
      </c>
      <c r="Q27" s="86" t="s">
        <v>269</v>
      </c>
      <c r="R27" s="89" t="s">
        <v>314</v>
      </c>
      <c r="S27" s="86" t="s">
        <v>329</v>
      </c>
      <c r="T27" s="86" t="s">
        <v>340</v>
      </c>
      <c r="U27" s="86"/>
      <c r="V27" s="89" t="s">
        <v>402</v>
      </c>
      <c r="W27" s="88">
        <v>43515.969456018516</v>
      </c>
      <c r="X27" s="89" t="s">
        <v>433</v>
      </c>
      <c r="Y27" s="86"/>
      <c r="Z27" s="86"/>
      <c r="AA27" s="92" t="s">
        <v>490</v>
      </c>
      <c r="AB27" s="86"/>
      <c r="AC27" s="86" t="b">
        <v>0</v>
      </c>
      <c r="AD27" s="86">
        <v>0</v>
      </c>
      <c r="AE27" s="92" t="s">
        <v>530</v>
      </c>
      <c r="AF27" s="86" t="b">
        <v>0</v>
      </c>
      <c r="AG27" s="86" t="s">
        <v>534</v>
      </c>
      <c r="AH27" s="86"/>
      <c r="AI27" s="92" t="s">
        <v>530</v>
      </c>
      <c r="AJ27" s="86" t="b">
        <v>0</v>
      </c>
      <c r="AK27" s="86">
        <v>0</v>
      </c>
      <c r="AL27" s="92" t="s">
        <v>530</v>
      </c>
      <c r="AM27" s="86" t="s">
        <v>543</v>
      </c>
      <c r="AN27" s="86" t="b">
        <v>1</v>
      </c>
      <c r="AO27" s="92" t="s">
        <v>490</v>
      </c>
      <c r="AP27" s="86" t="s">
        <v>176</v>
      </c>
      <c r="AQ27" s="86">
        <v>0</v>
      </c>
      <c r="AR27" s="86">
        <v>0</v>
      </c>
      <c r="AS27" s="86"/>
      <c r="AT27" s="86"/>
      <c r="AU27" s="86"/>
      <c r="AV27" s="86"/>
      <c r="AW27" s="86"/>
      <c r="AX27" s="86"/>
      <c r="AY27" s="86"/>
      <c r="AZ27" s="86"/>
      <c r="BA27">
        <v>1</v>
      </c>
      <c r="BB27" s="85" t="str">
        <f>REPLACE(INDEX(GroupVertices[Group],MATCH(Edges[[#This Row],[Vertex 1]],GroupVertices[Vertex],0)),1,1,"")</f>
        <v>7</v>
      </c>
      <c r="BC27" s="85" t="str">
        <f>REPLACE(INDEX(GroupVertices[Group],MATCH(Edges[[#This Row],[Vertex 2]],GroupVertices[Vertex],0)),1,1,"")</f>
        <v>7</v>
      </c>
      <c r="BD27" s="51">
        <v>1</v>
      </c>
      <c r="BE27" s="52">
        <v>6.25</v>
      </c>
      <c r="BF27" s="51">
        <v>0</v>
      </c>
      <c r="BG27" s="52">
        <v>0</v>
      </c>
      <c r="BH27" s="51">
        <v>0</v>
      </c>
      <c r="BI27" s="52">
        <v>0</v>
      </c>
      <c r="BJ27" s="51">
        <v>15</v>
      </c>
      <c r="BK27" s="52">
        <v>93.75</v>
      </c>
      <c r="BL27" s="51">
        <v>16</v>
      </c>
    </row>
    <row r="28" spans="1:64" ht="45">
      <c r="A28" s="84" t="s">
        <v>229</v>
      </c>
      <c r="B28" s="84" t="s">
        <v>228</v>
      </c>
      <c r="C28" s="53" t="s">
        <v>1447</v>
      </c>
      <c r="D28" s="54">
        <v>3</v>
      </c>
      <c r="E28" s="65" t="s">
        <v>132</v>
      </c>
      <c r="F28" s="55">
        <v>35</v>
      </c>
      <c r="G28" s="53"/>
      <c r="H28" s="57"/>
      <c r="I28" s="56"/>
      <c r="J28" s="56"/>
      <c r="K28" s="36" t="s">
        <v>65</v>
      </c>
      <c r="L28" s="83">
        <v>28</v>
      </c>
      <c r="M28" s="83"/>
      <c r="N28" s="63"/>
      <c r="O28" s="86" t="s">
        <v>256</v>
      </c>
      <c r="P28" s="88">
        <v>43518.597962962966</v>
      </c>
      <c r="Q28" s="86" t="s">
        <v>270</v>
      </c>
      <c r="R28" s="89" t="s">
        <v>315</v>
      </c>
      <c r="S28" s="86" t="s">
        <v>331</v>
      </c>
      <c r="T28" s="86" t="s">
        <v>341</v>
      </c>
      <c r="U28" s="86"/>
      <c r="V28" s="89" t="s">
        <v>403</v>
      </c>
      <c r="W28" s="88">
        <v>43518.597962962966</v>
      </c>
      <c r="X28" s="89" t="s">
        <v>434</v>
      </c>
      <c r="Y28" s="86"/>
      <c r="Z28" s="86"/>
      <c r="AA28" s="92" t="s">
        <v>491</v>
      </c>
      <c r="AB28" s="86"/>
      <c r="AC28" s="86" t="b">
        <v>0</v>
      </c>
      <c r="AD28" s="86">
        <v>0</v>
      </c>
      <c r="AE28" s="92" t="s">
        <v>532</v>
      </c>
      <c r="AF28" s="86" t="b">
        <v>0</v>
      </c>
      <c r="AG28" s="86" t="s">
        <v>535</v>
      </c>
      <c r="AH28" s="86"/>
      <c r="AI28" s="92" t="s">
        <v>530</v>
      </c>
      <c r="AJ28" s="86" t="b">
        <v>0</v>
      </c>
      <c r="AK28" s="86">
        <v>0</v>
      </c>
      <c r="AL28" s="92" t="s">
        <v>530</v>
      </c>
      <c r="AM28" s="86" t="s">
        <v>544</v>
      </c>
      <c r="AN28" s="86" t="b">
        <v>0</v>
      </c>
      <c r="AO28" s="92" t="s">
        <v>491</v>
      </c>
      <c r="AP28" s="86" t="s">
        <v>176</v>
      </c>
      <c r="AQ28" s="86">
        <v>0</v>
      </c>
      <c r="AR28" s="86">
        <v>0</v>
      </c>
      <c r="AS28" s="86"/>
      <c r="AT28" s="86"/>
      <c r="AU28" s="86"/>
      <c r="AV28" s="86"/>
      <c r="AW28" s="86"/>
      <c r="AX28" s="86"/>
      <c r="AY28" s="86"/>
      <c r="AZ28" s="86"/>
      <c r="BA28">
        <v>1</v>
      </c>
      <c r="BB28" s="85" t="str">
        <f>REPLACE(INDEX(GroupVertices[Group],MATCH(Edges[[#This Row],[Vertex 1]],GroupVertices[Vertex],0)),1,1,"")</f>
        <v>7</v>
      </c>
      <c r="BC28" s="85" t="str">
        <f>REPLACE(INDEX(GroupVertices[Group],MATCH(Edges[[#This Row],[Vertex 2]],GroupVertices[Vertex],0)),1,1,"")</f>
        <v>7</v>
      </c>
      <c r="BD28" s="51">
        <v>1</v>
      </c>
      <c r="BE28" s="52">
        <v>20</v>
      </c>
      <c r="BF28" s="51">
        <v>0</v>
      </c>
      <c r="BG28" s="52">
        <v>0</v>
      </c>
      <c r="BH28" s="51">
        <v>0</v>
      </c>
      <c r="BI28" s="52">
        <v>0</v>
      </c>
      <c r="BJ28" s="51">
        <v>4</v>
      </c>
      <c r="BK28" s="52">
        <v>80</v>
      </c>
      <c r="BL28" s="51">
        <v>5</v>
      </c>
    </row>
    <row r="29" spans="1:64" ht="45">
      <c r="A29" s="84" t="s">
        <v>230</v>
      </c>
      <c r="B29" s="84" t="s">
        <v>242</v>
      </c>
      <c r="C29" s="53" t="s">
        <v>1447</v>
      </c>
      <c r="D29" s="54">
        <v>3</v>
      </c>
      <c r="E29" s="65" t="s">
        <v>132</v>
      </c>
      <c r="F29" s="55">
        <v>35</v>
      </c>
      <c r="G29" s="53"/>
      <c r="H29" s="57"/>
      <c r="I29" s="56"/>
      <c r="J29" s="56"/>
      <c r="K29" s="36" t="s">
        <v>65</v>
      </c>
      <c r="L29" s="83">
        <v>29</v>
      </c>
      <c r="M29" s="83"/>
      <c r="N29" s="63"/>
      <c r="O29" s="86" t="s">
        <v>255</v>
      </c>
      <c r="P29" s="88">
        <v>43521.77584490741</v>
      </c>
      <c r="Q29" s="86" t="s">
        <v>271</v>
      </c>
      <c r="R29" s="89" t="s">
        <v>316</v>
      </c>
      <c r="S29" s="86" t="s">
        <v>328</v>
      </c>
      <c r="T29" s="86"/>
      <c r="U29" s="86"/>
      <c r="V29" s="89" t="s">
        <v>404</v>
      </c>
      <c r="W29" s="88">
        <v>43521.77584490741</v>
      </c>
      <c r="X29" s="89" t="s">
        <v>435</v>
      </c>
      <c r="Y29" s="86"/>
      <c r="Z29" s="86"/>
      <c r="AA29" s="92" t="s">
        <v>492</v>
      </c>
      <c r="AB29" s="86"/>
      <c r="AC29" s="86" t="b">
        <v>0</v>
      </c>
      <c r="AD29" s="86">
        <v>3</v>
      </c>
      <c r="AE29" s="92" t="s">
        <v>530</v>
      </c>
      <c r="AF29" s="86" t="b">
        <v>0</v>
      </c>
      <c r="AG29" s="86" t="s">
        <v>534</v>
      </c>
      <c r="AH29" s="86"/>
      <c r="AI29" s="92" t="s">
        <v>530</v>
      </c>
      <c r="AJ29" s="86" t="b">
        <v>0</v>
      </c>
      <c r="AK29" s="86">
        <v>2</v>
      </c>
      <c r="AL29" s="92" t="s">
        <v>530</v>
      </c>
      <c r="AM29" s="86" t="s">
        <v>542</v>
      </c>
      <c r="AN29" s="86" t="b">
        <v>0</v>
      </c>
      <c r="AO29" s="92" t="s">
        <v>492</v>
      </c>
      <c r="AP29" s="86" t="s">
        <v>176</v>
      </c>
      <c r="AQ29" s="86">
        <v>0</v>
      </c>
      <c r="AR29" s="86">
        <v>0</v>
      </c>
      <c r="AS29" s="86"/>
      <c r="AT29" s="86"/>
      <c r="AU29" s="86"/>
      <c r="AV29" s="86"/>
      <c r="AW29" s="86"/>
      <c r="AX29" s="86"/>
      <c r="AY29" s="86"/>
      <c r="AZ29" s="86"/>
      <c r="BA29">
        <v>1</v>
      </c>
      <c r="BB29" s="85" t="str">
        <f>REPLACE(INDEX(GroupVertices[Group],MATCH(Edges[[#This Row],[Vertex 1]],GroupVertices[Vertex],0)),1,1,"")</f>
        <v>2</v>
      </c>
      <c r="BC29" s="85" t="str">
        <f>REPLACE(INDEX(GroupVertices[Group],MATCH(Edges[[#This Row],[Vertex 2]],GroupVertices[Vertex],0)),1,1,"")</f>
        <v>2</v>
      </c>
      <c r="BD29" s="51">
        <v>3</v>
      </c>
      <c r="BE29" s="52">
        <v>8.333333333333334</v>
      </c>
      <c r="BF29" s="51">
        <v>0</v>
      </c>
      <c r="BG29" s="52">
        <v>0</v>
      </c>
      <c r="BH29" s="51">
        <v>0</v>
      </c>
      <c r="BI29" s="52">
        <v>0</v>
      </c>
      <c r="BJ29" s="51">
        <v>33</v>
      </c>
      <c r="BK29" s="52">
        <v>91.66666666666667</v>
      </c>
      <c r="BL29" s="51">
        <v>36</v>
      </c>
    </row>
    <row r="30" spans="1:64" ht="45">
      <c r="A30" s="84" t="s">
        <v>231</v>
      </c>
      <c r="B30" s="84" t="s">
        <v>230</v>
      </c>
      <c r="C30" s="53" t="s">
        <v>1447</v>
      </c>
      <c r="D30" s="54">
        <v>3</v>
      </c>
      <c r="E30" s="65" t="s">
        <v>132</v>
      </c>
      <c r="F30" s="55">
        <v>35</v>
      </c>
      <c r="G30" s="53"/>
      <c r="H30" s="57"/>
      <c r="I30" s="56"/>
      <c r="J30" s="56"/>
      <c r="K30" s="36" t="s">
        <v>65</v>
      </c>
      <c r="L30" s="83">
        <v>30</v>
      </c>
      <c r="M30" s="83"/>
      <c r="N30" s="63"/>
      <c r="O30" s="86" t="s">
        <v>255</v>
      </c>
      <c r="P30" s="88">
        <v>43522.08211805556</v>
      </c>
      <c r="Q30" s="86" t="s">
        <v>272</v>
      </c>
      <c r="R30" s="86"/>
      <c r="S30" s="86"/>
      <c r="T30" s="86"/>
      <c r="U30" s="86"/>
      <c r="V30" s="89" t="s">
        <v>405</v>
      </c>
      <c r="W30" s="88">
        <v>43522.08211805556</v>
      </c>
      <c r="X30" s="89" t="s">
        <v>436</v>
      </c>
      <c r="Y30" s="86"/>
      <c r="Z30" s="86"/>
      <c r="AA30" s="92" t="s">
        <v>493</v>
      </c>
      <c r="AB30" s="86"/>
      <c r="AC30" s="86" t="b">
        <v>0</v>
      </c>
      <c r="AD30" s="86">
        <v>0</v>
      </c>
      <c r="AE30" s="92" t="s">
        <v>530</v>
      </c>
      <c r="AF30" s="86" t="b">
        <v>0</v>
      </c>
      <c r="AG30" s="86" t="s">
        <v>534</v>
      </c>
      <c r="AH30" s="86"/>
      <c r="AI30" s="92" t="s">
        <v>530</v>
      </c>
      <c r="AJ30" s="86" t="b">
        <v>0</v>
      </c>
      <c r="AK30" s="86">
        <v>2</v>
      </c>
      <c r="AL30" s="92" t="s">
        <v>492</v>
      </c>
      <c r="AM30" s="86" t="s">
        <v>538</v>
      </c>
      <c r="AN30" s="86" t="b">
        <v>0</v>
      </c>
      <c r="AO30" s="92" t="s">
        <v>492</v>
      </c>
      <c r="AP30" s="86" t="s">
        <v>176</v>
      </c>
      <c r="AQ30" s="86">
        <v>0</v>
      </c>
      <c r="AR30" s="86">
        <v>0</v>
      </c>
      <c r="AS30" s="86"/>
      <c r="AT30" s="86"/>
      <c r="AU30" s="86"/>
      <c r="AV30" s="86"/>
      <c r="AW30" s="86"/>
      <c r="AX30" s="86"/>
      <c r="AY30" s="86"/>
      <c r="AZ30" s="86"/>
      <c r="BA30">
        <v>1</v>
      </c>
      <c r="BB30" s="85" t="str">
        <f>REPLACE(INDEX(GroupVertices[Group],MATCH(Edges[[#This Row],[Vertex 1]],GroupVertices[Vertex],0)),1,1,"")</f>
        <v>2</v>
      </c>
      <c r="BC30" s="85" t="str">
        <f>REPLACE(INDEX(GroupVertices[Group],MATCH(Edges[[#This Row],[Vertex 2]],GroupVertices[Vertex],0)),1,1,"")</f>
        <v>2</v>
      </c>
      <c r="BD30" s="51">
        <v>2</v>
      </c>
      <c r="BE30" s="52">
        <v>9.090909090909092</v>
      </c>
      <c r="BF30" s="51">
        <v>0</v>
      </c>
      <c r="BG30" s="52">
        <v>0</v>
      </c>
      <c r="BH30" s="51">
        <v>0</v>
      </c>
      <c r="BI30" s="52">
        <v>0</v>
      </c>
      <c r="BJ30" s="51">
        <v>20</v>
      </c>
      <c r="BK30" s="52">
        <v>90.9090909090909</v>
      </c>
      <c r="BL30" s="51">
        <v>22</v>
      </c>
    </row>
    <row r="31" spans="1:64" ht="45">
      <c r="A31" s="84" t="s">
        <v>232</v>
      </c>
      <c r="B31" s="84" t="s">
        <v>247</v>
      </c>
      <c r="C31" s="53" t="s">
        <v>1447</v>
      </c>
      <c r="D31" s="54">
        <v>3</v>
      </c>
      <c r="E31" s="65" t="s">
        <v>132</v>
      </c>
      <c r="F31" s="55">
        <v>35</v>
      </c>
      <c r="G31" s="53"/>
      <c r="H31" s="57"/>
      <c r="I31" s="56"/>
      <c r="J31" s="56"/>
      <c r="K31" s="36" t="s">
        <v>65</v>
      </c>
      <c r="L31" s="83">
        <v>31</v>
      </c>
      <c r="M31" s="83"/>
      <c r="N31" s="63"/>
      <c r="O31" s="86" t="s">
        <v>255</v>
      </c>
      <c r="P31" s="88">
        <v>43522.68263888889</v>
      </c>
      <c r="Q31" s="86" t="s">
        <v>273</v>
      </c>
      <c r="R31" s="89" t="s">
        <v>317</v>
      </c>
      <c r="S31" s="86" t="s">
        <v>328</v>
      </c>
      <c r="T31" s="86" t="s">
        <v>342</v>
      </c>
      <c r="U31" s="89" t="s">
        <v>367</v>
      </c>
      <c r="V31" s="89" t="s">
        <v>367</v>
      </c>
      <c r="W31" s="88">
        <v>43522.68263888889</v>
      </c>
      <c r="X31" s="89" t="s">
        <v>437</v>
      </c>
      <c r="Y31" s="86"/>
      <c r="Z31" s="86"/>
      <c r="AA31" s="92" t="s">
        <v>494</v>
      </c>
      <c r="AB31" s="86"/>
      <c r="AC31" s="86" t="b">
        <v>0</v>
      </c>
      <c r="AD31" s="86">
        <v>0</v>
      </c>
      <c r="AE31" s="92" t="s">
        <v>530</v>
      </c>
      <c r="AF31" s="86" t="b">
        <v>0</v>
      </c>
      <c r="AG31" s="86" t="s">
        <v>534</v>
      </c>
      <c r="AH31" s="86"/>
      <c r="AI31" s="92" t="s">
        <v>530</v>
      </c>
      <c r="AJ31" s="86" t="b">
        <v>0</v>
      </c>
      <c r="AK31" s="86">
        <v>0</v>
      </c>
      <c r="AL31" s="92" t="s">
        <v>530</v>
      </c>
      <c r="AM31" s="86" t="s">
        <v>545</v>
      </c>
      <c r="AN31" s="86" t="b">
        <v>0</v>
      </c>
      <c r="AO31" s="92" t="s">
        <v>494</v>
      </c>
      <c r="AP31" s="86" t="s">
        <v>176</v>
      </c>
      <c r="AQ31" s="86">
        <v>0</v>
      </c>
      <c r="AR31" s="86">
        <v>0</v>
      </c>
      <c r="AS31" s="86"/>
      <c r="AT31" s="86"/>
      <c r="AU31" s="86"/>
      <c r="AV31" s="86"/>
      <c r="AW31" s="86"/>
      <c r="AX31" s="86"/>
      <c r="AY31" s="86"/>
      <c r="AZ31" s="86"/>
      <c r="BA31">
        <v>1</v>
      </c>
      <c r="BB31" s="85" t="str">
        <f>REPLACE(INDEX(GroupVertices[Group],MATCH(Edges[[#This Row],[Vertex 1]],GroupVertices[Vertex],0)),1,1,"")</f>
        <v>4</v>
      </c>
      <c r="BC31" s="85" t="str">
        <f>REPLACE(INDEX(GroupVertices[Group],MATCH(Edges[[#This Row],[Vertex 2]],GroupVertices[Vertex],0)),1,1,"")</f>
        <v>4</v>
      </c>
      <c r="BD31" s="51"/>
      <c r="BE31" s="52"/>
      <c r="BF31" s="51"/>
      <c r="BG31" s="52"/>
      <c r="BH31" s="51"/>
      <c r="BI31" s="52"/>
      <c r="BJ31" s="51"/>
      <c r="BK31" s="52"/>
      <c r="BL31" s="51"/>
    </row>
    <row r="32" spans="1:64" ht="45">
      <c r="A32" s="84" t="s">
        <v>232</v>
      </c>
      <c r="B32" s="84" t="s">
        <v>248</v>
      </c>
      <c r="C32" s="53" t="s">
        <v>1447</v>
      </c>
      <c r="D32" s="54">
        <v>3</v>
      </c>
      <c r="E32" s="65" t="s">
        <v>132</v>
      </c>
      <c r="F32" s="55">
        <v>35</v>
      </c>
      <c r="G32" s="53"/>
      <c r="H32" s="57"/>
      <c r="I32" s="56"/>
      <c r="J32" s="56"/>
      <c r="K32" s="36" t="s">
        <v>65</v>
      </c>
      <c r="L32" s="83">
        <v>32</v>
      </c>
      <c r="M32" s="83"/>
      <c r="N32" s="63"/>
      <c r="O32" s="86" t="s">
        <v>255</v>
      </c>
      <c r="P32" s="88">
        <v>43522.68263888889</v>
      </c>
      <c r="Q32" s="86" t="s">
        <v>273</v>
      </c>
      <c r="R32" s="89" t="s">
        <v>317</v>
      </c>
      <c r="S32" s="86" t="s">
        <v>328</v>
      </c>
      <c r="T32" s="86" t="s">
        <v>342</v>
      </c>
      <c r="U32" s="89" t="s">
        <v>367</v>
      </c>
      <c r="V32" s="89" t="s">
        <v>367</v>
      </c>
      <c r="W32" s="88">
        <v>43522.68263888889</v>
      </c>
      <c r="X32" s="89" t="s">
        <v>437</v>
      </c>
      <c r="Y32" s="86"/>
      <c r="Z32" s="86"/>
      <c r="AA32" s="92" t="s">
        <v>494</v>
      </c>
      <c r="AB32" s="86"/>
      <c r="AC32" s="86" t="b">
        <v>0</v>
      </c>
      <c r="AD32" s="86">
        <v>0</v>
      </c>
      <c r="AE32" s="92" t="s">
        <v>530</v>
      </c>
      <c r="AF32" s="86" t="b">
        <v>0</v>
      </c>
      <c r="AG32" s="86" t="s">
        <v>534</v>
      </c>
      <c r="AH32" s="86"/>
      <c r="AI32" s="92" t="s">
        <v>530</v>
      </c>
      <c r="AJ32" s="86" t="b">
        <v>0</v>
      </c>
      <c r="AK32" s="86">
        <v>0</v>
      </c>
      <c r="AL32" s="92" t="s">
        <v>530</v>
      </c>
      <c r="AM32" s="86" t="s">
        <v>545</v>
      </c>
      <c r="AN32" s="86" t="b">
        <v>0</v>
      </c>
      <c r="AO32" s="92" t="s">
        <v>494</v>
      </c>
      <c r="AP32" s="86" t="s">
        <v>176</v>
      </c>
      <c r="AQ32" s="86">
        <v>0</v>
      </c>
      <c r="AR32" s="86">
        <v>0</v>
      </c>
      <c r="AS32" s="86"/>
      <c r="AT32" s="86"/>
      <c r="AU32" s="86"/>
      <c r="AV32" s="86"/>
      <c r="AW32" s="86"/>
      <c r="AX32" s="86"/>
      <c r="AY32" s="86"/>
      <c r="AZ32" s="86"/>
      <c r="BA32">
        <v>1</v>
      </c>
      <c r="BB32" s="85" t="str">
        <f>REPLACE(INDEX(GroupVertices[Group],MATCH(Edges[[#This Row],[Vertex 1]],GroupVertices[Vertex],0)),1,1,"")</f>
        <v>4</v>
      </c>
      <c r="BC32" s="85" t="str">
        <f>REPLACE(INDEX(GroupVertices[Group],MATCH(Edges[[#This Row],[Vertex 2]],GroupVertices[Vertex],0)),1,1,"")</f>
        <v>4</v>
      </c>
      <c r="BD32" s="51">
        <v>1</v>
      </c>
      <c r="BE32" s="52">
        <v>5.2631578947368425</v>
      </c>
      <c r="BF32" s="51">
        <v>0</v>
      </c>
      <c r="BG32" s="52">
        <v>0</v>
      </c>
      <c r="BH32" s="51">
        <v>0</v>
      </c>
      <c r="BI32" s="52">
        <v>0</v>
      </c>
      <c r="BJ32" s="51">
        <v>18</v>
      </c>
      <c r="BK32" s="52">
        <v>94.73684210526316</v>
      </c>
      <c r="BL32" s="51">
        <v>19</v>
      </c>
    </row>
    <row r="33" spans="1:64" ht="45">
      <c r="A33" s="84" t="s">
        <v>232</v>
      </c>
      <c r="B33" s="84" t="s">
        <v>237</v>
      </c>
      <c r="C33" s="53" t="s">
        <v>1447</v>
      </c>
      <c r="D33" s="54">
        <v>3</v>
      </c>
      <c r="E33" s="65" t="s">
        <v>132</v>
      </c>
      <c r="F33" s="55">
        <v>35</v>
      </c>
      <c r="G33" s="53"/>
      <c r="H33" s="57"/>
      <c r="I33" s="56"/>
      <c r="J33" s="56"/>
      <c r="K33" s="36" t="s">
        <v>65</v>
      </c>
      <c r="L33" s="83">
        <v>33</v>
      </c>
      <c r="M33" s="83"/>
      <c r="N33" s="63"/>
      <c r="O33" s="86" t="s">
        <v>255</v>
      </c>
      <c r="P33" s="88">
        <v>43515.6841087963</v>
      </c>
      <c r="Q33" s="86" t="s">
        <v>274</v>
      </c>
      <c r="R33" s="89" t="s">
        <v>317</v>
      </c>
      <c r="S33" s="86" t="s">
        <v>328</v>
      </c>
      <c r="T33" s="86" t="s">
        <v>343</v>
      </c>
      <c r="U33" s="89" t="s">
        <v>368</v>
      </c>
      <c r="V33" s="89" t="s">
        <v>368</v>
      </c>
      <c r="W33" s="88">
        <v>43515.6841087963</v>
      </c>
      <c r="X33" s="89" t="s">
        <v>438</v>
      </c>
      <c r="Y33" s="86"/>
      <c r="Z33" s="86"/>
      <c r="AA33" s="92" t="s">
        <v>495</v>
      </c>
      <c r="AB33" s="86"/>
      <c r="AC33" s="86" t="b">
        <v>0</v>
      </c>
      <c r="AD33" s="86">
        <v>0</v>
      </c>
      <c r="AE33" s="92" t="s">
        <v>530</v>
      </c>
      <c r="AF33" s="86" t="b">
        <v>0</v>
      </c>
      <c r="AG33" s="86" t="s">
        <v>534</v>
      </c>
      <c r="AH33" s="86"/>
      <c r="AI33" s="92" t="s">
        <v>530</v>
      </c>
      <c r="AJ33" s="86" t="b">
        <v>0</v>
      </c>
      <c r="AK33" s="86">
        <v>0</v>
      </c>
      <c r="AL33" s="92" t="s">
        <v>530</v>
      </c>
      <c r="AM33" s="86" t="s">
        <v>545</v>
      </c>
      <c r="AN33" s="86" t="b">
        <v>0</v>
      </c>
      <c r="AO33" s="92" t="s">
        <v>495</v>
      </c>
      <c r="AP33" s="86" t="s">
        <v>176</v>
      </c>
      <c r="AQ33" s="86">
        <v>0</v>
      </c>
      <c r="AR33" s="86">
        <v>0</v>
      </c>
      <c r="AS33" s="86"/>
      <c r="AT33" s="86"/>
      <c r="AU33" s="86"/>
      <c r="AV33" s="86"/>
      <c r="AW33" s="86"/>
      <c r="AX33" s="86"/>
      <c r="AY33" s="86"/>
      <c r="AZ33" s="86"/>
      <c r="BA33">
        <v>1</v>
      </c>
      <c r="BB33" s="85" t="str">
        <f>REPLACE(INDEX(GroupVertices[Group],MATCH(Edges[[#This Row],[Vertex 1]],GroupVertices[Vertex],0)),1,1,"")</f>
        <v>4</v>
      </c>
      <c r="BC33" s="85" t="str">
        <f>REPLACE(INDEX(GroupVertices[Group],MATCH(Edges[[#This Row],[Vertex 2]],GroupVertices[Vertex],0)),1,1,"")</f>
        <v>1</v>
      </c>
      <c r="BD33" s="51"/>
      <c r="BE33" s="52"/>
      <c r="BF33" s="51"/>
      <c r="BG33" s="52"/>
      <c r="BH33" s="51"/>
      <c r="BI33" s="52"/>
      <c r="BJ33" s="51"/>
      <c r="BK33" s="52"/>
      <c r="BL33" s="51"/>
    </row>
    <row r="34" spans="1:64" ht="45">
      <c r="A34" s="84" t="s">
        <v>232</v>
      </c>
      <c r="B34" s="84" t="s">
        <v>239</v>
      </c>
      <c r="C34" s="53" t="s">
        <v>1447</v>
      </c>
      <c r="D34" s="54">
        <v>3</v>
      </c>
      <c r="E34" s="65" t="s">
        <v>132</v>
      </c>
      <c r="F34" s="55">
        <v>35</v>
      </c>
      <c r="G34" s="53"/>
      <c r="H34" s="57"/>
      <c r="I34" s="56"/>
      <c r="J34" s="56"/>
      <c r="K34" s="36" t="s">
        <v>65</v>
      </c>
      <c r="L34" s="83">
        <v>34</v>
      </c>
      <c r="M34" s="83"/>
      <c r="N34" s="63"/>
      <c r="O34" s="86" t="s">
        <v>255</v>
      </c>
      <c r="P34" s="88">
        <v>43515.6841087963</v>
      </c>
      <c r="Q34" s="86" t="s">
        <v>274</v>
      </c>
      <c r="R34" s="89" t="s">
        <v>317</v>
      </c>
      <c r="S34" s="86" t="s">
        <v>328</v>
      </c>
      <c r="T34" s="86" t="s">
        <v>343</v>
      </c>
      <c r="U34" s="89" t="s">
        <v>368</v>
      </c>
      <c r="V34" s="89" t="s">
        <v>368</v>
      </c>
      <c r="W34" s="88">
        <v>43515.6841087963</v>
      </c>
      <c r="X34" s="89" t="s">
        <v>438</v>
      </c>
      <c r="Y34" s="86"/>
      <c r="Z34" s="86"/>
      <c r="AA34" s="92" t="s">
        <v>495</v>
      </c>
      <c r="AB34" s="86"/>
      <c r="AC34" s="86" t="b">
        <v>0</v>
      </c>
      <c r="AD34" s="86">
        <v>0</v>
      </c>
      <c r="AE34" s="92" t="s">
        <v>530</v>
      </c>
      <c r="AF34" s="86" t="b">
        <v>0</v>
      </c>
      <c r="AG34" s="86" t="s">
        <v>534</v>
      </c>
      <c r="AH34" s="86"/>
      <c r="AI34" s="92" t="s">
        <v>530</v>
      </c>
      <c r="AJ34" s="86" t="b">
        <v>0</v>
      </c>
      <c r="AK34" s="86">
        <v>0</v>
      </c>
      <c r="AL34" s="92" t="s">
        <v>530</v>
      </c>
      <c r="AM34" s="86" t="s">
        <v>545</v>
      </c>
      <c r="AN34" s="86" t="b">
        <v>0</v>
      </c>
      <c r="AO34" s="92" t="s">
        <v>495</v>
      </c>
      <c r="AP34" s="86" t="s">
        <v>176</v>
      </c>
      <c r="AQ34" s="86">
        <v>0</v>
      </c>
      <c r="AR34" s="86">
        <v>0</v>
      </c>
      <c r="AS34" s="86"/>
      <c r="AT34" s="86"/>
      <c r="AU34" s="86"/>
      <c r="AV34" s="86"/>
      <c r="AW34" s="86"/>
      <c r="AX34" s="86"/>
      <c r="AY34" s="86"/>
      <c r="AZ34" s="86"/>
      <c r="BA34">
        <v>1</v>
      </c>
      <c r="BB34" s="85" t="str">
        <f>REPLACE(INDEX(GroupVertices[Group],MATCH(Edges[[#This Row],[Vertex 1]],GroupVertices[Vertex],0)),1,1,"")</f>
        <v>4</v>
      </c>
      <c r="BC34" s="85" t="str">
        <f>REPLACE(INDEX(GroupVertices[Group],MATCH(Edges[[#This Row],[Vertex 2]],GroupVertices[Vertex],0)),1,1,"")</f>
        <v>4</v>
      </c>
      <c r="BD34" s="51">
        <v>2</v>
      </c>
      <c r="BE34" s="52">
        <v>7.6923076923076925</v>
      </c>
      <c r="BF34" s="51">
        <v>0</v>
      </c>
      <c r="BG34" s="52">
        <v>0</v>
      </c>
      <c r="BH34" s="51">
        <v>0</v>
      </c>
      <c r="BI34" s="52">
        <v>0</v>
      </c>
      <c r="BJ34" s="51">
        <v>24</v>
      </c>
      <c r="BK34" s="52">
        <v>92.3076923076923</v>
      </c>
      <c r="BL34" s="51">
        <v>26</v>
      </c>
    </row>
    <row r="35" spans="1:64" ht="45">
      <c r="A35" s="84" t="s">
        <v>233</v>
      </c>
      <c r="B35" s="84" t="s">
        <v>237</v>
      </c>
      <c r="C35" s="53" t="s">
        <v>1447</v>
      </c>
      <c r="D35" s="54">
        <v>3</v>
      </c>
      <c r="E35" s="65" t="s">
        <v>132</v>
      </c>
      <c r="F35" s="55">
        <v>35</v>
      </c>
      <c r="G35" s="53"/>
      <c r="H35" s="57"/>
      <c r="I35" s="56"/>
      <c r="J35" s="56"/>
      <c r="K35" s="36" t="s">
        <v>65</v>
      </c>
      <c r="L35" s="83">
        <v>35</v>
      </c>
      <c r="M35" s="83"/>
      <c r="N35" s="63"/>
      <c r="O35" s="86" t="s">
        <v>255</v>
      </c>
      <c r="P35" s="88">
        <v>43522.94069444444</v>
      </c>
      <c r="Q35" s="86" t="s">
        <v>275</v>
      </c>
      <c r="R35" s="86"/>
      <c r="S35" s="86"/>
      <c r="T35" s="86" t="s">
        <v>344</v>
      </c>
      <c r="U35" s="86"/>
      <c r="V35" s="89" t="s">
        <v>406</v>
      </c>
      <c r="W35" s="88">
        <v>43522.94069444444</v>
      </c>
      <c r="X35" s="89" t="s">
        <v>439</v>
      </c>
      <c r="Y35" s="86"/>
      <c r="Z35" s="86"/>
      <c r="AA35" s="92" t="s">
        <v>496</v>
      </c>
      <c r="AB35" s="86"/>
      <c r="AC35" s="86" t="b">
        <v>0</v>
      </c>
      <c r="AD35" s="86">
        <v>0</v>
      </c>
      <c r="AE35" s="92" t="s">
        <v>530</v>
      </c>
      <c r="AF35" s="86" t="b">
        <v>0</v>
      </c>
      <c r="AG35" s="86" t="s">
        <v>534</v>
      </c>
      <c r="AH35" s="86"/>
      <c r="AI35" s="92" t="s">
        <v>530</v>
      </c>
      <c r="AJ35" s="86" t="b">
        <v>0</v>
      </c>
      <c r="AK35" s="86">
        <v>2</v>
      </c>
      <c r="AL35" s="92" t="s">
        <v>510</v>
      </c>
      <c r="AM35" s="86" t="s">
        <v>541</v>
      </c>
      <c r="AN35" s="86" t="b">
        <v>0</v>
      </c>
      <c r="AO35" s="92" t="s">
        <v>510</v>
      </c>
      <c r="AP35" s="86" t="s">
        <v>176</v>
      </c>
      <c r="AQ35" s="86">
        <v>0</v>
      </c>
      <c r="AR35" s="86">
        <v>0</v>
      </c>
      <c r="AS35" s="86"/>
      <c r="AT35" s="86"/>
      <c r="AU35" s="86"/>
      <c r="AV35" s="86"/>
      <c r="AW35" s="86"/>
      <c r="AX35" s="86"/>
      <c r="AY35" s="86"/>
      <c r="AZ35" s="86"/>
      <c r="BA35">
        <v>1</v>
      </c>
      <c r="BB35" s="85" t="str">
        <f>REPLACE(INDEX(GroupVertices[Group],MATCH(Edges[[#This Row],[Vertex 1]],GroupVertices[Vertex],0)),1,1,"")</f>
        <v>1</v>
      </c>
      <c r="BC35" s="85" t="str">
        <f>REPLACE(INDEX(GroupVertices[Group],MATCH(Edges[[#This Row],[Vertex 2]],GroupVertices[Vertex],0)),1,1,"")</f>
        <v>1</v>
      </c>
      <c r="BD35" s="51">
        <v>2</v>
      </c>
      <c r="BE35" s="52">
        <v>9.090909090909092</v>
      </c>
      <c r="BF35" s="51">
        <v>2</v>
      </c>
      <c r="BG35" s="52">
        <v>9.090909090909092</v>
      </c>
      <c r="BH35" s="51">
        <v>0</v>
      </c>
      <c r="BI35" s="52">
        <v>0</v>
      </c>
      <c r="BJ35" s="51">
        <v>18</v>
      </c>
      <c r="BK35" s="52">
        <v>81.81818181818181</v>
      </c>
      <c r="BL35" s="51">
        <v>22</v>
      </c>
    </row>
    <row r="36" spans="1:64" ht="45">
      <c r="A36" s="84" t="s">
        <v>234</v>
      </c>
      <c r="B36" s="84" t="s">
        <v>249</v>
      </c>
      <c r="C36" s="53" t="s">
        <v>1447</v>
      </c>
      <c r="D36" s="54">
        <v>3</v>
      </c>
      <c r="E36" s="65" t="s">
        <v>132</v>
      </c>
      <c r="F36" s="55">
        <v>35</v>
      </c>
      <c r="G36" s="53"/>
      <c r="H36" s="57"/>
      <c r="I36" s="56"/>
      <c r="J36" s="56"/>
      <c r="K36" s="36" t="s">
        <v>65</v>
      </c>
      <c r="L36" s="83">
        <v>36</v>
      </c>
      <c r="M36" s="83"/>
      <c r="N36" s="63"/>
      <c r="O36" s="86" t="s">
        <v>255</v>
      </c>
      <c r="P36" s="88">
        <v>43522.96528935185</v>
      </c>
      <c r="Q36" s="86" t="s">
        <v>276</v>
      </c>
      <c r="R36" s="89" t="s">
        <v>318</v>
      </c>
      <c r="S36" s="86" t="s">
        <v>332</v>
      </c>
      <c r="T36" s="86" t="s">
        <v>345</v>
      </c>
      <c r="U36" s="89" t="s">
        <v>369</v>
      </c>
      <c r="V36" s="89" t="s">
        <v>369</v>
      </c>
      <c r="W36" s="88">
        <v>43522.96528935185</v>
      </c>
      <c r="X36" s="89" t="s">
        <v>440</v>
      </c>
      <c r="Y36" s="86"/>
      <c r="Z36" s="86"/>
      <c r="AA36" s="92" t="s">
        <v>497</v>
      </c>
      <c r="AB36" s="86"/>
      <c r="AC36" s="86" t="b">
        <v>0</v>
      </c>
      <c r="AD36" s="86">
        <v>0</v>
      </c>
      <c r="AE36" s="92" t="s">
        <v>530</v>
      </c>
      <c r="AF36" s="86" t="b">
        <v>0</v>
      </c>
      <c r="AG36" s="86" t="s">
        <v>534</v>
      </c>
      <c r="AH36" s="86"/>
      <c r="AI36" s="92" t="s">
        <v>530</v>
      </c>
      <c r="AJ36" s="86" t="b">
        <v>0</v>
      </c>
      <c r="AK36" s="86">
        <v>0</v>
      </c>
      <c r="AL36" s="92" t="s">
        <v>530</v>
      </c>
      <c r="AM36" s="86" t="s">
        <v>543</v>
      </c>
      <c r="AN36" s="86" t="b">
        <v>0</v>
      </c>
      <c r="AO36" s="92" t="s">
        <v>497</v>
      </c>
      <c r="AP36" s="86" t="s">
        <v>176</v>
      </c>
      <c r="AQ36" s="86">
        <v>0</v>
      </c>
      <c r="AR36" s="86">
        <v>0</v>
      </c>
      <c r="AS36" s="86"/>
      <c r="AT36" s="86"/>
      <c r="AU36" s="86"/>
      <c r="AV36" s="86"/>
      <c r="AW36" s="86"/>
      <c r="AX36" s="86"/>
      <c r="AY36" s="86"/>
      <c r="AZ36" s="86"/>
      <c r="BA36">
        <v>1</v>
      </c>
      <c r="BB36" s="85" t="str">
        <f>REPLACE(INDEX(GroupVertices[Group],MATCH(Edges[[#This Row],[Vertex 1]],GroupVertices[Vertex],0)),1,1,"")</f>
        <v>2</v>
      </c>
      <c r="BC36" s="85" t="str">
        <f>REPLACE(INDEX(GroupVertices[Group],MATCH(Edges[[#This Row],[Vertex 2]],GroupVertices[Vertex],0)),1,1,"")</f>
        <v>2</v>
      </c>
      <c r="BD36" s="51"/>
      <c r="BE36" s="52"/>
      <c r="BF36" s="51"/>
      <c r="BG36" s="52"/>
      <c r="BH36" s="51"/>
      <c r="BI36" s="52"/>
      <c r="BJ36" s="51"/>
      <c r="BK36" s="52"/>
      <c r="BL36" s="51"/>
    </row>
    <row r="37" spans="1:64" ht="45">
      <c r="A37" s="84" t="s">
        <v>234</v>
      </c>
      <c r="B37" s="84" t="s">
        <v>250</v>
      </c>
      <c r="C37" s="53" t="s">
        <v>1447</v>
      </c>
      <c r="D37" s="54">
        <v>3</v>
      </c>
      <c r="E37" s="65" t="s">
        <v>132</v>
      </c>
      <c r="F37" s="55">
        <v>35</v>
      </c>
      <c r="G37" s="53"/>
      <c r="H37" s="57"/>
      <c r="I37" s="56"/>
      <c r="J37" s="56"/>
      <c r="K37" s="36" t="s">
        <v>65</v>
      </c>
      <c r="L37" s="83">
        <v>37</v>
      </c>
      <c r="M37" s="83"/>
      <c r="N37" s="63"/>
      <c r="O37" s="86" t="s">
        <v>255</v>
      </c>
      <c r="P37" s="88">
        <v>43522.96528935185</v>
      </c>
      <c r="Q37" s="86" t="s">
        <v>276</v>
      </c>
      <c r="R37" s="89" t="s">
        <v>318</v>
      </c>
      <c r="S37" s="86" t="s">
        <v>332</v>
      </c>
      <c r="T37" s="86" t="s">
        <v>345</v>
      </c>
      <c r="U37" s="89" t="s">
        <v>369</v>
      </c>
      <c r="V37" s="89" t="s">
        <v>369</v>
      </c>
      <c r="W37" s="88">
        <v>43522.96528935185</v>
      </c>
      <c r="X37" s="89" t="s">
        <v>440</v>
      </c>
      <c r="Y37" s="86"/>
      <c r="Z37" s="86"/>
      <c r="AA37" s="92" t="s">
        <v>497</v>
      </c>
      <c r="AB37" s="86"/>
      <c r="AC37" s="86" t="b">
        <v>0</v>
      </c>
      <c r="AD37" s="86">
        <v>0</v>
      </c>
      <c r="AE37" s="92" t="s">
        <v>530</v>
      </c>
      <c r="AF37" s="86" t="b">
        <v>0</v>
      </c>
      <c r="AG37" s="86" t="s">
        <v>534</v>
      </c>
      <c r="AH37" s="86"/>
      <c r="AI37" s="92" t="s">
        <v>530</v>
      </c>
      <c r="AJ37" s="86" t="b">
        <v>0</v>
      </c>
      <c r="AK37" s="86">
        <v>0</v>
      </c>
      <c r="AL37" s="92" t="s">
        <v>530</v>
      </c>
      <c r="AM37" s="86" t="s">
        <v>543</v>
      </c>
      <c r="AN37" s="86" t="b">
        <v>0</v>
      </c>
      <c r="AO37" s="92" t="s">
        <v>497</v>
      </c>
      <c r="AP37" s="86" t="s">
        <v>176</v>
      </c>
      <c r="AQ37" s="86">
        <v>0</v>
      </c>
      <c r="AR37" s="86">
        <v>0</v>
      </c>
      <c r="AS37" s="86"/>
      <c r="AT37" s="86"/>
      <c r="AU37" s="86"/>
      <c r="AV37" s="86"/>
      <c r="AW37" s="86"/>
      <c r="AX37" s="86"/>
      <c r="AY37" s="86"/>
      <c r="AZ37" s="86"/>
      <c r="BA37">
        <v>1</v>
      </c>
      <c r="BB37" s="85" t="str">
        <f>REPLACE(INDEX(GroupVertices[Group],MATCH(Edges[[#This Row],[Vertex 1]],GroupVertices[Vertex],0)),1,1,"")</f>
        <v>2</v>
      </c>
      <c r="BC37" s="85" t="str">
        <f>REPLACE(INDEX(GroupVertices[Group],MATCH(Edges[[#This Row],[Vertex 2]],GroupVertices[Vertex],0)),1,1,"")</f>
        <v>2</v>
      </c>
      <c r="BD37" s="51">
        <v>2</v>
      </c>
      <c r="BE37" s="52">
        <v>6.451612903225806</v>
      </c>
      <c r="BF37" s="51">
        <v>0</v>
      </c>
      <c r="BG37" s="52">
        <v>0</v>
      </c>
      <c r="BH37" s="51">
        <v>0</v>
      </c>
      <c r="BI37" s="52">
        <v>0</v>
      </c>
      <c r="BJ37" s="51">
        <v>29</v>
      </c>
      <c r="BK37" s="52">
        <v>93.54838709677419</v>
      </c>
      <c r="BL37" s="51">
        <v>31</v>
      </c>
    </row>
    <row r="38" spans="1:64" ht="45">
      <c r="A38" s="84" t="s">
        <v>234</v>
      </c>
      <c r="B38" s="84" t="s">
        <v>251</v>
      </c>
      <c r="C38" s="53" t="s">
        <v>1447</v>
      </c>
      <c r="D38" s="54">
        <v>3</v>
      </c>
      <c r="E38" s="65" t="s">
        <v>132</v>
      </c>
      <c r="F38" s="55">
        <v>35</v>
      </c>
      <c r="G38" s="53"/>
      <c r="H38" s="57"/>
      <c r="I38" s="56"/>
      <c r="J38" s="56"/>
      <c r="K38" s="36" t="s">
        <v>65</v>
      </c>
      <c r="L38" s="83">
        <v>38</v>
      </c>
      <c r="M38" s="83"/>
      <c r="N38" s="63"/>
      <c r="O38" s="86" t="s">
        <v>255</v>
      </c>
      <c r="P38" s="88">
        <v>43510.54084490741</v>
      </c>
      <c r="Q38" s="86" t="s">
        <v>277</v>
      </c>
      <c r="R38" s="86"/>
      <c r="S38" s="86"/>
      <c r="T38" s="86" t="s">
        <v>346</v>
      </c>
      <c r="U38" s="86"/>
      <c r="V38" s="89" t="s">
        <v>407</v>
      </c>
      <c r="W38" s="88">
        <v>43510.54084490741</v>
      </c>
      <c r="X38" s="89" t="s">
        <v>441</v>
      </c>
      <c r="Y38" s="86"/>
      <c r="Z38" s="86"/>
      <c r="AA38" s="92" t="s">
        <v>498</v>
      </c>
      <c r="AB38" s="86"/>
      <c r="AC38" s="86" t="b">
        <v>0</v>
      </c>
      <c r="AD38" s="86">
        <v>0</v>
      </c>
      <c r="AE38" s="92" t="s">
        <v>530</v>
      </c>
      <c r="AF38" s="86" t="b">
        <v>0</v>
      </c>
      <c r="AG38" s="86" t="s">
        <v>534</v>
      </c>
      <c r="AH38" s="86"/>
      <c r="AI38" s="92" t="s">
        <v>530</v>
      </c>
      <c r="AJ38" s="86" t="b">
        <v>0</v>
      </c>
      <c r="AK38" s="86">
        <v>1</v>
      </c>
      <c r="AL38" s="92" t="s">
        <v>517</v>
      </c>
      <c r="AM38" s="86" t="s">
        <v>541</v>
      </c>
      <c r="AN38" s="86" t="b">
        <v>0</v>
      </c>
      <c r="AO38" s="92" t="s">
        <v>517</v>
      </c>
      <c r="AP38" s="86" t="s">
        <v>176</v>
      </c>
      <c r="AQ38" s="86">
        <v>0</v>
      </c>
      <c r="AR38" s="86">
        <v>0</v>
      </c>
      <c r="AS38" s="86"/>
      <c r="AT38" s="86"/>
      <c r="AU38" s="86"/>
      <c r="AV38" s="86"/>
      <c r="AW38" s="86"/>
      <c r="AX38" s="86"/>
      <c r="AY38" s="86"/>
      <c r="AZ38" s="86"/>
      <c r="BA38">
        <v>1</v>
      </c>
      <c r="BB38" s="85" t="str">
        <f>REPLACE(INDEX(GroupVertices[Group],MATCH(Edges[[#This Row],[Vertex 1]],GroupVertices[Vertex],0)),1,1,"")</f>
        <v>2</v>
      </c>
      <c r="BC38" s="85" t="str">
        <f>REPLACE(INDEX(GroupVertices[Group],MATCH(Edges[[#This Row],[Vertex 2]],GroupVertices[Vertex],0)),1,1,"")</f>
        <v>2</v>
      </c>
      <c r="BD38" s="51">
        <v>1</v>
      </c>
      <c r="BE38" s="52">
        <v>4</v>
      </c>
      <c r="BF38" s="51">
        <v>0</v>
      </c>
      <c r="BG38" s="52">
        <v>0</v>
      </c>
      <c r="BH38" s="51">
        <v>0</v>
      </c>
      <c r="BI38" s="52">
        <v>0</v>
      </c>
      <c r="BJ38" s="51">
        <v>24</v>
      </c>
      <c r="BK38" s="52">
        <v>96</v>
      </c>
      <c r="BL38" s="51">
        <v>25</v>
      </c>
    </row>
    <row r="39" spans="1:64" ht="30">
      <c r="A39" s="84" t="s">
        <v>234</v>
      </c>
      <c r="B39" s="84" t="s">
        <v>242</v>
      </c>
      <c r="C39" s="53" t="s">
        <v>1449</v>
      </c>
      <c r="D39" s="54">
        <v>10</v>
      </c>
      <c r="E39" s="65" t="s">
        <v>136</v>
      </c>
      <c r="F39" s="55">
        <v>12</v>
      </c>
      <c r="G39" s="53"/>
      <c r="H39" s="57"/>
      <c r="I39" s="56"/>
      <c r="J39" s="56"/>
      <c r="K39" s="36" t="s">
        <v>65</v>
      </c>
      <c r="L39" s="83">
        <v>39</v>
      </c>
      <c r="M39" s="83"/>
      <c r="N39" s="63"/>
      <c r="O39" s="86" t="s">
        <v>255</v>
      </c>
      <c r="P39" s="88">
        <v>43510.54084490741</v>
      </c>
      <c r="Q39" s="86" t="s">
        <v>277</v>
      </c>
      <c r="R39" s="86"/>
      <c r="S39" s="86"/>
      <c r="T39" s="86" t="s">
        <v>346</v>
      </c>
      <c r="U39" s="86"/>
      <c r="V39" s="89" t="s">
        <v>407</v>
      </c>
      <c r="W39" s="88">
        <v>43510.54084490741</v>
      </c>
      <c r="X39" s="89" t="s">
        <v>441</v>
      </c>
      <c r="Y39" s="86"/>
      <c r="Z39" s="86"/>
      <c r="AA39" s="92" t="s">
        <v>498</v>
      </c>
      <c r="AB39" s="86"/>
      <c r="AC39" s="86" t="b">
        <v>0</v>
      </c>
      <c r="AD39" s="86">
        <v>0</v>
      </c>
      <c r="AE39" s="92" t="s">
        <v>530</v>
      </c>
      <c r="AF39" s="86" t="b">
        <v>0</v>
      </c>
      <c r="AG39" s="86" t="s">
        <v>534</v>
      </c>
      <c r="AH39" s="86"/>
      <c r="AI39" s="92" t="s">
        <v>530</v>
      </c>
      <c r="AJ39" s="86" t="b">
        <v>0</v>
      </c>
      <c r="AK39" s="86">
        <v>1</v>
      </c>
      <c r="AL39" s="92" t="s">
        <v>517</v>
      </c>
      <c r="AM39" s="86" t="s">
        <v>541</v>
      </c>
      <c r="AN39" s="86" t="b">
        <v>0</v>
      </c>
      <c r="AO39" s="92" t="s">
        <v>517</v>
      </c>
      <c r="AP39" s="86" t="s">
        <v>176</v>
      </c>
      <c r="AQ39" s="86">
        <v>0</v>
      </c>
      <c r="AR39" s="86">
        <v>0</v>
      </c>
      <c r="AS39" s="86"/>
      <c r="AT39" s="86"/>
      <c r="AU39" s="86"/>
      <c r="AV39" s="86"/>
      <c r="AW39" s="86"/>
      <c r="AX39" s="86"/>
      <c r="AY39" s="86"/>
      <c r="AZ39" s="86"/>
      <c r="BA39">
        <v>6</v>
      </c>
      <c r="BB39" s="85" t="str">
        <f>REPLACE(INDEX(GroupVertices[Group],MATCH(Edges[[#This Row],[Vertex 1]],GroupVertices[Vertex],0)),1,1,"")</f>
        <v>2</v>
      </c>
      <c r="BC39" s="85" t="str">
        <f>REPLACE(INDEX(GroupVertices[Group],MATCH(Edges[[#This Row],[Vertex 2]],GroupVertices[Vertex],0)),1,1,"")</f>
        <v>2</v>
      </c>
      <c r="BD39" s="51"/>
      <c r="BE39" s="52"/>
      <c r="BF39" s="51"/>
      <c r="BG39" s="52"/>
      <c r="BH39" s="51"/>
      <c r="BI39" s="52"/>
      <c r="BJ39" s="51"/>
      <c r="BK39" s="52"/>
      <c r="BL39" s="51"/>
    </row>
    <row r="40" spans="1:64" ht="30">
      <c r="A40" s="84" t="s">
        <v>234</v>
      </c>
      <c r="B40" s="84" t="s">
        <v>234</v>
      </c>
      <c r="C40" s="53" t="s">
        <v>1449</v>
      </c>
      <c r="D40" s="54">
        <v>10</v>
      </c>
      <c r="E40" s="65" t="s">
        <v>136</v>
      </c>
      <c r="F40" s="55">
        <v>12</v>
      </c>
      <c r="G40" s="53"/>
      <c r="H40" s="57"/>
      <c r="I40" s="56"/>
      <c r="J40" s="56"/>
      <c r="K40" s="36" t="s">
        <v>65</v>
      </c>
      <c r="L40" s="83">
        <v>40</v>
      </c>
      <c r="M40" s="83"/>
      <c r="N40" s="63"/>
      <c r="O40" s="86" t="s">
        <v>176</v>
      </c>
      <c r="P40" s="88">
        <v>43511.92224537037</v>
      </c>
      <c r="Q40" s="86" t="s">
        <v>278</v>
      </c>
      <c r="R40" s="89" t="s">
        <v>318</v>
      </c>
      <c r="S40" s="86" t="s">
        <v>332</v>
      </c>
      <c r="T40" s="86" t="s">
        <v>347</v>
      </c>
      <c r="U40" s="89" t="s">
        <v>370</v>
      </c>
      <c r="V40" s="89" t="s">
        <v>370</v>
      </c>
      <c r="W40" s="88">
        <v>43511.92224537037</v>
      </c>
      <c r="X40" s="89" t="s">
        <v>442</v>
      </c>
      <c r="Y40" s="86"/>
      <c r="Z40" s="86"/>
      <c r="AA40" s="92" t="s">
        <v>499</v>
      </c>
      <c r="AB40" s="86"/>
      <c r="AC40" s="86" t="b">
        <v>0</v>
      </c>
      <c r="AD40" s="86">
        <v>0</v>
      </c>
      <c r="AE40" s="92" t="s">
        <v>530</v>
      </c>
      <c r="AF40" s="86" t="b">
        <v>0</v>
      </c>
      <c r="AG40" s="86" t="s">
        <v>534</v>
      </c>
      <c r="AH40" s="86"/>
      <c r="AI40" s="92" t="s">
        <v>530</v>
      </c>
      <c r="AJ40" s="86" t="b">
        <v>0</v>
      </c>
      <c r="AK40" s="86">
        <v>0</v>
      </c>
      <c r="AL40" s="92" t="s">
        <v>530</v>
      </c>
      <c r="AM40" s="86" t="s">
        <v>543</v>
      </c>
      <c r="AN40" s="86" t="b">
        <v>0</v>
      </c>
      <c r="AO40" s="92" t="s">
        <v>499</v>
      </c>
      <c r="AP40" s="86" t="s">
        <v>176</v>
      </c>
      <c r="AQ40" s="86">
        <v>0</v>
      </c>
      <c r="AR40" s="86">
        <v>0</v>
      </c>
      <c r="AS40" s="86"/>
      <c r="AT40" s="86"/>
      <c r="AU40" s="86"/>
      <c r="AV40" s="86"/>
      <c r="AW40" s="86"/>
      <c r="AX40" s="86"/>
      <c r="AY40" s="86"/>
      <c r="AZ40" s="86"/>
      <c r="BA40">
        <v>3</v>
      </c>
      <c r="BB40" s="85" t="str">
        <f>REPLACE(INDEX(GroupVertices[Group],MATCH(Edges[[#This Row],[Vertex 1]],GroupVertices[Vertex],0)),1,1,"")</f>
        <v>2</v>
      </c>
      <c r="BC40" s="85" t="str">
        <f>REPLACE(INDEX(GroupVertices[Group],MATCH(Edges[[#This Row],[Vertex 2]],GroupVertices[Vertex],0)),1,1,"")</f>
        <v>2</v>
      </c>
      <c r="BD40" s="51">
        <v>3</v>
      </c>
      <c r="BE40" s="52">
        <v>7.5</v>
      </c>
      <c r="BF40" s="51">
        <v>0</v>
      </c>
      <c r="BG40" s="52">
        <v>0</v>
      </c>
      <c r="BH40" s="51">
        <v>0</v>
      </c>
      <c r="BI40" s="52">
        <v>0</v>
      </c>
      <c r="BJ40" s="51">
        <v>37</v>
      </c>
      <c r="BK40" s="52">
        <v>92.5</v>
      </c>
      <c r="BL40" s="51">
        <v>40</v>
      </c>
    </row>
    <row r="41" spans="1:64" ht="30">
      <c r="A41" s="84" t="s">
        <v>234</v>
      </c>
      <c r="B41" s="84" t="s">
        <v>245</v>
      </c>
      <c r="C41" s="53" t="s">
        <v>1448</v>
      </c>
      <c r="D41" s="54">
        <v>6.5</v>
      </c>
      <c r="E41" s="65" t="s">
        <v>136</v>
      </c>
      <c r="F41" s="55">
        <v>23.5</v>
      </c>
      <c r="G41" s="53"/>
      <c r="H41" s="57"/>
      <c r="I41" s="56"/>
      <c r="J41" s="56"/>
      <c r="K41" s="36" t="s">
        <v>65</v>
      </c>
      <c r="L41" s="83">
        <v>41</v>
      </c>
      <c r="M41" s="83"/>
      <c r="N41" s="63"/>
      <c r="O41" s="86" t="s">
        <v>255</v>
      </c>
      <c r="P41" s="88">
        <v>43514.71944444445</v>
      </c>
      <c r="Q41" s="86" t="s">
        <v>279</v>
      </c>
      <c r="R41" s="86"/>
      <c r="S41" s="86"/>
      <c r="T41" s="86" t="s">
        <v>348</v>
      </c>
      <c r="U41" s="86"/>
      <c r="V41" s="89" t="s">
        <v>407</v>
      </c>
      <c r="W41" s="88">
        <v>43514.71944444445</v>
      </c>
      <c r="X41" s="89" t="s">
        <v>443</v>
      </c>
      <c r="Y41" s="86"/>
      <c r="Z41" s="86"/>
      <c r="AA41" s="92" t="s">
        <v>500</v>
      </c>
      <c r="AB41" s="86"/>
      <c r="AC41" s="86" t="b">
        <v>0</v>
      </c>
      <c r="AD41" s="86">
        <v>0</v>
      </c>
      <c r="AE41" s="92" t="s">
        <v>530</v>
      </c>
      <c r="AF41" s="86" t="b">
        <v>0</v>
      </c>
      <c r="AG41" s="86" t="s">
        <v>534</v>
      </c>
      <c r="AH41" s="86"/>
      <c r="AI41" s="92" t="s">
        <v>530</v>
      </c>
      <c r="AJ41" s="86" t="b">
        <v>0</v>
      </c>
      <c r="AK41" s="86">
        <v>1</v>
      </c>
      <c r="AL41" s="92" t="s">
        <v>525</v>
      </c>
      <c r="AM41" s="86" t="s">
        <v>543</v>
      </c>
      <c r="AN41" s="86" t="b">
        <v>0</v>
      </c>
      <c r="AO41" s="92" t="s">
        <v>525</v>
      </c>
      <c r="AP41" s="86" t="s">
        <v>176</v>
      </c>
      <c r="AQ41" s="86">
        <v>0</v>
      </c>
      <c r="AR41" s="86">
        <v>0</v>
      </c>
      <c r="AS41" s="86"/>
      <c r="AT41" s="86"/>
      <c r="AU41" s="86"/>
      <c r="AV41" s="86"/>
      <c r="AW41" s="86"/>
      <c r="AX41" s="86"/>
      <c r="AY41" s="86"/>
      <c r="AZ41" s="86"/>
      <c r="BA41">
        <v>2</v>
      </c>
      <c r="BB41" s="85" t="str">
        <f>REPLACE(INDEX(GroupVertices[Group],MATCH(Edges[[#This Row],[Vertex 1]],GroupVertices[Vertex],0)),1,1,"")</f>
        <v>2</v>
      </c>
      <c r="BC41" s="85" t="str">
        <f>REPLACE(INDEX(GroupVertices[Group],MATCH(Edges[[#This Row],[Vertex 2]],GroupVertices[Vertex],0)),1,1,"")</f>
        <v>2</v>
      </c>
      <c r="BD41" s="51">
        <v>2</v>
      </c>
      <c r="BE41" s="52">
        <v>10</v>
      </c>
      <c r="BF41" s="51">
        <v>0</v>
      </c>
      <c r="BG41" s="52">
        <v>0</v>
      </c>
      <c r="BH41" s="51">
        <v>0</v>
      </c>
      <c r="BI41" s="52">
        <v>0</v>
      </c>
      <c r="BJ41" s="51">
        <v>18</v>
      </c>
      <c r="BK41" s="52">
        <v>90</v>
      </c>
      <c r="BL41" s="51">
        <v>20</v>
      </c>
    </row>
    <row r="42" spans="1:64" ht="30">
      <c r="A42" s="84" t="s">
        <v>234</v>
      </c>
      <c r="B42" s="84" t="s">
        <v>242</v>
      </c>
      <c r="C42" s="53" t="s">
        <v>1449</v>
      </c>
      <c r="D42" s="54">
        <v>10</v>
      </c>
      <c r="E42" s="65" t="s">
        <v>136</v>
      </c>
      <c r="F42" s="55">
        <v>12</v>
      </c>
      <c r="G42" s="53"/>
      <c r="H42" s="57"/>
      <c r="I42" s="56"/>
      <c r="J42" s="56"/>
      <c r="K42" s="36" t="s">
        <v>65</v>
      </c>
      <c r="L42" s="83">
        <v>42</v>
      </c>
      <c r="M42" s="83"/>
      <c r="N42" s="63"/>
      <c r="O42" s="86" t="s">
        <v>255</v>
      </c>
      <c r="P42" s="88">
        <v>43514.96528935185</v>
      </c>
      <c r="Q42" s="86" t="s">
        <v>280</v>
      </c>
      <c r="R42" s="86"/>
      <c r="S42" s="86"/>
      <c r="T42" s="86" t="s">
        <v>349</v>
      </c>
      <c r="U42" s="86"/>
      <c r="V42" s="89" t="s">
        <v>407</v>
      </c>
      <c r="W42" s="88">
        <v>43514.96528935185</v>
      </c>
      <c r="X42" s="89" t="s">
        <v>444</v>
      </c>
      <c r="Y42" s="86"/>
      <c r="Z42" s="86"/>
      <c r="AA42" s="92" t="s">
        <v>501</v>
      </c>
      <c r="AB42" s="86"/>
      <c r="AC42" s="86" t="b">
        <v>0</v>
      </c>
      <c r="AD42" s="86">
        <v>0</v>
      </c>
      <c r="AE42" s="92" t="s">
        <v>530</v>
      </c>
      <c r="AF42" s="86" t="b">
        <v>0</v>
      </c>
      <c r="AG42" s="86" t="s">
        <v>534</v>
      </c>
      <c r="AH42" s="86"/>
      <c r="AI42" s="92" t="s">
        <v>530</v>
      </c>
      <c r="AJ42" s="86" t="b">
        <v>0</v>
      </c>
      <c r="AK42" s="86">
        <v>1</v>
      </c>
      <c r="AL42" s="92" t="s">
        <v>520</v>
      </c>
      <c r="AM42" s="86" t="s">
        <v>543</v>
      </c>
      <c r="AN42" s="86" t="b">
        <v>0</v>
      </c>
      <c r="AO42" s="92" t="s">
        <v>520</v>
      </c>
      <c r="AP42" s="86" t="s">
        <v>176</v>
      </c>
      <c r="AQ42" s="86">
        <v>0</v>
      </c>
      <c r="AR42" s="86">
        <v>0</v>
      </c>
      <c r="AS42" s="86"/>
      <c r="AT42" s="86"/>
      <c r="AU42" s="86"/>
      <c r="AV42" s="86"/>
      <c r="AW42" s="86"/>
      <c r="AX42" s="86"/>
      <c r="AY42" s="86"/>
      <c r="AZ42" s="86"/>
      <c r="BA42">
        <v>6</v>
      </c>
      <c r="BB42" s="85" t="str">
        <f>REPLACE(INDEX(GroupVertices[Group],MATCH(Edges[[#This Row],[Vertex 1]],GroupVertices[Vertex],0)),1,1,"")</f>
        <v>2</v>
      </c>
      <c r="BC42" s="85" t="str">
        <f>REPLACE(INDEX(GroupVertices[Group],MATCH(Edges[[#This Row],[Vertex 2]],GroupVertices[Vertex],0)),1,1,"")</f>
        <v>2</v>
      </c>
      <c r="BD42" s="51">
        <v>1</v>
      </c>
      <c r="BE42" s="52">
        <v>4.545454545454546</v>
      </c>
      <c r="BF42" s="51">
        <v>0</v>
      </c>
      <c r="BG42" s="52">
        <v>0</v>
      </c>
      <c r="BH42" s="51">
        <v>0</v>
      </c>
      <c r="BI42" s="52">
        <v>0</v>
      </c>
      <c r="BJ42" s="51">
        <v>21</v>
      </c>
      <c r="BK42" s="52">
        <v>95.45454545454545</v>
      </c>
      <c r="BL42" s="51">
        <v>22</v>
      </c>
    </row>
    <row r="43" spans="1:64" ht="30">
      <c r="A43" s="84" t="s">
        <v>234</v>
      </c>
      <c r="B43" s="84" t="s">
        <v>234</v>
      </c>
      <c r="C43" s="53" t="s">
        <v>1449</v>
      </c>
      <c r="D43" s="54">
        <v>10</v>
      </c>
      <c r="E43" s="65" t="s">
        <v>136</v>
      </c>
      <c r="F43" s="55">
        <v>12</v>
      </c>
      <c r="G43" s="53"/>
      <c r="H43" s="57"/>
      <c r="I43" s="56"/>
      <c r="J43" s="56"/>
      <c r="K43" s="36" t="s">
        <v>65</v>
      </c>
      <c r="L43" s="83">
        <v>43</v>
      </c>
      <c r="M43" s="83"/>
      <c r="N43" s="63"/>
      <c r="O43" s="86" t="s">
        <v>176</v>
      </c>
      <c r="P43" s="88">
        <v>43515.179872685185</v>
      </c>
      <c r="Q43" s="86" t="s">
        <v>281</v>
      </c>
      <c r="R43" s="89" t="s">
        <v>318</v>
      </c>
      <c r="S43" s="86" t="s">
        <v>332</v>
      </c>
      <c r="T43" s="86" t="s">
        <v>345</v>
      </c>
      <c r="U43" s="89" t="s">
        <v>371</v>
      </c>
      <c r="V43" s="89" t="s">
        <v>371</v>
      </c>
      <c r="W43" s="88">
        <v>43515.179872685185</v>
      </c>
      <c r="X43" s="89" t="s">
        <v>445</v>
      </c>
      <c r="Y43" s="86"/>
      <c r="Z43" s="86"/>
      <c r="AA43" s="92" t="s">
        <v>502</v>
      </c>
      <c r="AB43" s="86"/>
      <c r="AC43" s="86" t="b">
        <v>0</v>
      </c>
      <c r="AD43" s="86">
        <v>0</v>
      </c>
      <c r="AE43" s="92" t="s">
        <v>530</v>
      </c>
      <c r="AF43" s="86" t="b">
        <v>0</v>
      </c>
      <c r="AG43" s="86" t="s">
        <v>534</v>
      </c>
      <c r="AH43" s="86"/>
      <c r="AI43" s="92" t="s">
        <v>530</v>
      </c>
      <c r="AJ43" s="86" t="b">
        <v>0</v>
      </c>
      <c r="AK43" s="86">
        <v>0</v>
      </c>
      <c r="AL43" s="92" t="s">
        <v>530</v>
      </c>
      <c r="AM43" s="86" t="s">
        <v>543</v>
      </c>
      <c r="AN43" s="86" t="b">
        <v>0</v>
      </c>
      <c r="AO43" s="92" t="s">
        <v>502</v>
      </c>
      <c r="AP43" s="86" t="s">
        <v>176</v>
      </c>
      <c r="AQ43" s="86">
        <v>0</v>
      </c>
      <c r="AR43" s="86">
        <v>0</v>
      </c>
      <c r="AS43" s="86"/>
      <c r="AT43" s="86"/>
      <c r="AU43" s="86"/>
      <c r="AV43" s="86"/>
      <c r="AW43" s="86"/>
      <c r="AX43" s="86"/>
      <c r="AY43" s="86"/>
      <c r="AZ43" s="86"/>
      <c r="BA43">
        <v>3</v>
      </c>
      <c r="BB43" s="85" t="str">
        <f>REPLACE(INDEX(GroupVertices[Group],MATCH(Edges[[#This Row],[Vertex 1]],GroupVertices[Vertex],0)),1,1,"")</f>
        <v>2</v>
      </c>
      <c r="BC43" s="85" t="str">
        <f>REPLACE(INDEX(GroupVertices[Group],MATCH(Edges[[#This Row],[Vertex 2]],GroupVertices[Vertex],0)),1,1,"")</f>
        <v>2</v>
      </c>
      <c r="BD43" s="51">
        <v>2</v>
      </c>
      <c r="BE43" s="52">
        <v>6.0606060606060606</v>
      </c>
      <c r="BF43" s="51">
        <v>0</v>
      </c>
      <c r="BG43" s="52">
        <v>0</v>
      </c>
      <c r="BH43" s="51">
        <v>0</v>
      </c>
      <c r="BI43" s="52">
        <v>0</v>
      </c>
      <c r="BJ43" s="51">
        <v>31</v>
      </c>
      <c r="BK43" s="52">
        <v>93.93939393939394</v>
      </c>
      <c r="BL43" s="51">
        <v>33</v>
      </c>
    </row>
    <row r="44" spans="1:64" ht="30">
      <c r="A44" s="84" t="s">
        <v>234</v>
      </c>
      <c r="B44" s="84" t="s">
        <v>242</v>
      </c>
      <c r="C44" s="53" t="s">
        <v>1449</v>
      </c>
      <c r="D44" s="54">
        <v>10</v>
      </c>
      <c r="E44" s="65" t="s">
        <v>136</v>
      </c>
      <c r="F44" s="55">
        <v>12</v>
      </c>
      <c r="G44" s="53"/>
      <c r="H44" s="57"/>
      <c r="I44" s="56"/>
      <c r="J44" s="56"/>
      <c r="K44" s="36" t="s">
        <v>65</v>
      </c>
      <c r="L44" s="83">
        <v>44</v>
      </c>
      <c r="M44" s="83"/>
      <c r="N44" s="63"/>
      <c r="O44" s="86" t="s">
        <v>255</v>
      </c>
      <c r="P44" s="88">
        <v>43516.711851851855</v>
      </c>
      <c r="Q44" s="86" t="s">
        <v>282</v>
      </c>
      <c r="R44" s="86"/>
      <c r="S44" s="86"/>
      <c r="T44" s="86" t="s">
        <v>346</v>
      </c>
      <c r="U44" s="86"/>
      <c r="V44" s="89" t="s">
        <v>407</v>
      </c>
      <c r="W44" s="88">
        <v>43516.711851851855</v>
      </c>
      <c r="X44" s="89" t="s">
        <v>446</v>
      </c>
      <c r="Y44" s="86"/>
      <c r="Z44" s="86"/>
      <c r="AA44" s="92" t="s">
        <v>503</v>
      </c>
      <c r="AB44" s="86"/>
      <c r="AC44" s="86" t="b">
        <v>0</v>
      </c>
      <c r="AD44" s="86">
        <v>0</v>
      </c>
      <c r="AE44" s="92" t="s">
        <v>530</v>
      </c>
      <c r="AF44" s="86" t="b">
        <v>0</v>
      </c>
      <c r="AG44" s="86" t="s">
        <v>534</v>
      </c>
      <c r="AH44" s="86"/>
      <c r="AI44" s="92" t="s">
        <v>530</v>
      </c>
      <c r="AJ44" s="86" t="b">
        <v>0</v>
      </c>
      <c r="AK44" s="86">
        <v>1</v>
      </c>
      <c r="AL44" s="92" t="s">
        <v>522</v>
      </c>
      <c r="AM44" s="86" t="s">
        <v>539</v>
      </c>
      <c r="AN44" s="86" t="b">
        <v>0</v>
      </c>
      <c r="AO44" s="92" t="s">
        <v>522</v>
      </c>
      <c r="AP44" s="86" t="s">
        <v>176</v>
      </c>
      <c r="AQ44" s="86">
        <v>0</v>
      </c>
      <c r="AR44" s="86">
        <v>0</v>
      </c>
      <c r="AS44" s="86"/>
      <c r="AT44" s="86"/>
      <c r="AU44" s="86"/>
      <c r="AV44" s="86"/>
      <c r="AW44" s="86"/>
      <c r="AX44" s="86"/>
      <c r="AY44" s="86"/>
      <c r="AZ44" s="86"/>
      <c r="BA44">
        <v>6</v>
      </c>
      <c r="BB44" s="85" t="str">
        <f>REPLACE(INDEX(GroupVertices[Group],MATCH(Edges[[#This Row],[Vertex 1]],GroupVertices[Vertex],0)),1,1,"")</f>
        <v>2</v>
      </c>
      <c r="BC44" s="85" t="str">
        <f>REPLACE(INDEX(GroupVertices[Group],MATCH(Edges[[#This Row],[Vertex 2]],GroupVertices[Vertex],0)),1,1,"")</f>
        <v>2</v>
      </c>
      <c r="BD44" s="51">
        <v>1</v>
      </c>
      <c r="BE44" s="52">
        <v>4.3478260869565215</v>
      </c>
      <c r="BF44" s="51">
        <v>0</v>
      </c>
      <c r="BG44" s="52">
        <v>0</v>
      </c>
      <c r="BH44" s="51">
        <v>0</v>
      </c>
      <c r="BI44" s="52">
        <v>0</v>
      </c>
      <c r="BJ44" s="51">
        <v>22</v>
      </c>
      <c r="BK44" s="52">
        <v>95.65217391304348</v>
      </c>
      <c r="BL44" s="51">
        <v>23</v>
      </c>
    </row>
    <row r="45" spans="1:64" ht="30">
      <c r="A45" s="84" t="s">
        <v>234</v>
      </c>
      <c r="B45" s="84" t="s">
        <v>245</v>
      </c>
      <c r="C45" s="53" t="s">
        <v>1448</v>
      </c>
      <c r="D45" s="54">
        <v>6.5</v>
      </c>
      <c r="E45" s="65" t="s">
        <v>136</v>
      </c>
      <c r="F45" s="55">
        <v>23.5</v>
      </c>
      <c r="G45" s="53"/>
      <c r="H45" s="57"/>
      <c r="I45" s="56"/>
      <c r="J45" s="56"/>
      <c r="K45" s="36" t="s">
        <v>65</v>
      </c>
      <c r="L45" s="83">
        <v>45</v>
      </c>
      <c r="M45" s="83"/>
      <c r="N45" s="63"/>
      <c r="O45" s="86" t="s">
        <v>255</v>
      </c>
      <c r="P45" s="88">
        <v>43518.213900462964</v>
      </c>
      <c r="Q45" s="86" t="s">
        <v>283</v>
      </c>
      <c r="R45" s="86"/>
      <c r="S45" s="86"/>
      <c r="T45" s="86"/>
      <c r="U45" s="86"/>
      <c r="V45" s="89" t="s">
        <v>407</v>
      </c>
      <c r="W45" s="88">
        <v>43518.213900462964</v>
      </c>
      <c r="X45" s="89" t="s">
        <v>447</v>
      </c>
      <c r="Y45" s="86"/>
      <c r="Z45" s="86"/>
      <c r="AA45" s="92" t="s">
        <v>504</v>
      </c>
      <c r="AB45" s="86"/>
      <c r="AC45" s="86" t="b">
        <v>0</v>
      </c>
      <c r="AD45" s="86">
        <v>0</v>
      </c>
      <c r="AE45" s="92" t="s">
        <v>530</v>
      </c>
      <c r="AF45" s="86" t="b">
        <v>0</v>
      </c>
      <c r="AG45" s="86" t="s">
        <v>534</v>
      </c>
      <c r="AH45" s="86"/>
      <c r="AI45" s="92" t="s">
        <v>530</v>
      </c>
      <c r="AJ45" s="86" t="b">
        <v>0</v>
      </c>
      <c r="AK45" s="86">
        <v>1</v>
      </c>
      <c r="AL45" s="92" t="s">
        <v>528</v>
      </c>
      <c r="AM45" s="86" t="s">
        <v>543</v>
      </c>
      <c r="AN45" s="86" t="b">
        <v>0</v>
      </c>
      <c r="AO45" s="92" t="s">
        <v>528</v>
      </c>
      <c r="AP45" s="86" t="s">
        <v>176</v>
      </c>
      <c r="AQ45" s="86">
        <v>0</v>
      </c>
      <c r="AR45" s="86">
        <v>0</v>
      </c>
      <c r="AS45" s="86"/>
      <c r="AT45" s="86"/>
      <c r="AU45" s="86"/>
      <c r="AV45" s="86"/>
      <c r="AW45" s="86"/>
      <c r="AX45" s="86"/>
      <c r="AY45" s="86"/>
      <c r="AZ45" s="86"/>
      <c r="BA45">
        <v>2</v>
      </c>
      <c r="BB45" s="85" t="str">
        <f>REPLACE(INDEX(GroupVertices[Group],MATCH(Edges[[#This Row],[Vertex 1]],GroupVertices[Vertex],0)),1,1,"")</f>
        <v>2</v>
      </c>
      <c r="BC45" s="85" t="str">
        <f>REPLACE(INDEX(GroupVertices[Group],MATCH(Edges[[#This Row],[Vertex 2]],GroupVertices[Vertex],0)),1,1,"")</f>
        <v>2</v>
      </c>
      <c r="BD45" s="51">
        <v>0</v>
      </c>
      <c r="BE45" s="52">
        <v>0</v>
      </c>
      <c r="BF45" s="51">
        <v>0</v>
      </c>
      <c r="BG45" s="52">
        <v>0</v>
      </c>
      <c r="BH45" s="51">
        <v>0</v>
      </c>
      <c r="BI45" s="52">
        <v>0</v>
      </c>
      <c r="BJ45" s="51">
        <v>25</v>
      </c>
      <c r="BK45" s="52">
        <v>100</v>
      </c>
      <c r="BL45" s="51">
        <v>25</v>
      </c>
    </row>
    <row r="46" spans="1:64" ht="30">
      <c r="A46" s="84" t="s">
        <v>234</v>
      </c>
      <c r="B46" s="84" t="s">
        <v>234</v>
      </c>
      <c r="C46" s="53" t="s">
        <v>1449</v>
      </c>
      <c r="D46" s="54">
        <v>10</v>
      </c>
      <c r="E46" s="65" t="s">
        <v>136</v>
      </c>
      <c r="F46" s="55">
        <v>12</v>
      </c>
      <c r="G46" s="53"/>
      <c r="H46" s="57"/>
      <c r="I46" s="56"/>
      <c r="J46" s="56"/>
      <c r="K46" s="36" t="s">
        <v>65</v>
      </c>
      <c r="L46" s="83">
        <v>46</v>
      </c>
      <c r="M46" s="83"/>
      <c r="N46" s="63"/>
      <c r="O46" s="86" t="s">
        <v>176</v>
      </c>
      <c r="P46" s="88">
        <v>43519.21388888889</v>
      </c>
      <c r="Q46" s="86" t="s">
        <v>284</v>
      </c>
      <c r="R46" s="86" t="s">
        <v>319</v>
      </c>
      <c r="S46" s="86" t="s">
        <v>333</v>
      </c>
      <c r="T46" s="86" t="s">
        <v>350</v>
      </c>
      <c r="U46" s="89" t="s">
        <v>372</v>
      </c>
      <c r="V46" s="89" t="s">
        <v>372</v>
      </c>
      <c r="W46" s="88">
        <v>43519.21388888889</v>
      </c>
      <c r="X46" s="89" t="s">
        <v>448</v>
      </c>
      <c r="Y46" s="86"/>
      <c r="Z46" s="86"/>
      <c r="AA46" s="92" t="s">
        <v>505</v>
      </c>
      <c r="AB46" s="86"/>
      <c r="AC46" s="86" t="b">
        <v>0</v>
      </c>
      <c r="AD46" s="86">
        <v>1</v>
      </c>
      <c r="AE46" s="92" t="s">
        <v>530</v>
      </c>
      <c r="AF46" s="86" t="b">
        <v>1</v>
      </c>
      <c r="AG46" s="86" t="s">
        <v>534</v>
      </c>
      <c r="AH46" s="86"/>
      <c r="AI46" s="92" t="s">
        <v>523</v>
      </c>
      <c r="AJ46" s="86" t="b">
        <v>0</v>
      </c>
      <c r="AK46" s="86">
        <v>0</v>
      </c>
      <c r="AL46" s="92" t="s">
        <v>530</v>
      </c>
      <c r="AM46" s="86" t="s">
        <v>543</v>
      </c>
      <c r="AN46" s="86" t="b">
        <v>0</v>
      </c>
      <c r="AO46" s="92" t="s">
        <v>505</v>
      </c>
      <c r="AP46" s="86" t="s">
        <v>176</v>
      </c>
      <c r="AQ46" s="86">
        <v>0</v>
      </c>
      <c r="AR46" s="86">
        <v>0</v>
      </c>
      <c r="AS46" s="86"/>
      <c r="AT46" s="86"/>
      <c r="AU46" s="86"/>
      <c r="AV46" s="86"/>
      <c r="AW46" s="86"/>
      <c r="AX46" s="86"/>
      <c r="AY46" s="86"/>
      <c r="AZ46" s="86"/>
      <c r="BA46">
        <v>3</v>
      </c>
      <c r="BB46" s="85" t="str">
        <f>REPLACE(INDEX(GroupVertices[Group],MATCH(Edges[[#This Row],[Vertex 1]],GroupVertices[Vertex],0)),1,1,"")</f>
        <v>2</v>
      </c>
      <c r="BC46" s="85" t="str">
        <f>REPLACE(INDEX(GroupVertices[Group],MATCH(Edges[[#This Row],[Vertex 2]],GroupVertices[Vertex],0)),1,1,"")</f>
        <v>2</v>
      </c>
      <c r="BD46" s="51">
        <v>0</v>
      </c>
      <c r="BE46" s="52">
        <v>0</v>
      </c>
      <c r="BF46" s="51">
        <v>0</v>
      </c>
      <c r="BG46" s="52">
        <v>0</v>
      </c>
      <c r="BH46" s="51">
        <v>0</v>
      </c>
      <c r="BI46" s="52">
        <v>0</v>
      </c>
      <c r="BJ46" s="51">
        <v>37</v>
      </c>
      <c r="BK46" s="52">
        <v>100</v>
      </c>
      <c r="BL46" s="51">
        <v>37</v>
      </c>
    </row>
    <row r="47" spans="1:64" ht="30">
      <c r="A47" s="84" t="s">
        <v>234</v>
      </c>
      <c r="B47" s="84" t="s">
        <v>242</v>
      </c>
      <c r="C47" s="53" t="s">
        <v>1449</v>
      </c>
      <c r="D47" s="54">
        <v>10</v>
      </c>
      <c r="E47" s="65" t="s">
        <v>136</v>
      </c>
      <c r="F47" s="55">
        <v>12</v>
      </c>
      <c r="G47" s="53"/>
      <c r="H47" s="57"/>
      <c r="I47" s="56"/>
      <c r="J47" s="56"/>
      <c r="K47" s="36" t="s">
        <v>65</v>
      </c>
      <c r="L47" s="83">
        <v>47</v>
      </c>
      <c r="M47" s="83"/>
      <c r="N47" s="63"/>
      <c r="O47" s="86" t="s">
        <v>255</v>
      </c>
      <c r="P47" s="88">
        <v>43520.21388888889</v>
      </c>
      <c r="Q47" s="86" t="s">
        <v>285</v>
      </c>
      <c r="R47" s="86"/>
      <c r="S47" s="86"/>
      <c r="T47" s="86" t="s">
        <v>351</v>
      </c>
      <c r="U47" s="86"/>
      <c r="V47" s="89" t="s">
        <v>407</v>
      </c>
      <c r="W47" s="88">
        <v>43520.21388888889</v>
      </c>
      <c r="X47" s="89" t="s">
        <v>449</v>
      </c>
      <c r="Y47" s="86"/>
      <c r="Z47" s="86"/>
      <c r="AA47" s="92" t="s">
        <v>506</v>
      </c>
      <c r="AB47" s="86"/>
      <c r="AC47" s="86" t="b">
        <v>0</v>
      </c>
      <c r="AD47" s="86">
        <v>0</v>
      </c>
      <c r="AE47" s="92" t="s">
        <v>530</v>
      </c>
      <c r="AF47" s="86" t="b">
        <v>0</v>
      </c>
      <c r="AG47" s="86" t="s">
        <v>534</v>
      </c>
      <c r="AH47" s="86"/>
      <c r="AI47" s="92" t="s">
        <v>530</v>
      </c>
      <c r="AJ47" s="86" t="b">
        <v>0</v>
      </c>
      <c r="AK47" s="86">
        <v>2</v>
      </c>
      <c r="AL47" s="92" t="s">
        <v>521</v>
      </c>
      <c r="AM47" s="86" t="s">
        <v>543</v>
      </c>
      <c r="AN47" s="86" t="b">
        <v>0</v>
      </c>
      <c r="AO47" s="92" t="s">
        <v>521</v>
      </c>
      <c r="AP47" s="86" t="s">
        <v>176</v>
      </c>
      <c r="AQ47" s="86">
        <v>0</v>
      </c>
      <c r="AR47" s="86">
        <v>0</v>
      </c>
      <c r="AS47" s="86"/>
      <c r="AT47" s="86"/>
      <c r="AU47" s="86"/>
      <c r="AV47" s="86"/>
      <c r="AW47" s="86"/>
      <c r="AX47" s="86"/>
      <c r="AY47" s="86"/>
      <c r="AZ47" s="86"/>
      <c r="BA47">
        <v>6</v>
      </c>
      <c r="BB47" s="85" t="str">
        <f>REPLACE(INDEX(GroupVertices[Group],MATCH(Edges[[#This Row],[Vertex 1]],GroupVertices[Vertex],0)),1,1,"")</f>
        <v>2</v>
      </c>
      <c r="BC47" s="85" t="str">
        <f>REPLACE(INDEX(GroupVertices[Group],MATCH(Edges[[#This Row],[Vertex 2]],GroupVertices[Vertex],0)),1,1,"")</f>
        <v>2</v>
      </c>
      <c r="BD47" s="51">
        <v>0</v>
      </c>
      <c r="BE47" s="52">
        <v>0</v>
      </c>
      <c r="BF47" s="51">
        <v>0</v>
      </c>
      <c r="BG47" s="52">
        <v>0</v>
      </c>
      <c r="BH47" s="51">
        <v>0</v>
      </c>
      <c r="BI47" s="52">
        <v>0</v>
      </c>
      <c r="BJ47" s="51">
        <v>20</v>
      </c>
      <c r="BK47" s="52">
        <v>100</v>
      </c>
      <c r="BL47" s="51">
        <v>20</v>
      </c>
    </row>
    <row r="48" spans="1:64" ht="30">
      <c r="A48" s="84" t="s">
        <v>234</v>
      </c>
      <c r="B48" s="84" t="s">
        <v>242</v>
      </c>
      <c r="C48" s="53" t="s">
        <v>1449</v>
      </c>
      <c r="D48" s="54">
        <v>10</v>
      </c>
      <c r="E48" s="65" t="s">
        <v>136</v>
      </c>
      <c r="F48" s="55">
        <v>12</v>
      </c>
      <c r="G48" s="53"/>
      <c r="H48" s="57"/>
      <c r="I48" s="56"/>
      <c r="J48" s="56"/>
      <c r="K48" s="36" t="s">
        <v>65</v>
      </c>
      <c r="L48" s="83">
        <v>48</v>
      </c>
      <c r="M48" s="83"/>
      <c r="N48" s="63"/>
      <c r="O48" s="86" t="s">
        <v>255</v>
      </c>
      <c r="P48" s="88">
        <v>43522.7109375</v>
      </c>
      <c r="Q48" s="86" t="s">
        <v>286</v>
      </c>
      <c r="R48" s="89" t="s">
        <v>320</v>
      </c>
      <c r="S48" s="86" t="s">
        <v>332</v>
      </c>
      <c r="T48" s="86" t="s">
        <v>352</v>
      </c>
      <c r="U48" s="89" t="s">
        <v>373</v>
      </c>
      <c r="V48" s="89" t="s">
        <v>373</v>
      </c>
      <c r="W48" s="88">
        <v>43522.7109375</v>
      </c>
      <c r="X48" s="89" t="s">
        <v>450</v>
      </c>
      <c r="Y48" s="86"/>
      <c r="Z48" s="86"/>
      <c r="AA48" s="92" t="s">
        <v>507</v>
      </c>
      <c r="AB48" s="86"/>
      <c r="AC48" s="86" t="b">
        <v>0</v>
      </c>
      <c r="AD48" s="86">
        <v>1</v>
      </c>
      <c r="AE48" s="92" t="s">
        <v>530</v>
      </c>
      <c r="AF48" s="86" t="b">
        <v>0</v>
      </c>
      <c r="AG48" s="86" t="s">
        <v>534</v>
      </c>
      <c r="AH48" s="86"/>
      <c r="AI48" s="92" t="s">
        <v>530</v>
      </c>
      <c r="AJ48" s="86" t="b">
        <v>0</v>
      </c>
      <c r="AK48" s="86">
        <v>0</v>
      </c>
      <c r="AL48" s="92" t="s">
        <v>530</v>
      </c>
      <c r="AM48" s="86" t="s">
        <v>543</v>
      </c>
      <c r="AN48" s="86" t="b">
        <v>0</v>
      </c>
      <c r="AO48" s="92" t="s">
        <v>507</v>
      </c>
      <c r="AP48" s="86" t="s">
        <v>176</v>
      </c>
      <c r="AQ48" s="86">
        <v>0</v>
      </c>
      <c r="AR48" s="86">
        <v>0</v>
      </c>
      <c r="AS48" s="86"/>
      <c r="AT48" s="86"/>
      <c r="AU48" s="86"/>
      <c r="AV48" s="86"/>
      <c r="AW48" s="86"/>
      <c r="AX48" s="86"/>
      <c r="AY48" s="86"/>
      <c r="AZ48" s="86"/>
      <c r="BA48">
        <v>6</v>
      </c>
      <c r="BB48" s="85" t="str">
        <f>REPLACE(INDEX(GroupVertices[Group],MATCH(Edges[[#This Row],[Vertex 1]],GroupVertices[Vertex],0)),1,1,"")</f>
        <v>2</v>
      </c>
      <c r="BC48" s="85" t="str">
        <f>REPLACE(INDEX(GroupVertices[Group],MATCH(Edges[[#This Row],[Vertex 2]],GroupVertices[Vertex],0)),1,1,"")</f>
        <v>2</v>
      </c>
      <c r="BD48" s="51"/>
      <c r="BE48" s="52"/>
      <c r="BF48" s="51"/>
      <c r="BG48" s="52"/>
      <c r="BH48" s="51"/>
      <c r="BI48" s="52"/>
      <c r="BJ48" s="51"/>
      <c r="BK48" s="52"/>
      <c r="BL48" s="51"/>
    </row>
    <row r="49" spans="1:64" ht="45">
      <c r="A49" s="84" t="s">
        <v>234</v>
      </c>
      <c r="B49" s="84" t="s">
        <v>252</v>
      </c>
      <c r="C49" s="53" t="s">
        <v>1447</v>
      </c>
      <c r="D49" s="54">
        <v>3</v>
      </c>
      <c r="E49" s="65" t="s">
        <v>132</v>
      </c>
      <c r="F49" s="55">
        <v>35</v>
      </c>
      <c r="G49" s="53"/>
      <c r="H49" s="57"/>
      <c r="I49" s="56"/>
      <c r="J49" s="56"/>
      <c r="K49" s="36" t="s">
        <v>65</v>
      </c>
      <c r="L49" s="83">
        <v>49</v>
      </c>
      <c r="M49" s="83"/>
      <c r="N49" s="63"/>
      <c r="O49" s="86" t="s">
        <v>255</v>
      </c>
      <c r="P49" s="88">
        <v>43522.7109375</v>
      </c>
      <c r="Q49" s="86" t="s">
        <v>286</v>
      </c>
      <c r="R49" s="89" t="s">
        <v>320</v>
      </c>
      <c r="S49" s="86" t="s">
        <v>332</v>
      </c>
      <c r="T49" s="86" t="s">
        <v>352</v>
      </c>
      <c r="U49" s="89" t="s">
        <v>373</v>
      </c>
      <c r="V49" s="89" t="s">
        <v>373</v>
      </c>
      <c r="W49" s="88">
        <v>43522.7109375</v>
      </c>
      <c r="X49" s="89" t="s">
        <v>450</v>
      </c>
      <c r="Y49" s="86"/>
      <c r="Z49" s="86"/>
      <c r="AA49" s="92" t="s">
        <v>507</v>
      </c>
      <c r="AB49" s="86"/>
      <c r="AC49" s="86" t="b">
        <v>0</v>
      </c>
      <c r="AD49" s="86">
        <v>1</v>
      </c>
      <c r="AE49" s="92" t="s">
        <v>530</v>
      </c>
      <c r="AF49" s="86" t="b">
        <v>0</v>
      </c>
      <c r="AG49" s="86" t="s">
        <v>534</v>
      </c>
      <c r="AH49" s="86"/>
      <c r="AI49" s="92" t="s">
        <v>530</v>
      </c>
      <c r="AJ49" s="86" t="b">
        <v>0</v>
      </c>
      <c r="AK49" s="86">
        <v>0</v>
      </c>
      <c r="AL49" s="92" t="s">
        <v>530</v>
      </c>
      <c r="AM49" s="86" t="s">
        <v>543</v>
      </c>
      <c r="AN49" s="86" t="b">
        <v>0</v>
      </c>
      <c r="AO49" s="92" t="s">
        <v>507</v>
      </c>
      <c r="AP49" s="86" t="s">
        <v>176</v>
      </c>
      <c r="AQ49" s="86">
        <v>0</v>
      </c>
      <c r="AR49" s="86">
        <v>0</v>
      </c>
      <c r="AS49" s="86"/>
      <c r="AT49" s="86"/>
      <c r="AU49" s="86"/>
      <c r="AV49" s="86"/>
      <c r="AW49" s="86"/>
      <c r="AX49" s="86"/>
      <c r="AY49" s="86"/>
      <c r="AZ49" s="86"/>
      <c r="BA49">
        <v>1</v>
      </c>
      <c r="BB49" s="85" t="str">
        <f>REPLACE(INDEX(GroupVertices[Group],MATCH(Edges[[#This Row],[Vertex 1]],GroupVertices[Vertex],0)),1,1,"")</f>
        <v>2</v>
      </c>
      <c r="BC49" s="85" t="str">
        <f>REPLACE(INDEX(GroupVertices[Group],MATCH(Edges[[#This Row],[Vertex 2]],GroupVertices[Vertex],0)),1,1,"")</f>
        <v>2</v>
      </c>
      <c r="BD49" s="51">
        <v>2</v>
      </c>
      <c r="BE49" s="52">
        <v>5.714285714285714</v>
      </c>
      <c r="BF49" s="51">
        <v>0</v>
      </c>
      <c r="BG49" s="52">
        <v>0</v>
      </c>
      <c r="BH49" s="51">
        <v>0</v>
      </c>
      <c r="BI49" s="52">
        <v>0</v>
      </c>
      <c r="BJ49" s="51">
        <v>33</v>
      </c>
      <c r="BK49" s="52">
        <v>94.28571428571429</v>
      </c>
      <c r="BL49" s="51">
        <v>35</v>
      </c>
    </row>
    <row r="50" spans="1:64" ht="30">
      <c r="A50" s="84" t="s">
        <v>234</v>
      </c>
      <c r="B50" s="84" t="s">
        <v>242</v>
      </c>
      <c r="C50" s="53" t="s">
        <v>1449</v>
      </c>
      <c r="D50" s="54">
        <v>10</v>
      </c>
      <c r="E50" s="65" t="s">
        <v>136</v>
      </c>
      <c r="F50" s="55">
        <v>12</v>
      </c>
      <c r="G50" s="53"/>
      <c r="H50" s="57"/>
      <c r="I50" s="56"/>
      <c r="J50" s="56"/>
      <c r="K50" s="36" t="s">
        <v>65</v>
      </c>
      <c r="L50" s="83">
        <v>50</v>
      </c>
      <c r="M50" s="83"/>
      <c r="N50" s="63"/>
      <c r="O50" s="86" t="s">
        <v>255</v>
      </c>
      <c r="P50" s="88">
        <v>43522.96528935185</v>
      </c>
      <c r="Q50" s="86" t="s">
        <v>276</v>
      </c>
      <c r="R50" s="89" t="s">
        <v>318</v>
      </c>
      <c r="S50" s="86" t="s">
        <v>332</v>
      </c>
      <c r="T50" s="86" t="s">
        <v>345</v>
      </c>
      <c r="U50" s="89" t="s">
        <v>369</v>
      </c>
      <c r="V50" s="89" t="s">
        <v>369</v>
      </c>
      <c r="W50" s="88">
        <v>43522.96528935185</v>
      </c>
      <c r="X50" s="89" t="s">
        <v>440</v>
      </c>
      <c r="Y50" s="86"/>
      <c r="Z50" s="86"/>
      <c r="AA50" s="92" t="s">
        <v>497</v>
      </c>
      <c r="AB50" s="86"/>
      <c r="AC50" s="86" t="b">
        <v>0</v>
      </c>
      <c r="AD50" s="86">
        <v>0</v>
      </c>
      <c r="AE50" s="92" t="s">
        <v>530</v>
      </c>
      <c r="AF50" s="86" t="b">
        <v>0</v>
      </c>
      <c r="AG50" s="86" t="s">
        <v>534</v>
      </c>
      <c r="AH50" s="86"/>
      <c r="AI50" s="92" t="s">
        <v>530</v>
      </c>
      <c r="AJ50" s="86" t="b">
        <v>0</v>
      </c>
      <c r="AK50" s="86">
        <v>0</v>
      </c>
      <c r="AL50" s="92" t="s">
        <v>530</v>
      </c>
      <c r="AM50" s="86" t="s">
        <v>543</v>
      </c>
      <c r="AN50" s="86" t="b">
        <v>0</v>
      </c>
      <c r="AO50" s="92" t="s">
        <v>497</v>
      </c>
      <c r="AP50" s="86" t="s">
        <v>176</v>
      </c>
      <c r="AQ50" s="86">
        <v>0</v>
      </c>
      <c r="AR50" s="86">
        <v>0</v>
      </c>
      <c r="AS50" s="86"/>
      <c r="AT50" s="86"/>
      <c r="AU50" s="86"/>
      <c r="AV50" s="86"/>
      <c r="AW50" s="86"/>
      <c r="AX50" s="86"/>
      <c r="AY50" s="86"/>
      <c r="AZ50" s="86"/>
      <c r="BA50">
        <v>6</v>
      </c>
      <c r="BB50" s="85" t="str">
        <f>REPLACE(INDEX(GroupVertices[Group],MATCH(Edges[[#This Row],[Vertex 1]],GroupVertices[Vertex],0)),1,1,"")</f>
        <v>2</v>
      </c>
      <c r="BC50" s="85" t="str">
        <f>REPLACE(INDEX(GroupVertices[Group],MATCH(Edges[[#This Row],[Vertex 2]],GroupVertices[Vertex],0)),1,1,"")</f>
        <v>2</v>
      </c>
      <c r="BD50" s="51"/>
      <c r="BE50" s="52"/>
      <c r="BF50" s="51"/>
      <c r="BG50" s="52"/>
      <c r="BH50" s="51"/>
      <c r="BI50" s="52"/>
      <c r="BJ50" s="51"/>
      <c r="BK50" s="52"/>
      <c r="BL50" s="51"/>
    </row>
    <row r="51" spans="1:64" ht="45">
      <c r="A51" s="84" t="s">
        <v>235</v>
      </c>
      <c r="B51" s="84" t="s">
        <v>237</v>
      </c>
      <c r="C51" s="53" t="s">
        <v>1447</v>
      </c>
      <c r="D51" s="54">
        <v>3</v>
      </c>
      <c r="E51" s="65" t="s">
        <v>132</v>
      </c>
      <c r="F51" s="55">
        <v>35</v>
      </c>
      <c r="G51" s="53"/>
      <c r="H51" s="57"/>
      <c r="I51" s="56"/>
      <c r="J51" s="56"/>
      <c r="K51" s="36" t="s">
        <v>65</v>
      </c>
      <c r="L51" s="83">
        <v>51</v>
      </c>
      <c r="M51" s="83"/>
      <c r="N51" s="63"/>
      <c r="O51" s="86" t="s">
        <v>255</v>
      </c>
      <c r="P51" s="88">
        <v>43522.97318287037</v>
      </c>
      <c r="Q51" s="86" t="s">
        <v>275</v>
      </c>
      <c r="R51" s="86"/>
      <c r="S51" s="86"/>
      <c r="T51" s="86" t="s">
        <v>344</v>
      </c>
      <c r="U51" s="86"/>
      <c r="V51" s="89" t="s">
        <v>408</v>
      </c>
      <c r="W51" s="88">
        <v>43522.97318287037</v>
      </c>
      <c r="X51" s="89" t="s">
        <v>451</v>
      </c>
      <c r="Y51" s="86"/>
      <c r="Z51" s="86"/>
      <c r="AA51" s="92" t="s">
        <v>508</v>
      </c>
      <c r="AB51" s="86"/>
      <c r="AC51" s="86" t="b">
        <v>0</v>
      </c>
      <c r="AD51" s="86">
        <v>0</v>
      </c>
      <c r="AE51" s="92" t="s">
        <v>530</v>
      </c>
      <c r="AF51" s="86" t="b">
        <v>0</v>
      </c>
      <c r="AG51" s="86" t="s">
        <v>534</v>
      </c>
      <c r="AH51" s="86"/>
      <c r="AI51" s="92" t="s">
        <v>530</v>
      </c>
      <c r="AJ51" s="86" t="b">
        <v>0</v>
      </c>
      <c r="AK51" s="86">
        <v>2</v>
      </c>
      <c r="AL51" s="92" t="s">
        <v>510</v>
      </c>
      <c r="AM51" s="86" t="s">
        <v>541</v>
      </c>
      <c r="AN51" s="86" t="b">
        <v>0</v>
      </c>
      <c r="AO51" s="92" t="s">
        <v>510</v>
      </c>
      <c r="AP51" s="86" t="s">
        <v>176</v>
      </c>
      <c r="AQ51" s="86">
        <v>0</v>
      </c>
      <c r="AR51" s="86">
        <v>0</v>
      </c>
      <c r="AS51" s="86"/>
      <c r="AT51" s="86"/>
      <c r="AU51" s="86"/>
      <c r="AV51" s="86"/>
      <c r="AW51" s="86"/>
      <c r="AX51" s="86"/>
      <c r="AY51" s="86"/>
      <c r="AZ51" s="86"/>
      <c r="BA51">
        <v>1</v>
      </c>
      <c r="BB51" s="85" t="str">
        <f>REPLACE(INDEX(GroupVertices[Group],MATCH(Edges[[#This Row],[Vertex 1]],GroupVertices[Vertex],0)),1,1,"")</f>
        <v>1</v>
      </c>
      <c r="BC51" s="85" t="str">
        <f>REPLACE(INDEX(GroupVertices[Group],MATCH(Edges[[#This Row],[Vertex 2]],GroupVertices[Vertex],0)),1,1,"")</f>
        <v>1</v>
      </c>
      <c r="BD51" s="51">
        <v>2</v>
      </c>
      <c r="BE51" s="52">
        <v>9.090909090909092</v>
      </c>
      <c r="BF51" s="51">
        <v>2</v>
      </c>
      <c r="BG51" s="52">
        <v>9.090909090909092</v>
      </c>
      <c r="BH51" s="51">
        <v>0</v>
      </c>
      <c r="BI51" s="52">
        <v>0</v>
      </c>
      <c r="BJ51" s="51">
        <v>18</v>
      </c>
      <c r="BK51" s="52">
        <v>81.81818181818181</v>
      </c>
      <c r="BL51" s="51">
        <v>22</v>
      </c>
    </row>
    <row r="52" spans="1:64" ht="45">
      <c r="A52" s="84" t="s">
        <v>236</v>
      </c>
      <c r="B52" s="84" t="s">
        <v>244</v>
      </c>
      <c r="C52" s="53" t="s">
        <v>1447</v>
      </c>
      <c r="D52" s="54">
        <v>3</v>
      </c>
      <c r="E52" s="65" t="s">
        <v>132</v>
      </c>
      <c r="F52" s="55">
        <v>35</v>
      </c>
      <c r="G52" s="53"/>
      <c r="H52" s="57"/>
      <c r="I52" s="56"/>
      <c r="J52" s="56"/>
      <c r="K52" s="36" t="s">
        <v>65</v>
      </c>
      <c r="L52" s="83">
        <v>52</v>
      </c>
      <c r="M52" s="83"/>
      <c r="N52" s="63"/>
      <c r="O52" s="86" t="s">
        <v>255</v>
      </c>
      <c r="P52" s="88">
        <v>43522.97540509259</v>
      </c>
      <c r="Q52" s="86" t="s">
        <v>287</v>
      </c>
      <c r="R52" s="86"/>
      <c r="S52" s="86"/>
      <c r="T52" s="86"/>
      <c r="U52" s="86"/>
      <c r="V52" s="89" t="s">
        <v>409</v>
      </c>
      <c r="W52" s="88">
        <v>43522.97540509259</v>
      </c>
      <c r="X52" s="89" t="s">
        <v>452</v>
      </c>
      <c r="Y52" s="86"/>
      <c r="Z52" s="86"/>
      <c r="AA52" s="92" t="s">
        <v>509</v>
      </c>
      <c r="AB52" s="86"/>
      <c r="AC52" s="86" t="b">
        <v>0</v>
      </c>
      <c r="AD52" s="86">
        <v>0</v>
      </c>
      <c r="AE52" s="92" t="s">
        <v>530</v>
      </c>
      <c r="AF52" s="86" t="b">
        <v>0</v>
      </c>
      <c r="AG52" s="86" t="s">
        <v>534</v>
      </c>
      <c r="AH52" s="86"/>
      <c r="AI52" s="92" t="s">
        <v>530</v>
      </c>
      <c r="AJ52" s="86" t="b">
        <v>0</v>
      </c>
      <c r="AK52" s="86">
        <v>2</v>
      </c>
      <c r="AL52" s="92" t="s">
        <v>518</v>
      </c>
      <c r="AM52" s="86" t="s">
        <v>538</v>
      </c>
      <c r="AN52" s="86" t="b">
        <v>0</v>
      </c>
      <c r="AO52" s="92" t="s">
        <v>518</v>
      </c>
      <c r="AP52" s="86" t="s">
        <v>176</v>
      </c>
      <c r="AQ52" s="86">
        <v>0</v>
      </c>
      <c r="AR52" s="86">
        <v>0</v>
      </c>
      <c r="AS52" s="86"/>
      <c r="AT52" s="86"/>
      <c r="AU52" s="86"/>
      <c r="AV52" s="86"/>
      <c r="AW52" s="86"/>
      <c r="AX52" s="86"/>
      <c r="AY52" s="86"/>
      <c r="AZ52" s="86"/>
      <c r="BA52">
        <v>1</v>
      </c>
      <c r="BB52" s="85" t="str">
        <f>REPLACE(INDEX(GroupVertices[Group],MATCH(Edges[[#This Row],[Vertex 1]],GroupVertices[Vertex],0)),1,1,"")</f>
        <v>3</v>
      </c>
      <c r="BC52" s="85" t="str">
        <f>REPLACE(INDEX(GroupVertices[Group],MATCH(Edges[[#This Row],[Vertex 2]],GroupVertices[Vertex],0)),1,1,"")</f>
        <v>3</v>
      </c>
      <c r="BD52" s="51"/>
      <c r="BE52" s="52"/>
      <c r="BF52" s="51"/>
      <c r="BG52" s="52"/>
      <c r="BH52" s="51"/>
      <c r="BI52" s="52"/>
      <c r="BJ52" s="51"/>
      <c r="BK52" s="52"/>
      <c r="BL52" s="51"/>
    </row>
    <row r="53" spans="1:64" ht="45">
      <c r="A53" s="84" t="s">
        <v>236</v>
      </c>
      <c r="B53" s="84" t="s">
        <v>243</v>
      </c>
      <c r="C53" s="53" t="s">
        <v>1447</v>
      </c>
      <c r="D53" s="54">
        <v>3</v>
      </c>
      <c r="E53" s="65" t="s">
        <v>132</v>
      </c>
      <c r="F53" s="55">
        <v>35</v>
      </c>
      <c r="G53" s="53"/>
      <c r="H53" s="57"/>
      <c r="I53" s="56"/>
      <c r="J53" s="56"/>
      <c r="K53" s="36" t="s">
        <v>65</v>
      </c>
      <c r="L53" s="83">
        <v>53</v>
      </c>
      <c r="M53" s="83"/>
      <c r="N53" s="63"/>
      <c r="O53" s="86" t="s">
        <v>255</v>
      </c>
      <c r="P53" s="88">
        <v>43522.97540509259</v>
      </c>
      <c r="Q53" s="86" t="s">
        <v>287</v>
      </c>
      <c r="R53" s="86"/>
      <c r="S53" s="86"/>
      <c r="T53" s="86"/>
      <c r="U53" s="86"/>
      <c r="V53" s="89" t="s">
        <v>409</v>
      </c>
      <c r="W53" s="88">
        <v>43522.97540509259</v>
      </c>
      <c r="X53" s="89" t="s">
        <v>452</v>
      </c>
      <c r="Y53" s="86"/>
      <c r="Z53" s="86"/>
      <c r="AA53" s="92" t="s">
        <v>509</v>
      </c>
      <c r="AB53" s="86"/>
      <c r="AC53" s="86" t="b">
        <v>0</v>
      </c>
      <c r="AD53" s="86">
        <v>0</v>
      </c>
      <c r="AE53" s="92" t="s">
        <v>530</v>
      </c>
      <c r="AF53" s="86" t="b">
        <v>0</v>
      </c>
      <c r="AG53" s="86" t="s">
        <v>534</v>
      </c>
      <c r="AH53" s="86"/>
      <c r="AI53" s="92" t="s">
        <v>530</v>
      </c>
      <c r="AJ53" s="86" t="b">
        <v>0</v>
      </c>
      <c r="AK53" s="86">
        <v>2</v>
      </c>
      <c r="AL53" s="92" t="s">
        <v>518</v>
      </c>
      <c r="AM53" s="86" t="s">
        <v>538</v>
      </c>
      <c r="AN53" s="86" t="b">
        <v>0</v>
      </c>
      <c r="AO53" s="92" t="s">
        <v>518</v>
      </c>
      <c r="AP53" s="86" t="s">
        <v>176</v>
      </c>
      <c r="AQ53" s="86">
        <v>0</v>
      </c>
      <c r="AR53" s="86">
        <v>0</v>
      </c>
      <c r="AS53" s="86"/>
      <c r="AT53" s="86"/>
      <c r="AU53" s="86"/>
      <c r="AV53" s="86"/>
      <c r="AW53" s="86"/>
      <c r="AX53" s="86"/>
      <c r="AY53" s="86"/>
      <c r="AZ53" s="86"/>
      <c r="BA53">
        <v>1</v>
      </c>
      <c r="BB53" s="85" t="str">
        <f>REPLACE(INDEX(GroupVertices[Group],MATCH(Edges[[#This Row],[Vertex 1]],GroupVertices[Vertex],0)),1,1,"")</f>
        <v>3</v>
      </c>
      <c r="BC53" s="85" t="str">
        <f>REPLACE(INDEX(GroupVertices[Group],MATCH(Edges[[#This Row],[Vertex 2]],GroupVertices[Vertex],0)),1,1,"")</f>
        <v>3</v>
      </c>
      <c r="BD53" s="51">
        <v>1</v>
      </c>
      <c r="BE53" s="52">
        <v>4.166666666666667</v>
      </c>
      <c r="BF53" s="51">
        <v>2</v>
      </c>
      <c r="BG53" s="52">
        <v>8.333333333333334</v>
      </c>
      <c r="BH53" s="51">
        <v>0</v>
      </c>
      <c r="BI53" s="52">
        <v>0</v>
      </c>
      <c r="BJ53" s="51">
        <v>21</v>
      </c>
      <c r="BK53" s="52">
        <v>87.5</v>
      </c>
      <c r="BL53" s="51">
        <v>24</v>
      </c>
    </row>
    <row r="54" spans="1:64" ht="45">
      <c r="A54" s="84" t="s">
        <v>237</v>
      </c>
      <c r="B54" s="84" t="s">
        <v>237</v>
      </c>
      <c r="C54" s="53" t="s">
        <v>1447</v>
      </c>
      <c r="D54" s="54">
        <v>3</v>
      </c>
      <c r="E54" s="65" t="s">
        <v>132</v>
      </c>
      <c r="F54" s="55">
        <v>35</v>
      </c>
      <c r="G54" s="53"/>
      <c r="H54" s="57"/>
      <c r="I54" s="56"/>
      <c r="J54" s="56"/>
      <c r="K54" s="36" t="s">
        <v>65</v>
      </c>
      <c r="L54" s="83">
        <v>54</v>
      </c>
      <c r="M54" s="83"/>
      <c r="N54" s="63"/>
      <c r="O54" s="86" t="s">
        <v>176</v>
      </c>
      <c r="P54" s="88">
        <v>43522.93751157408</v>
      </c>
      <c r="Q54" s="86" t="s">
        <v>288</v>
      </c>
      <c r="R54" s="89" t="s">
        <v>321</v>
      </c>
      <c r="S54" s="86" t="s">
        <v>328</v>
      </c>
      <c r="T54" s="86" t="s">
        <v>353</v>
      </c>
      <c r="U54" s="89" t="s">
        <v>374</v>
      </c>
      <c r="V54" s="89" t="s">
        <v>374</v>
      </c>
      <c r="W54" s="88">
        <v>43522.93751157408</v>
      </c>
      <c r="X54" s="89" t="s">
        <v>453</v>
      </c>
      <c r="Y54" s="86"/>
      <c r="Z54" s="86"/>
      <c r="AA54" s="92" t="s">
        <v>510</v>
      </c>
      <c r="AB54" s="86"/>
      <c r="AC54" s="86" t="b">
        <v>0</v>
      </c>
      <c r="AD54" s="86">
        <v>2</v>
      </c>
      <c r="AE54" s="92" t="s">
        <v>530</v>
      </c>
      <c r="AF54" s="86" t="b">
        <v>0</v>
      </c>
      <c r="AG54" s="86" t="s">
        <v>534</v>
      </c>
      <c r="AH54" s="86"/>
      <c r="AI54" s="92" t="s">
        <v>530</v>
      </c>
      <c r="AJ54" s="86" t="b">
        <v>0</v>
      </c>
      <c r="AK54" s="86">
        <v>2</v>
      </c>
      <c r="AL54" s="92" t="s">
        <v>530</v>
      </c>
      <c r="AM54" s="86" t="s">
        <v>541</v>
      </c>
      <c r="AN54" s="86" t="b">
        <v>0</v>
      </c>
      <c r="AO54" s="92" t="s">
        <v>510</v>
      </c>
      <c r="AP54" s="86" t="s">
        <v>176</v>
      </c>
      <c r="AQ54" s="86">
        <v>0</v>
      </c>
      <c r="AR54" s="86">
        <v>0</v>
      </c>
      <c r="AS54" s="86" t="s">
        <v>549</v>
      </c>
      <c r="AT54" s="86" t="s">
        <v>550</v>
      </c>
      <c r="AU54" s="86" t="s">
        <v>551</v>
      </c>
      <c r="AV54" s="86" t="s">
        <v>552</v>
      </c>
      <c r="AW54" s="86" t="s">
        <v>553</v>
      </c>
      <c r="AX54" s="86" t="s">
        <v>554</v>
      </c>
      <c r="AY54" s="86" t="s">
        <v>555</v>
      </c>
      <c r="AZ54" s="89" t="s">
        <v>556</v>
      </c>
      <c r="BA54">
        <v>1</v>
      </c>
      <c r="BB54" s="85" t="str">
        <f>REPLACE(INDEX(GroupVertices[Group],MATCH(Edges[[#This Row],[Vertex 1]],GroupVertices[Vertex],0)),1,1,"")</f>
        <v>1</v>
      </c>
      <c r="BC54" s="85" t="str">
        <f>REPLACE(INDEX(GroupVertices[Group],MATCH(Edges[[#This Row],[Vertex 2]],GroupVertices[Vertex],0)),1,1,"")</f>
        <v>1</v>
      </c>
      <c r="BD54" s="51">
        <v>2</v>
      </c>
      <c r="BE54" s="52">
        <v>8.695652173913043</v>
      </c>
      <c r="BF54" s="51">
        <v>2</v>
      </c>
      <c r="BG54" s="52">
        <v>8.695652173913043</v>
      </c>
      <c r="BH54" s="51">
        <v>0</v>
      </c>
      <c r="BI54" s="52">
        <v>0</v>
      </c>
      <c r="BJ54" s="51">
        <v>19</v>
      </c>
      <c r="BK54" s="52">
        <v>82.6086956521739</v>
      </c>
      <c r="BL54" s="51">
        <v>23</v>
      </c>
    </row>
    <row r="55" spans="1:64" ht="45">
      <c r="A55" s="84" t="s">
        <v>238</v>
      </c>
      <c r="B55" s="84" t="s">
        <v>237</v>
      </c>
      <c r="C55" s="53" t="s">
        <v>1447</v>
      </c>
      <c r="D55" s="54">
        <v>3</v>
      </c>
      <c r="E55" s="65" t="s">
        <v>132</v>
      </c>
      <c r="F55" s="55">
        <v>35</v>
      </c>
      <c r="G55" s="53"/>
      <c r="H55" s="57"/>
      <c r="I55" s="56"/>
      <c r="J55" s="56"/>
      <c r="K55" s="36" t="s">
        <v>65</v>
      </c>
      <c r="L55" s="83">
        <v>55</v>
      </c>
      <c r="M55" s="83"/>
      <c r="N55" s="63"/>
      <c r="O55" s="86" t="s">
        <v>255</v>
      </c>
      <c r="P55" s="88">
        <v>43522.98159722222</v>
      </c>
      <c r="Q55" s="86" t="s">
        <v>289</v>
      </c>
      <c r="R55" s="89" t="s">
        <v>322</v>
      </c>
      <c r="S55" s="86" t="s">
        <v>329</v>
      </c>
      <c r="T55" s="86" t="s">
        <v>354</v>
      </c>
      <c r="U55" s="86"/>
      <c r="V55" s="89" t="s">
        <v>410</v>
      </c>
      <c r="W55" s="88">
        <v>43522.98159722222</v>
      </c>
      <c r="X55" s="89" t="s">
        <v>454</v>
      </c>
      <c r="Y55" s="86"/>
      <c r="Z55" s="86"/>
      <c r="AA55" s="92" t="s">
        <v>511</v>
      </c>
      <c r="AB55" s="86"/>
      <c r="AC55" s="86" t="b">
        <v>0</v>
      </c>
      <c r="AD55" s="86">
        <v>0</v>
      </c>
      <c r="AE55" s="92" t="s">
        <v>530</v>
      </c>
      <c r="AF55" s="86" t="b">
        <v>0</v>
      </c>
      <c r="AG55" s="86" t="s">
        <v>534</v>
      </c>
      <c r="AH55" s="86"/>
      <c r="AI55" s="92" t="s">
        <v>530</v>
      </c>
      <c r="AJ55" s="86" t="b">
        <v>0</v>
      </c>
      <c r="AK55" s="86">
        <v>0</v>
      </c>
      <c r="AL55" s="92" t="s">
        <v>530</v>
      </c>
      <c r="AM55" s="86" t="s">
        <v>546</v>
      </c>
      <c r="AN55" s="86" t="b">
        <v>1</v>
      </c>
      <c r="AO55" s="92" t="s">
        <v>511</v>
      </c>
      <c r="AP55" s="86" t="s">
        <v>176</v>
      </c>
      <c r="AQ55" s="86">
        <v>0</v>
      </c>
      <c r="AR55" s="86">
        <v>0</v>
      </c>
      <c r="AS55" s="86"/>
      <c r="AT55" s="86"/>
      <c r="AU55" s="86"/>
      <c r="AV55" s="86"/>
      <c r="AW55" s="86"/>
      <c r="AX55" s="86"/>
      <c r="AY55" s="86"/>
      <c r="AZ55" s="86"/>
      <c r="BA55">
        <v>1</v>
      </c>
      <c r="BB55" s="85" t="str">
        <f>REPLACE(INDEX(GroupVertices[Group],MATCH(Edges[[#This Row],[Vertex 1]],GroupVertices[Vertex],0)),1,1,"")</f>
        <v>1</v>
      </c>
      <c r="BC55" s="85" t="str">
        <f>REPLACE(INDEX(GroupVertices[Group],MATCH(Edges[[#This Row],[Vertex 2]],GroupVertices[Vertex],0)),1,1,"")</f>
        <v>1</v>
      </c>
      <c r="BD55" s="51">
        <v>1</v>
      </c>
      <c r="BE55" s="52">
        <v>5.555555555555555</v>
      </c>
      <c r="BF55" s="51">
        <v>2</v>
      </c>
      <c r="BG55" s="52">
        <v>11.11111111111111</v>
      </c>
      <c r="BH55" s="51">
        <v>0</v>
      </c>
      <c r="BI55" s="52">
        <v>0</v>
      </c>
      <c r="BJ55" s="51">
        <v>15</v>
      </c>
      <c r="BK55" s="52">
        <v>83.33333333333333</v>
      </c>
      <c r="BL55" s="51">
        <v>18</v>
      </c>
    </row>
    <row r="56" spans="1:64" ht="45">
      <c r="A56" s="84" t="s">
        <v>239</v>
      </c>
      <c r="B56" s="84" t="s">
        <v>239</v>
      </c>
      <c r="C56" s="53" t="s">
        <v>1447</v>
      </c>
      <c r="D56" s="54">
        <v>3</v>
      </c>
      <c r="E56" s="65" t="s">
        <v>132</v>
      </c>
      <c r="F56" s="55">
        <v>35</v>
      </c>
      <c r="G56" s="53"/>
      <c r="H56" s="57"/>
      <c r="I56" s="56"/>
      <c r="J56" s="56"/>
      <c r="K56" s="36" t="s">
        <v>65</v>
      </c>
      <c r="L56" s="83">
        <v>56</v>
      </c>
      <c r="M56" s="83"/>
      <c r="N56" s="63"/>
      <c r="O56" s="86" t="s">
        <v>176</v>
      </c>
      <c r="P56" s="88">
        <v>43523.588055555556</v>
      </c>
      <c r="Q56" s="86" t="s">
        <v>290</v>
      </c>
      <c r="R56" s="89" t="s">
        <v>323</v>
      </c>
      <c r="S56" s="86" t="s">
        <v>329</v>
      </c>
      <c r="T56" s="86"/>
      <c r="U56" s="86"/>
      <c r="V56" s="89" t="s">
        <v>411</v>
      </c>
      <c r="W56" s="88">
        <v>43523.588055555556</v>
      </c>
      <c r="X56" s="89" t="s">
        <v>455</v>
      </c>
      <c r="Y56" s="86"/>
      <c r="Z56" s="86"/>
      <c r="AA56" s="92" t="s">
        <v>512</v>
      </c>
      <c r="AB56" s="86"/>
      <c r="AC56" s="86" t="b">
        <v>0</v>
      </c>
      <c r="AD56" s="86">
        <v>0</v>
      </c>
      <c r="AE56" s="92" t="s">
        <v>530</v>
      </c>
      <c r="AF56" s="86" t="b">
        <v>0</v>
      </c>
      <c r="AG56" s="86" t="s">
        <v>534</v>
      </c>
      <c r="AH56" s="86"/>
      <c r="AI56" s="92" t="s">
        <v>530</v>
      </c>
      <c r="AJ56" s="86" t="b">
        <v>0</v>
      </c>
      <c r="AK56" s="86">
        <v>0</v>
      </c>
      <c r="AL56" s="92" t="s">
        <v>530</v>
      </c>
      <c r="AM56" s="86" t="s">
        <v>539</v>
      </c>
      <c r="AN56" s="86" t="b">
        <v>1</v>
      </c>
      <c r="AO56" s="92" t="s">
        <v>512</v>
      </c>
      <c r="AP56" s="86" t="s">
        <v>176</v>
      </c>
      <c r="AQ56" s="86">
        <v>0</v>
      </c>
      <c r="AR56" s="86">
        <v>0</v>
      </c>
      <c r="AS56" s="86"/>
      <c r="AT56" s="86"/>
      <c r="AU56" s="86"/>
      <c r="AV56" s="86"/>
      <c r="AW56" s="86"/>
      <c r="AX56" s="86"/>
      <c r="AY56" s="86"/>
      <c r="AZ56" s="86"/>
      <c r="BA56">
        <v>1</v>
      </c>
      <c r="BB56" s="85" t="str">
        <f>REPLACE(INDEX(GroupVertices[Group],MATCH(Edges[[#This Row],[Vertex 1]],GroupVertices[Vertex],0)),1,1,"")</f>
        <v>4</v>
      </c>
      <c r="BC56" s="85" t="str">
        <f>REPLACE(INDEX(GroupVertices[Group],MATCH(Edges[[#This Row],[Vertex 2]],GroupVertices[Vertex],0)),1,1,"")</f>
        <v>4</v>
      </c>
      <c r="BD56" s="51">
        <v>1</v>
      </c>
      <c r="BE56" s="52">
        <v>5.2631578947368425</v>
      </c>
      <c r="BF56" s="51">
        <v>0</v>
      </c>
      <c r="BG56" s="52">
        <v>0</v>
      </c>
      <c r="BH56" s="51">
        <v>0</v>
      </c>
      <c r="BI56" s="52">
        <v>0</v>
      </c>
      <c r="BJ56" s="51">
        <v>18</v>
      </c>
      <c r="BK56" s="52">
        <v>94.73684210526316</v>
      </c>
      <c r="BL56" s="51">
        <v>19</v>
      </c>
    </row>
    <row r="57" spans="1:64" ht="45">
      <c r="A57" s="84" t="s">
        <v>240</v>
      </c>
      <c r="B57" s="84" t="s">
        <v>239</v>
      </c>
      <c r="C57" s="53" t="s">
        <v>1447</v>
      </c>
      <c r="D57" s="54">
        <v>3</v>
      </c>
      <c r="E57" s="65" t="s">
        <v>132</v>
      </c>
      <c r="F57" s="55">
        <v>35</v>
      </c>
      <c r="G57" s="53"/>
      <c r="H57" s="57"/>
      <c r="I57" s="56"/>
      <c r="J57" s="56"/>
      <c r="K57" s="36" t="s">
        <v>65</v>
      </c>
      <c r="L57" s="83">
        <v>57</v>
      </c>
      <c r="M57" s="83"/>
      <c r="N57" s="63"/>
      <c r="O57" s="86" t="s">
        <v>255</v>
      </c>
      <c r="P57" s="88">
        <v>43523.59226851852</v>
      </c>
      <c r="Q57" s="86" t="s">
        <v>291</v>
      </c>
      <c r="R57" s="86"/>
      <c r="S57" s="86"/>
      <c r="T57" s="86"/>
      <c r="U57" s="86"/>
      <c r="V57" s="89" t="s">
        <v>412</v>
      </c>
      <c r="W57" s="88">
        <v>43523.59226851852</v>
      </c>
      <c r="X57" s="89" t="s">
        <v>456</v>
      </c>
      <c r="Y57" s="86"/>
      <c r="Z57" s="86"/>
      <c r="AA57" s="92" t="s">
        <v>513</v>
      </c>
      <c r="AB57" s="86"/>
      <c r="AC57" s="86" t="b">
        <v>0</v>
      </c>
      <c r="AD57" s="86">
        <v>0</v>
      </c>
      <c r="AE57" s="92" t="s">
        <v>530</v>
      </c>
      <c r="AF57" s="86" t="b">
        <v>0</v>
      </c>
      <c r="AG57" s="86" t="s">
        <v>534</v>
      </c>
      <c r="AH57" s="86"/>
      <c r="AI57" s="92" t="s">
        <v>530</v>
      </c>
      <c r="AJ57" s="86" t="b">
        <v>0</v>
      </c>
      <c r="AK57" s="86">
        <v>3</v>
      </c>
      <c r="AL57" s="92" t="s">
        <v>512</v>
      </c>
      <c r="AM57" s="86" t="s">
        <v>538</v>
      </c>
      <c r="AN57" s="86" t="b">
        <v>0</v>
      </c>
      <c r="AO57" s="92" t="s">
        <v>512</v>
      </c>
      <c r="AP57" s="86" t="s">
        <v>176</v>
      </c>
      <c r="AQ57" s="86">
        <v>0</v>
      </c>
      <c r="AR57" s="86">
        <v>0</v>
      </c>
      <c r="AS57" s="86"/>
      <c r="AT57" s="86"/>
      <c r="AU57" s="86"/>
      <c r="AV57" s="86"/>
      <c r="AW57" s="86"/>
      <c r="AX57" s="86"/>
      <c r="AY57" s="86"/>
      <c r="AZ57" s="86"/>
      <c r="BA57">
        <v>1</v>
      </c>
      <c r="BB57" s="85" t="str">
        <f>REPLACE(INDEX(GroupVertices[Group],MATCH(Edges[[#This Row],[Vertex 1]],GroupVertices[Vertex],0)),1,1,"")</f>
        <v>4</v>
      </c>
      <c r="BC57" s="85" t="str">
        <f>REPLACE(INDEX(GroupVertices[Group],MATCH(Edges[[#This Row],[Vertex 2]],GroupVertices[Vertex],0)),1,1,"")</f>
        <v>4</v>
      </c>
      <c r="BD57" s="51">
        <v>1</v>
      </c>
      <c r="BE57" s="52">
        <v>4.545454545454546</v>
      </c>
      <c r="BF57" s="51">
        <v>0</v>
      </c>
      <c r="BG57" s="52">
        <v>0</v>
      </c>
      <c r="BH57" s="51">
        <v>0</v>
      </c>
      <c r="BI57" s="52">
        <v>0</v>
      </c>
      <c r="BJ57" s="51">
        <v>21</v>
      </c>
      <c r="BK57" s="52">
        <v>95.45454545454545</v>
      </c>
      <c r="BL57" s="51">
        <v>22</v>
      </c>
    </row>
    <row r="58" spans="1:64" ht="45">
      <c r="A58" s="84" t="s">
        <v>241</v>
      </c>
      <c r="B58" s="84" t="s">
        <v>253</v>
      </c>
      <c r="C58" s="53" t="s">
        <v>1447</v>
      </c>
      <c r="D58" s="54">
        <v>3</v>
      </c>
      <c r="E58" s="65" t="s">
        <v>132</v>
      </c>
      <c r="F58" s="55">
        <v>35</v>
      </c>
      <c r="G58" s="53"/>
      <c r="H58" s="57"/>
      <c r="I58" s="56"/>
      <c r="J58" s="56"/>
      <c r="K58" s="36" t="s">
        <v>65</v>
      </c>
      <c r="L58" s="83">
        <v>58</v>
      </c>
      <c r="M58" s="83"/>
      <c r="N58" s="63"/>
      <c r="O58" s="86" t="s">
        <v>256</v>
      </c>
      <c r="P58" s="88">
        <v>43523.71854166667</v>
      </c>
      <c r="Q58" s="86" t="s">
        <v>292</v>
      </c>
      <c r="R58" s="89" t="s">
        <v>324</v>
      </c>
      <c r="S58" s="86" t="s">
        <v>329</v>
      </c>
      <c r="T58" s="86"/>
      <c r="U58" s="86"/>
      <c r="V58" s="89" t="s">
        <v>413</v>
      </c>
      <c r="W58" s="88">
        <v>43523.71854166667</v>
      </c>
      <c r="X58" s="89" t="s">
        <v>457</v>
      </c>
      <c r="Y58" s="86"/>
      <c r="Z58" s="86"/>
      <c r="AA58" s="92" t="s">
        <v>514</v>
      </c>
      <c r="AB58" s="86"/>
      <c r="AC58" s="86" t="b">
        <v>0</v>
      </c>
      <c r="AD58" s="86">
        <v>0</v>
      </c>
      <c r="AE58" s="92" t="s">
        <v>533</v>
      </c>
      <c r="AF58" s="86" t="b">
        <v>0</v>
      </c>
      <c r="AG58" s="86" t="s">
        <v>534</v>
      </c>
      <c r="AH58" s="86"/>
      <c r="AI58" s="92" t="s">
        <v>530</v>
      </c>
      <c r="AJ58" s="86" t="b">
        <v>0</v>
      </c>
      <c r="AK58" s="86">
        <v>0</v>
      </c>
      <c r="AL58" s="92" t="s">
        <v>530</v>
      </c>
      <c r="AM58" s="86" t="s">
        <v>547</v>
      </c>
      <c r="AN58" s="86" t="b">
        <v>1</v>
      </c>
      <c r="AO58" s="92" t="s">
        <v>514</v>
      </c>
      <c r="AP58" s="86" t="s">
        <v>176</v>
      </c>
      <c r="AQ58" s="86">
        <v>0</v>
      </c>
      <c r="AR58" s="86">
        <v>0</v>
      </c>
      <c r="AS58" s="86"/>
      <c r="AT58" s="86"/>
      <c r="AU58" s="86"/>
      <c r="AV58" s="86"/>
      <c r="AW58" s="86"/>
      <c r="AX58" s="86"/>
      <c r="AY58" s="86"/>
      <c r="AZ58" s="86"/>
      <c r="BA58">
        <v>1</v>
      </c>
      <c r="BB58" s="85" t="str">
        <f>REPLACE(INDEX(GroupVertices[Group],MATCH(Edges[[#This Row],[Vertex 1]],GroupVertices[Vertex],0)),1,1,"")</f>
        <v>3</v>
      </c>
      <c r="BC58" s="85" t="str">
        <f>REPLACE(INDEX(GroupVertices[Group],MATCH(Edges[[#This Row],[Vertex 2]],GroupVertices[Vertex],0)),1,1,"")</f>
        <v>3</v>
      </c>
      <c r="BD58" s="51">
        <v>1</v>
      </c>
      <c r="BE58" s="52">
        <v>6.666666666666667</v>
      </c>
      <c r="BF58" s="51">
        <v>0</v>
      </c>
      <c r="BG58" s="52">
        <v>0</v>
      </c>
      <c r="BH58" s="51">
        <v>0</v>
      </c>
      <c r="BI58" s="52">
        <v>0</v>
      </c>
      <c r="BJ58" s="51">
        <v>14</v>
      </c>
      <c r="BK58" s="52">
        <v>93.33333333333333</v>
      </c>
      <c r="BL58" s="51">
        <v>15</v>
      </c>
    </row>
    <row r="59" spans="1:64" ht="45">
      <c r="A59" s="84" t="s">
        <v>241</v>
      </c>
      <c r="B59" s="84" t="s">
        <v>244</v>
      </c>
      <c r="C59" s="53" t="s">
        <v>1447</v>
      </c>
      <c r="D59" s="54">
        <v>3</v>
      </c>
      <c r="E59" s="65" t="s">
        <v>132</v>
      </c>
      <c r="F59" s="55">
        <v>35</v>
      </c>
      <c r="G59" s="53"/>
      <c r="H59" s="57"/>
      <c r="I59" s="56"/>
      <c r="J59" s="56"/>
      <c r="K59" s="36" t="s">
        <v>65</v>
      </c>
      <c r="L59" s="83">
        <v>59</v>
      </c>
      <c r="M59" s="83"/>
      <c r="N59" s="63"/>
      <c r="O59" s="86" t="s">
        <v>255</v>
      </c>
      <c r="P59" s="88">
        <v>43523.71854166667</v>
      </c>
      <c r="Q59" s="86" t="s">
        <v>292</v>
      </c>
      <c r="R59" s="89" t="s">
        <v>324</v>
      </c>
      <c r="S59" s="86" t="s">
        <v>329</v>
      </c>
      <c r="T59" s="86"/>
      <c r="U59" s="86"/>
      <c r="V59" s="89" t="s">
        <v>413</v>
      </c>
      <c r="W59" s="88">
        <v>43523.71854166667</v>
      </c>
      <c r="X59" s="89" t="s">
        <v>457</v>
      </c>
      <c r="Y59" s="86"/>
      <c r="Z59" s="86"/>
      <c r="AA59" s="92" t="s">
        <v>514</v>
      </c>
      <c r="AB59" s="86"/>
      <c r="AC59" s="86" t="b">
        <v>0</v>
      </c>
      <c r="AD59" s="86">
        <v>0</v>
      </c>
      <c r="AE59" s="92" t="s">
        <v>533</v>
      </c>
      <c r="AF59" s="86" t="b">
        <v>0</v>
      </c>
      <c r="AG59" s="86" t="s">
        <v>534</v>
      </c>
      <c r="AH59" s="86"/>
      <c r="AI59" s="92" t="s">
        <v>530</v>
      </c>
      <c r="AJ59" s="86" t="b">
        <v>0</v>
      </c>
      <c r="AK59" s="86">
        <v>0</v>
      </c>
      <c r="AL59" s="92" t="s">
        <v>530</v>
      </c>
      <c r="AM59" s="86" t="s">
        <v>547</v>
      </c>
      <c r="AN59" s="86" t="b">
        <v>1</v>
      </c>
      <c r="AO59" s="92" t="s">
        <v>514</v>
      </c>
      <c r="AP59" s="86" t="s">
        <v>176</v>
      </c>
      <c r="AQ59" s="86">
        <v>0</v>
      </c>
      <c r="AR59" s="86">
        <v>0</v>
      </c>
      <c r="AS59" s="86"/>
      <c r="AT59" s="86"/>
      <c r="AU59" s="86"/>
      <c r="AV59" s="86"/>
      <c r="AW59" s="86"/>
      <c r="AX59" s="86"/>
      <c r="AY59" s="86"/>
      <c r="AZ59" s="86"/>
      <c r="BA59">
        <v>1</v>
      </c>
      <c r="BB59" s="85" t="str">
        <f>REPLACE(INDEX(GroupVertices[Group],MATCH(Edges[[#This Row],[Vertex 1]],GroupVertices[Vertex],0)),1,1,"")</f>
        <v>3</v>
      </c>
      <c r="BC59" s="85" t="str">
        <f>REPLACE(INDEX(GroupVertices[Group],MATCH(Edges[[#This Row],[Vertex 2]],GroupVertices[Vertex],0)),1,1,"")</f>
        <v>3</v>
      </c>
      <c r="BD59" s="51"/>
      <c r="BE59" s="52"/>
      <c r="BF59" s="51"/>
      <c r="BG59" s="52"/>
      <c r="BH59" s="51"/>
      <c r="BI59" s="52"/>
      <c r="BJ59" s="51"/>
      <c r="BK59" s="52"/>
      <c r="BL59" s="51"/>
    </row>
    <row r="60" spans="1:64" ht="30">
      <c r="A60" s="84" t="s">
        <v>242</v>
      </c>
      <c r="B60" s="84" t="s">
        <v>252</v>
      </c>
      <c r="C60" s="53" t="s">
        <v>1448</v>
      </c>
      <c r="D60" s="54">
        <v>6.5</v>
      </c>
      <c r="E60" s="65" t="s">
        <v>136</v>
      </c>
      <c r="F60" s="55">
        <v>23.5</v>
      </c>
      <c r="G60" s="53"/>
      <c r="H60" s="57"/>
      <c r="I60" s="56"/>
      <c r="J60" s="56"/>
      <c r="K60" s="36" t="s">
        <v>65</v>
      </c>
      <c r="L60" s="83">
        <v>60</v>
      </c>
      <c r="M60" s="83"/>
      <c r="N60" s="63"/>
      <c r="O60" s="86" t="s">
        <v>255</v>
      </c>
      <c r="P60" s="88">
        <v>43522.67716435185</v>
      </c>
      <c r="Q60" s="86" t="s">
        <v>293</v>
      </c>
      <c r="R60" s="89" t="s">
        <v>320</v>
      </c>
      <c r="S60" s="86" t="s">
        <v>332</v>
      </c>
      <c r="T60" s="86" t="s">
        <v>355</v>
      </c>
      <c r="U60" s="89" t="s">
        <v>375</v>
      </c>
      <c r="V60" s="89" t="s">
        <v>375</v>
      </c>
      <c r="W60" s="88">
        <v>43522.67716435185</v>
      </c>
      <c r="X60" s="89" t="s">
        <v>458</v>
      </c>
      <c r="Y60" s="86"/>
      <c r="Z60" s="86"/>
      <c r="AA60" s="92" t="s">
        <v>515</v>
      </c>
      <c r="AB60" s="86"/>
      <c r="AC60" s="86" t="b">
        <v>0</v>
      </c>
      <c r="AD60" s="86">
        <v>2</v>
      </c>
      <c r="AE60" s="92" t="s">
        <v>530</v>
      </c>
      <c r="AF60" s="86" t="b">
        <v>0</v>
      </c>
      <c r="AG60" s="86" t="s">
        <v>534</v>
      </c>
      <c r="AH60" s="86"/>
      <c r="AI60" s="92" t="s">
        <v>530</v>
      </c>
      <c r="AJ60" s="86" t="b">
        <v>0</v>
      </c>
      <c r="AK60" s="86">
        <v>0</v>
      </c>
      <c r="AL60" s="92" t="s">
        <v>530</v>
      </c>
      <c r="AM60" s="86" t="s">
        <v>543</v>
      </c>
      <c r="AN60" s="86" t="b">
        <v>0</v>
      </c>
      <c r="AO60" s="92" t="s">
        <v>515</v>
      </c>
      <c r="AP60" s="86" t="s">
        <v>176</v>
      </c>
      <c r="AQ60" s="86">
        <v>0</v>
      </c>
      <c r="AR60" s="86">
        <v>0</v>
      </c>
      <c r="AS60" s="86"/>
      <c r="AT60" s="86"/>
      <c r="AU60" s="86"/>
      <c r="AV60" s="86"/>
      <c r="AW60" s="86"/>
      <c r="AX60" s="86"/>
      <c r="AY60" s="86"/>
      <c r="AZ60" s="86"/>
      <c r="BA60">
        <v>2</v>
      </c>
      <c r="BB60" s="85" t="str">
        <f>REPLACE(INDEX(GroupVertices[Group],MATCH(Edges[[#This Row],[Vertex 1]],GroupVertices[Vertex],0)),1,1,"")</f>
        <v>2</v>
      </c>
      <c r="BC60" s="85" t="str">
        <f>REPLACE(INDEX(GroupVertices[Group],MATCH(Edges[[#This Row],[Vertex 2]],GroupVertices[Vertex],0)),1,1,"")</f>
        <v>2</v>
      </c>
      <c r="BD60" s="51">
        <v>2</v>
      </c>
      <c r="BE60" s="52">
        <v>6.25</v>
      </c>
      <c r="BF60" s="51">
        <v>0</v>
      </c>
      <c r="BG60" s="52">
        <v>0</v>
      </c>
      <c r="BH60" s="51">
        <v>0</v>
      </c>
      <c r="BI60" s="52">
        <v>0</v>
      </c>
      <c r="BJ60" s="51">
        <v>30</v>
      </c>
      <c r="BK60" s="52">
        <v>93.75</v>
      </c>
      <c r="BL60" s="51">
        <v>32</v>
      </c>
    </row>
    <row r="61" spans="1:64" ht="30">
      <c r="A61" s="84" t="s">
        <v>242</v>
      </c>
      <c r="B61" s="84" t="s">
        <v>252</v>
      </c>
      <c r="C61" s="53" t="s">
        <v>1448</v>
      </c>
      <c r="D61" s="54">
        <v>6.5</v>
      </c>
      <c r="E61" s="65" t="s">
        <v>136</v>
      </c>
      <c r="F61" s="55">
        <v>23.5</v>
      </c>
      <c r="G61" s="53"/>
      <c r="H61" s="57"/>
      <c r="I61" s="56"/>
      <c r="J61" s="56"/>
      <c r="K61" s="36" t="s">
        <v>65</v>
      </c>
      <c r="L61" s="83">
        <v>61</v>
      </c>
      <c r="M61" s="83"/>
      <c r="N61" s="63"/>
      <c r="O61" s="86" t="s">
        <v>255</v>
      </c>
      <c r="P61" s="88">
        <v>43523.83752314815</v>
      </c>
      <c r="Q61" s="86" t="s">
        <v>294</v>
      </c>
      <c r="R61" s="89" t="s">
        <v>318</v>
      </c>
      <c r="S61" s="86" t="s">
        <v>332</v>
      </c>
      <c r="T61" s="86" t="s">
        <v>356</v>
      </c>
      <c r="U61" s="89" t="s">
        <v>376</v>
      </c>
      <c r="V61" s="89" t="s">
        <v>376</v>
      </c>
      <c r="W61" s="88">
        <v>43523.83752314815</v>
      </c>
      <c r="X61" s="89" t="s">
        <v>459</v>
      </c>
      <c r="Y61" s="86"/>
      <c r="Z61" s="86"/>
      <c r="AA61" s="92" t="s">
        <v>516</v>
      </c>
      <c r="AB61" s="86"/>
      <c r="AC61" s="86" t="b">
        <v>0</v>
      </c>
      <c r="AD61" s="86">
        <v>1</v>
      </c>
      <c r="AE61" s="92" t="s">
        <v>530</v>
      </c>
      <c r="AF61" s="86" t="b">
        <v>0</v>
      </c>
      <c r="AG61" s="86" t="s">
        <v>534</v>
      </c>
      <c r="AH61" s="86"/>
      <c r="AI61" s="92" t="s">
        <v>530</v>
      </c>
      <c r="AJ61" s="86" t="b">
        <v>0</v>
      </c>
      <c r="AK61" s="86">
        <v>0</v>
      </c>
      <c r="AL61" s="92" t="s">
        <v>530</v>
      </c>
      <c r="AM61" s="86" t="s">
        <v>543</v>
      </c>
      <c r="AN61" s="86" t="b">
        <v>0</v>
      </c>
      <c r="AO61" s="92" t="s">
        <v>516</v>
      </c>
      <c r="AP61" s="86" t="s">
        <v>176</v>
      </c>
      <c r="AQ61" s="86">
        <v>0</v>
      </c>
      <c r="AR61" s="86">
        <v>0</v>
      </c>
      <c r="AS61" s="86"/>
      <c r="AT61" s="86"/>
      <c r="AU61" s="86"/>
      <c r="AV61" s="86"/>
      <c r="AW61" s="86"/>
      <c r="AX61" s="86"/>
      <c r="AY61" s="86"/>
      <c r="AZ61" s="86"/>
      <c r="BA61">
        <v>2</v>
      </c>
      <c r="BB61" s="85" t="str">
        <f>REPLACE(INDEX(GroupVertices[Group],MATCH(Edges[[#This Row],[Vertex 1]],GroupVertices[Vertex],0)),1,1,"")</f>
        <v>2</v>
      </c>
      <c r="BC61" s="85" t="str">
        <f>REPLACE(INDEX(GroupVertices[Group],MATCH(Edges[[#This Row],[Vertex 2]],GroupVertices[Vertex],0)),1,1,"")</f>
        <v>2</v>
      </c>
      <c r="BD61" s="51"/>
      <c r="BE61" s="52"/>
      <c r="BF61" s="51"/>
      <c r="BG61" s="52"/>
      <c r="BH61" s="51"/>
      <c r="BI61" s="52"/>
      <c r="BJ61" s="51"/>
      <c r="BK61" s="52"/>
      <c r="BL61" s="51"/>
    </row>
    <row r="62" spans="1:64" ht="45">
      <c r="A62" s="84" t="s">
        <v>242</v>
      </c>
      <c r="B62" s="84" t="s">
        <v>254</v>
      </c>
      <c r="C62" s="53" t="s">
        <v>1447</v>
      </c>
      <c r="D62" s="54">
        <v>3</v>
      </c>
      <c r="E62" s="65" t="s">
        <v>132</v>
      </c>
      <c r="F62" s="55">
        <v>35</v>
      </c>
      <c r="G62" s="53"/>
      <c r="H62" s="57"/>
      <c r="I62" s="56"/>
      <c r="J62" s="56"/>
      <c r="K62" s="36" t="s">
        <v>65</v>
      </c>
      <c r="L62" s="83">
        <v>62</v>
      </c>
      <c r="M62" s="83"/>
      <c r="N62" s="63"/>
      <c r="O62" s="86" t="s">
        <v>255</v>
      </c>
      <c r="P62" s="88">
        <v>43523.83752314815</v>
      </c>
      <c r="Q62" s="86" t="s">
        <v>294</v>
      </c>
      <c r="R62" s="89" t="s">
        <v>318</v>
      </c>
      <c r="S62" s="86" t="s">
        <v>332</v>
      </c>
      <c r="T62" s="86" t="s">
        <v>356</v>
      </c>
      <c r="U62" s="89" t="s">
        <v>376</v>
      </c>
      <c r="V62" s="89" t="s">
        <v>376</v>
      </c>
      <c r="W62" s="88">
        <v>43523.83752314815</v>
      </c>
      <c r="X62" s="89" t="s">
        <v>459</v>
      </c>
      <c r="Y62" s="86"/>
      <c r="Z62" s="86"/>
      <c r="AA62" s="92" t="s">
        <v>516</v>
      </c>
      <c r="AB62" s="86"/>
      <c r="AC62" s="86" t="b">
        <v>0</v>
      </c>
      <c r="AD62" s="86">
        <v>1</v>
      </c>
      <c r="AE62" s="92" t="s">
        <v>530</v>
      </c>
      <c r="AF62" s="86" t="b">
        <v>0</v>
      </c>
      <c r="AG62" s="86" t="s">
        <v>534</v>
      </c>
      <c r="AH62" s="86"/>
      <c r="AI62" s="92" t="s">
        <v>530</v>
      </c>
      <c r="AJ62" s="86" t="b">
        <v>0</v>
      </c>
      <c r="AK62" s="86">
        <v>0</v>
      </c>
      <c r="AL62" s="92" t="s">
        <v>530</v>
      </c>
      <c r="AM62" s="86" t="s">
        <v>543</v>
      </c>
      <c r="AN62" s="86" t="b">
        <v>0</v>
      </c>
      <c r="AO62" s="92" t="s">
        <v>516</v>
      </c>
      <c r="AP62" s="86" t="s">
        <v>176</v>
      </c>
      <c r="AQ62" s="86">
        <v>0</v>
      </c>
      <c r="AR62" s="86">
        <v>0</v>
      </c>
      <c r="AS62" s="86"/>
      <c r="AT62" s="86"/>
      <c r="AU62" s="86"/>
      <c r="AV62" s="86"/>
      <c r="AW62" s="86"/>
      <c r="AX62" s="86"/>
      <c r="AY62" s="86"/>
      <c r="AZ62" s="86"/>
      <c r="BA62">
        <v>1</v>
      </c>
      <c r="BB62" s="85" t="str">
        <f>REPLACE(INDEX(GroupVertices[Group],MATCH(Edges[[#This Row],[Vertex 1]],GroupVertices[Vertex],0)),1,1,"")</f>
        <v>2</v>
      </c>
      <c r="BC62" s="85" t="str">
        <f>REPLACE(INDEX(GroupVertices[Group],MATCH(Edges[[#This Row],[Vertex 2]],GroupVertices[Vertex],0)),1,1,"")</f>
        <v>2</v>
      </c>
      <c r="BD62" s="51">
        <v>2</v>
      </c>
      <c r="BE62" s="52">
        <v>4.761904761904762</v>
      </c>
      <c r="BF62" s="51">
        <v>0</v>
      </c>
      <c r="BG62" s="52">
        <v>0</v>
      </c>
      <c r="BH62" s="51">
        <v>0</v>
      </c>
      <c r="BI62" s="52">
        <v>0</v>
      </c>
      <c r="BJ62" s="51">
        <v>40</v>
      </c>
      <c r="BK62" s="52">
        <v>95.23809523809524</v>
      </c>
      <c r="BL62" s="51">
        <v>42</v>
      </c>
    </row>
    <row r="63" spans="1:64" ht="30">
      <c r="A63" s="84" t="s">
        <v>242</v>
      </c>
      <c r="B63" s="84" t="s">
        <v>251</v>
      </c>
      <c r="C63" s="53" t="s">
        <v>1448</v>
      </c>
      <c r="D63" s="54">
        <v>6.5</v>
      </c>
      <c r="E63" s="65" t="s">
        <v>136</v>
      </c>
      <c r="F63" s="55">
        <v>23.5</v>
      </c>
      <c r="G63" s="53"/>
      <c r="H63" s="57"/>
      <c r="I63" s="56"/>
      <c r="J63" s="56"/>
      <c r="K63" s="36" t="s">
        <v>65</v>
      </c>
      <c r="L63" s="83">
        <v>63</v>
      </c>
      <c r="M63" s="83"/>
      <c r="N63" s="63"/>
      <c r="O63" s="86" t="s">
        <v>255</v>
      </c>
      <c r="P63" s="88">
        <v>43509.65556712963</v>
      </c>
      <c r="Q63" s="86" t="s">
        <v>295</v>
      </c>
      <c r="R63" s="89" t="s">
        <v>320</v>
      </c>
      <c r="S63" s="86" t="s">
        <v>332</v>
      </c>
      <c r="T63" s="86" t="s">
        <v>357</v>
      </c>
      <c r="U63" s="89" t="s">
        <v>377</v>
      </c>
      <c r="V63" s="89" t="s">
        <v>377</v>
      </c>
      <c r="W63" s="88">
        <v>43509.65556712963</v>
      </c>
      <c r="X63" s="89" t="s">
        <v>460</v>
      </c>
      <c r="Y63" s="86"/>
      <c r="Z63" s="86"/>
      <c r="AA63" s="92" t="s">
        <v>517</v>
      </c>
      <c r="AB63" s="86"/>
      <c r="AC63" s="86" t="b">
        <v>0</v>
      </c>
      <c r="AD63" s="86">
        <v>2</v>
      </c>
      <c r="AE63" s="92" t="s">
        <v>530</v>
      </c>
      <c r="AF63" s="86" t="b">
        <v>0</v>
      </c>
      <c r="AG63" s="86" t="s">
        <v>534</v>
      </c>
      <c r="AH63" s="86"/>
      <c r="AI63" s="92" t="s">
        <v>530</v>
      </c>
      <c r="AJ63" s="86" t="b">
        <v>0</v>
      </c>
      <c r="AK63" s="86">
        <v>1</v>
      </c>
      <c r="AL63" s="92" t="s">
        <v>530</v>
      </c>
      <c r="AM63" s="86" t="s">
        <v>543</v>
      </c>
      <c r="AN63" s="86" t="b">
        <v>0</v>
      </c>
      <c r="AO63" s="92" t="s">
        <v>517</v>
      </c>
      <c r="AP63" s="86" t="s">
        <v>548</v>
      </c>
      <c r="AQ63" s="86">
        <v>0</v>
      </c>
      <c r="AR63" s="86">
        <v>0</v>
      </c>
      <c r="AS63" s="86"/>
      <c r="AT63" s="86"/>
      <c r="AU63" s="86"/>
      <c r="AV63" s="86"/>
      <c r="AW63" s="86"/>
      <c r="AX63" s="86"/>
      <c r="AY63" s="86"/>
      <c r="AZ63" s="86"/>
      <c r="BA63">
        <v>2</v>
      </c>
      <c r="BB63" s="85" t="str">
        <f>REPLACE(INDEX(GroupVertices[Group],MATCH(Edges[[#This Row],[Vertex 1]],GroupVertices[Vertex],0)),1,1,"")</f>
        <v>2</v>
      </c>
      <c r="BC63" s="85" t="str">
        <f>REPLACE(INDEX(GroupVertices[Group],MATCH(Edges[[#This Row],[Vertex 2]],GroupVertices[Vertex],0)),1,1,"")</f>
        <v>2</v>
      </c>
      <c r="BD63" s="51">
        <v>1</v>
      </c>
      <c r="BE63" s="52">
        <v>2.6315789473684212</v>
      </c>
      <c r="BF63" s="51">
        <v>0</v>
      </c>
      <c r="BG63" s="52">
        <v>0</v>
      </c>
      <c r="BH63" s="51">
        <v>0</v>
      </c>
      <c r="BI63" s="52">
        <v>0</v>
      </c>
      <c r="BJ63" s="51">
        <v>37</v>
      </c>
      <c r="BK63" s="52">
        <v>97.36842105263158</v>
      </c>
      <c r="BL63" s="51">
        <v>38</v>
      </c>
    </row>
    <row r="64" spans="1:64" ht="30">
      <c r="A64" s="84" t="s">
        <v>242</v>
      </c>
      <c r="B64" s="84" t="s">
        <v>251</v>
      </c>
      <c r="C64" s="53" t="s">
        <v>1448</v>
      </c>
      <c r="D64" s="54">
        <v>6.5</v>
      </c>
      <c r="E64" s="65" t="s">
        <v>136</v>
      </c>
      <c r="F64" s="55">
        <v>23.5</v>
      </c>
      <c r="G64" s="53"/>
      <c r="H64" s="57"/>
      <c r="I64" s="56"/>
      <c r="J64" s="56"/>
      <c r="K64" s="36" t="s">
        <v>65</v>
      </c>
      <c r="L64" s="83">
        <v>64</v>
      </c>
      <c r="M64" s="83"/>
      <c r="N64" s="63"/>
      <c r="O64" s="86" t="s">
        <v>255</v>
      </c>
      <c r="P64" s="88">
        <v>43523.83752314815</v>
      </c>
      <c r="Q64" s="86" t="s">
        <v>294</v>
      </c>
      <c r="R64" s="89" t="s">
        <v>318</v>
      </c>
      <c r="S64" s="86" t="s">
        <v>332</v>
      </c>
      <c r="T64" s="86" t="s">
        <v>356</v>
      </c>
      <c r="U64" s="89" t="s">
        <v>376</v>
      </c>
      <c r="V64" s="89" t="s">
        <v>376</v>
      </c>
      <c r="W64" s="88">
        <v>43523.83752314815</v>
      </c>
      <c r="X64" s="89" t="s">
        <v>459</v>
      </c>
      <c r="Y64" s="86"/>
      <c r="Z64" s="86"/>
      <c r="AA64" s="92" t="s">
        <v>516</v>
      </c>
      <c r="AB64" s="86"/>
      <c r="AC64" s="86" t="b">
        <v>0</v>
      </c>
      <c r="AD64" s="86">
        <v>1</v>
      </c>
      <c r="AE64" s="92" t="s">
        <v>530</v>
      </c>
      <c r="AF64" s="86" t="b">
        <v>0</v>
      </c>
      <c r="AG64" s="86" t="s">
        <v>534</v>
      </c>
      <c r="AH64" s="86"/>
      <c r="AI64" s="92" t="s">
        <v>530</v>
      </c>
      <c r="AJ64" s="86" t="b">
        <v>0</v>
      </c>
      <c r="AK64" s="86">
        <v>0</v>
      </c>
      <c r="AL64" s="92" t="s">
        <v>530</v>
      </c>
      <c r="AM64" s="86" t="s">
        <v>543</v>
      </c>
      <c r="AN64" s="86" t="b">
        <v>0</v>
      </c>
      <c r="AO64" s="92" t="s">
        <v>516</v>
      </c>
      <c r="AP64" s="86" t="s">
        <v>176</v>
      </c>
      <c r="AQ64" s="86">
        <v>0</v>
      </c>
      <c r="AR64" s="86">
        <v>0</v>
      </c>
      <c r="AS64" s="86"/>
      <c r="AT64" s="86"/>
      <c r="AU64" s="86"/>
      <c r="AV64" s="86"/>
      <c r="AW64" s="86"/>
      <c r="AX64" s="86"/>
      <c r="AY64" s="86"/>
      <c r="AZ64" s="86"/>
      <c r="BA64">
        <v>2</v>
      </c>
      <c r="BB64" s="85" t="str">
        <f>REPLACE(INDEX(GroupVertices[Group],MATCH(Edges[[#This Row],[Vertex 1]],GroupVertices[Vertex],0)),1,1,"")</f>
        <v>2</v>
      </c>
      <c r="BC64" s="85" t="str">
        <f>REPLACE(INDEX(GroupVertices[Group],MATCH(Edges[[#This Row],[Vertex 2]],GroupVertices[Vertex],0)),1,1,"")</f>
        <v>2</v>
      </c>
      <c r="BD64" s="51"/>
      <c r="BE64" s="52"/>
      <c r="BF64" s="51"/>
      <c r="BG64" s="52"/>
      <c r="BH64" s="51"/>
      <c r="BI64" s="52"/>
      <c r="BJ64" s="51"/>
      <c r="BK64" s="52"/>
      <c r="BL64" s="51"/>
    </row>
    <row r="65" spans="1:64" ht="45">
      <c r="A65" s="84" t="s">
        <v>243</v>
      </c>
      <c r="B65" s="84" t="s">
        <v>244</v>
      </c>
      <c r="C65" s="53" t="s">
        <v>1447</v>
      </c>
      <c r="D65" s="54">
        <v>3</v>
      </c>
      <c r="E65" s="65" t="s">
        <v>132</v>
      </c>
      <c r="F65" s="55">
        <v>35</v>
      </c>
      <c r="G65" s="53"/>
      <c r="H65" s="57"/>
      <c r="I65" s="56"/>
      <c r="J65" s="56"/>
      <c r="K65" s="36" t="s">
        <v>66</v>
      </c>
      <c r="L65" s="83">
        <v>65</v>
      </c>
      <c r="M65" s="83"/>
      <c r="N65" s="63"/>
      <c r="O65" s="86" t="s">
        <v>255</v>
      </c>
      <c r="P65" s="88">
        <v>43522.82929398148</v>
      </c>
      <c r="Q65" s="86" t="s">
        <v>296</v>
      </c>
      <c r="R65" s="89" t="s">
        <v>325</v>
      </c>
      <c r="S65" s="86" t="s">
        <v>328</v>
      </c>
      <c r="T65" s="86"/>
      <c r="U65" s="89" t="s">
        <v>378</v>
      </c>
      <c r="V65" s="89" t="s">
        <v>378</v>
      </c>
      <c r="W65" s="88">
        <v>43522.82929398148</v>
      </c>
      <c r="X65" s="89" t="s">
        <v>461</v>
      </c>
      <c r="Y65" s="86"/>
      <c r="Z65" s="86"/>
      <c r="AA65" s="92" t="s">
        <v>518</v>
      </c>
      <c r="AB65" s="86"/>
      <c r="AC65" s="86" t="b">
        <v>0</v>
      </c>
      <c r="AD65" s="86">
        <v>3</v>
      </c>
      <c r="AE65" s="92" t="s">
        <v>530</v>
      </c>
      <c r="AF65" s="86" t="b">
        <v>0</v>
      </c>
      <c r="AG65" s="86" t="s">
        <v>534</v>
      </c>
      <c r="AH65" s="86"/>
      <c r="AI65" s="92" t="s">
        <v>530</v>
      </c>
      <c r="AJ65" s="86" t="b">
        <v>0</v>
      </c>
      <c r="AK65" s="86">
        <v>2</v>
      </c>
      <c r="AL65" s="92" t="s">
        <v>530</v>
      </c>
      <c r="AM65" s="86" t="s">
        <v>539</v>
      </c>
      <c r="AN65" s="86" t="b">
        <v>0</v>
      </c>
      <c r="AO65" s="92" t="s">
        <v>518</v>
      </c>
      <c r="AP65" s="86" t="s">
        <v>176</v>
      </c>
      <c r="AQ65" s="86">
        <v>0</v>
      </c>
      <c r="AR65" s="86">
        <v>0</v>
      </c>
      <c r="AS65" s="86"/>
      <c r="AT65" s="86"/>
      <c r="AU65" s="86"/>
      <c r="AV65" s="86"/>
      <c r="AW65" s="86"/>
      <c r="AX65" s="86"/>
      <c r="AY65" s="86"/>
      <c r="AZ65" s="86"/>
      <c r="BA65">
        <v>1</v>
      </c>
      <c r="BB65" s="85" t="str">
        <f>REPLACE(INDEX(GroupVertices[Group],MATCH(Edges[[#This Row],[Vertex 1]],GroupVertices[Vertex],0)),1,1,"")</f>
        <v>3</v>
      </c>
      <c r="BC65" s="85" t="str">
        <f>REPLACE(INDEX(GroupVertices[Group],MATCH(Edges[[#This Row],[Vertex 2]],GroupVertices[Vertex],0)),1,1,"")</f>
        <v>3</v>
      </c>
      <c r="BD65" s="51">
        <v>3</v>
      </c>
      <c r="BE65" s="52">
        <v>7.317073170731708</v>
      </c>
      <c r="BF65" s="51">
        <v>2</v>
      </c>
      <c r="BG65" s="52">
        <v>4.878048780487805</v>
      </c>
      <c r="BH65" s="51">
        <v>0</v>
      </c>
      <c r="BI65" s="52">
        <v>0</v>
      </c>
      <c r="BJ65" s="51">
        <v>36</v>
      </c>
      <c r="BK65" s="52">
        <v>87.8048780487805</v>
      </c>
      <c r="BL65" s="51">
        <v>41</v>
      </c>
    </row>
    <row r="66" spans="1:64" ht="45">
      <c r="A66" s="84" t="s">
        <v>244</v>
      </c>
      <c r="B66" s="84" t="s">
        <v>243</v>
      </c>
      <c r="C66" s="53" t="s">
        <v>1447</v>
      </c>
      <c r="D66" s="54">
        <v>3</v>
      </c>
      <c r="E66" s="65" t="s">
        <v>132</v>
      </c>
      <c r="F66" s="55">
        <v>35</v>
      </c>
      <c r="G66" s="53"/>
      <c r="H66" s="57"/>
      <c r="I66" s="56"/>
      <c r="J66" s="56"/>
      <c r="K66" s="36" t="s">
        <v>66</v>
      </c>
      <c r="L66" s="83">
        <v>66</v>
      </c>
      <c r="M66" s="83"/>
      <c r="N66" s="63"/>
      <c r="O66" s="86" t="s">
        <v>255</v>
      </c>
      <c r="P66" s="88">
        <v>43523.84347222222</v>
      </c>
      <c r="Q66" s="86" t="s">
        <v>287</v>
      </c>
      <c r="R66" s="86"/>
      <c r="S66" s="86"/>
      <c r="T66" s="86"/>
      <c r="U66" s="86"/>
      <c r="V66" s="89" t="s">
        <v>414</v>
      </c>
      <c r="W66" s="88">
        <v>43523.84347222222</v>
      </c>
      <c r="X66" s="89" t="s">
        <v>462</v>
      </c>
      <c r="Y66" s="86"/>
      <c r="Z66" s="86"/>
      <c r="AA66" s="92" t="s">
        <v>519</v>
      </c>
      <c r="AB66" s="86"/>
      <c r="AC66" s="86" t="b">
        <v>0</v>
      </c>
      <c r="AD66" s="86">
        <v>0</v>
      </c>
      <c r="AE66" s="92" t="s">
        <v>530</v>
      </c>
      <c r="AF66" s="86" t="b">
        <v>0</v>
      </c>
      <c r="AG66" s="86" t="s">
        <v>534</v>
      </c>
      <c r="AH66" s="86"/>
      <c r="AI66" s="92" t="s">
        <v>530</v>
      </c>
      <c r="AJ66" s="86" t="b">
        <v>0</v>
      </c>
      <c r="AK66" s="86">
        <v>3</v>
      </c>
      <c r="AL66" s="92" t="s">
        <v>518</v>
      </c>
      <c r="AM66" s="86" t="s">
        <v>542</v>
      </c>
      <c r="AN66" s="86" t="b">
        <v>0</v>
      </c>
      <c r="AO66" s="92" t="s">
        <v>518</v>
      </c>
      <c r="AP66" s="86" t="s">
        <v>176</v>
      </c>
      <c r="AQ66" s="86">
        <v>0</v>
      </c>
      <c r="AR66" s="86">
        <v>0</v>
      </c>
      <c r="AS66" s="86"/>
      <c r="AT66" s="86"/>
      <c r="AU66" s="86"/>
      <c r="AV66" s="86"/>
      <c r="AW66" s="86"/>
      <c r="AX66" s="86"/>
      <c r="AY66" s="86"/>
      <c r="AZ66" s="86"/>
      <c r="BA66">
        <v>1</v>
      </c>
      <c r="BB66" s="85" t="str">
        <f>REPLACE(INDEX(GroupVertices[Group],MATCH(Edges[[#This Row],[Vertex 1]],GroupVertices[Vertex],0)),1,1,"")</f>
        <v>3</v>
      </c>
      <c r="BC66" s="85" t="str">
        <f>REPLACE(INDEX(GroupVertices[Group],MATCH(Edges[[#This Row],[Vertex 2]],GroupVertices[Vertex],0)),1,1,"")</f>
        <v>3</v>
      </c>
      <c r="BD66" s="51">
        <v>1</v>
      </c>
      <c r="BE66" s="52">
        <v>4.166666666666667</v>
      </c>
      <c r="BF66" s="51">
        <v>2</v>
      </c>
      <c r="BG66" s="52">
        <v>8.333333333333334</v>
      </c>
      <c r="BH66" s="51">
        <v>0</v>
      </c>
      <c r="BI66" s="52">
        <v>0</v>
      </c>
      <c r="BJ66" s="51">
        <v>21</v>
      </c>
      <c r="BK66" s="52">
        <v>87.5</v>
      </c>
      <c r="BL66" s="51">
        <v>24</v>
      </c>
    </row>
    <row r="67" spans="1:64" ht="30">
      <c r="A67" s="84" t="s">
        <v>242</v>
      </c>
      <c r="B67" s="84" t="s">
        <v>242</v>
      </c>
      <c r="C67" s="53" t="s">
        <v>1449</v>
      </c>
      <c r="D67" s="54">
        <v>10</v>
      </c>
      <c r="E67" s="65" t="s">
        <v>136</v>
      </c>
      <c r="F67" s="55">
        <v>12</v>
      </c>
      <c r="G67" s="53"/>
      <c r="H67" s="57"/>
      <c r="I67" s="56"/>
      <c r="J67" s="56"/>
      <c r="K67" s="36" t="s">
        <v>65</v>
      </c>
      <c r="L67" s="83">
        <v>67</v>
      </c>
      <c r="M67" s="83"/>
      <c r="N67" s="63"/>
      <c r="O67" s="86" t="s">
        <v>176</v>
      </c>
      <c r="P67" s="88">
        <v>43496.65556712963</v>
      </c>
      <c r="Q67" s="86" t="s">
        <v>297</v>
      </c>
      <c r="R67" s="89" t="s">
        <v>320</v>
      </c>
      <c r="S67" s="86" t="s">
        <v>332</v>
      </c>
      <c r="T67" s="86" t="s">
        <v>358</v>
      </c>
      <c r="U67" s="89" t="s">
        <v>379</v>
      </c>
      <c r="V67" s="89" t="s">
        <v>379</v>
      </c>
      <c r="W67" s="88">
        <v>43496.65556712963</v>
      </c>
      <c r="X67" s="89" t="s">
        <v>463</v>
      </c>
      <c r="Y67" s="86"/>
      <c r="Z67" s="86"/>
      <c r="AA67" s="92" t="s">
        <v>520</v>
      </c>
      <c r="AB67" s="86"/>
      <c r="AC67" s="86" t="b">
        <v>0</v>
      </c>
      <c r="AD67" s="86">
        <v>1</v>
      </c>
      <c r="AE67" s="92" t="s">
        <v>530</v>
      </c>
      <c r="AF67" s="86" t="b">
        <v>0</v>
      </c>
      <c r="AG67" s="86" t="s">
        <v>534</v>
      </c>
      <c r="AH67" s="86"/>
      <c r="AI67" s="92" t="s">
        <v>530</v>
      </c>
      <c r="AJ67" s="86" t="b">
        <v>0</v>
      </c>
      <c r="AK67" s="86">
        <v>1</v>
      </c>
      <c r="AL67" s="92" t="s">
        <v>530</v>
      </c>
      <c r="AM67" s="86" t="s">
        <v>543</v>
      </c>
      <c r="AN67" s="86" t="b">
        <v>0</v>
      </c>
      <c r="AO67" s="92" t="s">
        <v>520</v>
      </c>
      <c r="AP67" s="86" t="s">
        <v>548</v>
      </c>
      <c r="AQ67" s="86">
        <v>0</v>
      </c>
      <c r="AR67" s="86">
        <v>0</v>
      </c>
      <c r="AS67" s="86"/>
      <c r="AT67" s="86"/>
      <c r="AU67" s="86"/>
      <c r="AV67" s="86"/>
      <c r="AW67" s="86"/>
      <c r="AX67" s="86"/>
      <c r="AY67" s="86"/>
      <c r="AZ67" s="86"/>
      <c r="BA67">
        <v>4</v>
      </c>
      <c r="BB67" s="85" t="str">
        <f>REPLACE(INDEX(GroupVertices[Group],MATCH(Edges[[#This Row],[Vertex 1]],GroupVertices[Vertex],0)),1,1,"")</f>
        <v>2</v>
      </c>
      <c r="BC67" s="85" t="str">
        <f>REPLACE(INDEX(GroupVertices[Group],MATCH(Edges[[#This Row],[Vertex 2]],GroupVertices[Vertex],0)),1,1,"")</f>
        <v>2</v>
      </c>
      <c r="BD67" s="51">
        <v>2</v>
      </c>
      <c r="BE67" s="52">
        <v>5.714285714285714</v>
      </c>
      <c r="BF67" s="51">
        <v>0</v>
      </c>
      <c r="BG67" s="52">
        <v>0</v>
      </c>
      <c r="BH67" s="51">
        <v>0</v>
      </c>
      <c r="BI67" s="52">
        <v>0</v>
      </c>
      <c r="BJ67" s="51">
        <v>33</v>
      </c>
      <c r="BK67" s="52">
        <v>94.28571428571429</v>
      </c>
      <c r="BL67" s="51">
        <v>35</v>
      </c>
    </row>
    <row r="68" spans="1:64" ht="30">
      <c r="A68" s="84" t="s">
        <v>242</v>
      </c>
      <c r="B68" s="84" t="s">
        <v>242</v>
      </c>
      <c r="C68" s="53" t="s">
        <v>1449</v>
      </c>
      <c r="D68" s="54">
        <v>10</v>
      </c>
      <c r="E68" s="65" t="s">
        <v>136</v>
      </c>
      <c r="F68" s="55">
        <v>12</v>
      </c>
      <c r="G68" s="53"/>
      <c r="H68" s="57"/>
      <c r="I68" s="56"/>
      <c r="J68" s="56"/>
      <c r="K68" s="36" t="s">
        <v>65</v>
      </c>
      <c r="L68" s="83">
        <v>68</v>
      </c>
      <c r="M68" s="83"/>
      <c r="N68" s="63"/>
      <c r="O68" s="86" t="s">
        <v>176</v>
      </c>
      <c r="P68" s="88">
        <v>43510.655590277776</v>
      </c>
      <c r="Q68" s="86" t="s">
        <v>298</v>
      </c>
      <c r="R68" s="89" t="s">
        <v>320</v>
      </c>
      <c r="S68" s="86" t="s">
        <v>332</v>
      </c>
      <c r="T68" s="86" t="s">
        <v>359</v>
      </c>
      <c r="U68" s="89" t="s">
        <v>380</v>
      </c>
      <c r="V68" s="89" t="s">
        <v>380</v>
      </c>
      <c r="W68" s="88">
        <v>43510.655590277776</v>
      </c>
      <c r="X68" s="89" t="s">
        <v>464</v>
      </c>
      <c r="Y68" s="86"/>
      <c r="Z68" s="86"/>
      <c r="AA68" s="92" t="s">
        <v>521</v>
      </c>
      <c r="AB68" s="86"/>
      <c r="AC68" s="86" t="b">
        <v>0</v>
      </c>
      <c r="AD68" s="86">
        <v>0</v>
      </c>
      <c r="AE68" s="92" t="s">
        <v>530</v>
      </c>
      <c r="AF68" s="86" t="b">
        <v>0</v>
      </c>
      <c r="AG68" s="86" t="s">
        <v>534</v>
      </c>
      <c r="AH68" s="86"/>
      <c r="AI68" s="92" t="s">
        <v>530</v>
      </c>
      <c r="AJ68" s="86" t="b">
        <v>0</v>
      </c>
      <c r="AK68" s="86">
        <v>1</v>
      </c>
      <c r="AL68" s="92" t="s">
        <v>530</v>
      </c>
      <c r="AM68" s="86" t="s">
        <v>543</v>
      </c>
      <c r="AN68" s="86" t="b">
        <v>0</v>
      </c>
      <c r="AO68" s="92" t="s">
        <v>521</v>
      </c>
      <c r="AP68" s="86" t="s">
        <v>176</v>
      </c>
      <c r="AQ68" s="86">
        <v>0</v>
      </c>
      <c r="AR68" s="86">
        <v>0</v>
      </c>
      <c r="AS68" s="86"/>
      <c r="AT68" s="86"/>
      <c r="AU68" s="86"/>
      <c r="AV68" s="86"/>
      <c r="AW68" s="86"/>
      <c r="AX68" s="86"/>
      <c r="AY68" s="86"/>
      <c r="AZ68" s="86"/>
      <c r="BA68">
        <v>4</v>
      </c>
      <c r="BB68" s="85" t="str">
        <f>REPLACE(INDEX(GroupVertices[Group],MATCH(Edges[[#This Row],[Vertex 1]],GroupVertices[Vertex],0)),1,1,"")</f>
        <v>2</v>
      </c>
      <c r="BC68" s="85" t="str">
        <f>REPLACE(INDEX(GroupVertices[Group],MATCH(Edges[[#This Row],[Vertex 2]],GroupVertices[Vertex],0)),1,1,"")</f>
        <v>2</v>
      </c>
      <c r="BD68" s="51">
        <v>1</v>
      </c>
      <c r="BE68" s="52">
        <v>2.9411764705882355</v>
      </c>
      <c r="BF68" s="51">
        <v>0</v>
      </c>
      <c r="BG68" s="52">
        <v>0</v>
      </c>
      <c r="BH68" s="51">
        <v>0</v>
      </c>
      <c r="BI68" s="52">
        <v>0</v>
      </c>
      <c r="BJ68" s="51">
        <v>33</v>
      </c>
      <c r="BK68" s="52">
        <v>97.05882352941177</v>
      </c>
      <c r="BL68" s="51">
        <v>34</v>
      </c>
    </row>
    <row r="69" spans="1:64" ht="30">
      <c r="A69" s="84" t="s">
        <v>242</v>
      </c>
      <c r="B69" s="84" t="s">
        <v>242</v>
      </c>
      <c r="C69" s="53" t="s">
        <v>1449</v>
      </c>
      <c r="D69" s="54">
        <v>10</v>
      </c>
      <c r="E69" s="65" t="s">
        <v>136</v>
      </c>
      <c r="F69" s="55">
        <v>12</v>
      </c>
      <c r="G69" s="53"/>
      <c r="H69" s="57"/>
      <c r="I69" s="56"/>
      <c r="J69" s="56"/>
      <c r="K69" s="36" t="s">
        <v>65</v>
      </c>
      <c r="L69" s="83">
        <v>69</v>
      </c>
      <c r="M69" s="83"/>
      <c r="N69" s="63"/>
      <c r="O69" s="86" t="s">
        <v>176</v>
      </c>
      <c r="P69" s="88">
        <v>43516.65557870371</v>
      </c>
      <c r="Q69" s="86" t="s">
        <v>299</v>
      </c>
      <c r="R69" s="89" t="s">
        <v>320</v>
      </c>
      <c r="S69" s="86" t="s">
        <v>332</v>
      </c>
      <c r="T69" s="86" t="s">
        <v>360</v>
      </c>
      <c r="U69" s="89" t="s">
        <v>381</v>
      </c>
      <c r="V69" s="89" t="s">
        <v>381</v>
      </c>
      <c r="W69" s="88">
        <v>43516.65557870371</v>
      </c>
      <c r="X69" s="89" t="s">
        <v>465</v>
      </c>
      <c r="Y69" s="86"/>
      <c r="Z69" s="86"/>
      <c r="AA69" s="92" t="s">
        <v>522</v>
      </c>
      <c r="AB69" s="86"/>
      <c r="AC69" s="86" t="b">
        <v>0</v>
      </c>
      <c r="AD69" s="86">
        <v>1</v>
      </c>
      <c r="AE69" s="92" t="s">
        <v>530</v>
      </c>
      <c r="AF69" s="86" t="b">
        <v>0</v>
      </c>
      <c r="AG69" s="86" t="s">
        <v>534</v>
      </c>
      <c r="AH69" s="86"/>
      <c r="AI69" s="92" t="s">
        <v>530</v>
      </c>
      <c r="AJ69" s="86" t="b">
        <v>0</v>
      </c>
      <c r="AK69" s="86">
        <v>1</v>
      </c>
      <c r="AL69" s="92" t="s">
        <v>530</v>
      </c>
      <c r="AM69" s="86" t="s">
        <v>543</v>
      </c>
      <c r="AN69" s="86" t="b">
        <v>0</v>
      </c>
      <c r="AO69" s="92" t="s">
        <v>522</v>
      </c>
      <c r="AP69" s="86" t="s">
        <v>176</v>
      </c>
      <c r="AQ69" s="86">
        <v>0</v>
      </c>
      <c r="AR69" s="86">
        <v>0</v>
      </c>
      <c r="AS69" s="86"/>
      <c r="AT69" s="86"/>
      <c r="AU69" s="86"/>
      <c r="AV69" s="86"/>
      <c r="AW69" s="86"/>
      <c r="AX69" s="86"/>
      <c r="AY69" s="86"/>
      <c r="AZ69" s="86"/>
      <c r="BA69">
        <v>4</v>
      </c>
      <c r="BB69" s="85" t="str">
        <f>REPLACE(INDEX(GroupVertices[Group],MATCH(Edges[[#This Row],[Vertex 1]],GroupVertices[Vertex],0)),1,1,"")</f>
        <v>2</v>
      </c>
      <c r="BC69" s="85" t="str">
        <f>REPLACE(INDEX(GroupVertices[Group],MATCH(Edges[[#This Row],[Vertex 2]],GroupVertices[Vertex],0)),1,1,"")</f>
        <v>2</v>
      </c>
      <c r="BD69" s="51">
        <v>1</v>
      </c>
      <c r="BE69" s="52">
        <v>2.7777777777777777</v>
      </c>
      <c r="BF69" s="51">
        <v>0</v>
      </c>
      <c r="BG69" s="52">
        <v>0</v>
      </c>
      <c r="BH69" s="51">
        <v>0</v>
      </c>
      <c r="BI69" s="52">
        <v>0</v>
      </c>
      <c r="BJ69" s="51">
        <v>35</v>
      </c>
      <c r="BK69" s="52">
        <v>97.22222222222223</v>
      </c>
      <c r="BL69" s="51">
        <v>36</v>
      </c>
    </row>
    <row r="70" spans="1:64" ht="30">
      <c r="A70" s="84" t="s">
        <v>242</v>
      </c>
      <c r="B70" s="84" t="s">
        <v>242</v>
      </c>
      <c r="C70" s="53" t="s">
        <v>1449</v>
      </c>
      <c r="D70" s="54">
        <v>10</v>
      </c>
      <c r="E70" s="65" t="s">
        <v>136</v>
      </c>
      <c r="F70" s="55">
        <v>12</v>
      </c>
      <c r="G70" s="53"/>
      <c r="H70" s="57"/>
      <c r="I70" s="56"/>
      <c r="J70" s="56"/>
      <c r="K70" s="36" t="s">
        <v>65</v>
      </c>
      <c r="L70" s="83">
        <v>70</v>
      </c>
      <c r="M70" s="83"/>
      <c r="N70" s="63"/>
      <c r="O70" s="86" t="s">
        <v>176</v>
      </c>
      <c r="P70" s="88">
        <v>43517.65557870371</v>
      </c>
      <c r="Q70" s="86" t="s">
        <v>300</v>
      </c>
      <c r="R70" s="89" t="s">
        <v>320</v>
      </c>
      <c r="S70" s="86" t="s">
        <v>332</v>
      </c>
      <c r="T70" s="86" t="s">
        <v>350</v>
      </c>
      <c r="U70" s="89" t="s">
        <v>372</v>
      </c>
      <c r="V70" s="89" t="s">
        <v>372</v>
      </c>
      <c r="W70" s="88">
        <v>43517.65557870371</v>
      </c>
      <c r="X70" s="89" t="s">
        <v>466</v>
      </c>
      <c r="Y70" s="86"/>
      <c r="Z70" s="86"/>
      <c r="AA70" s="92" t="s">
        <v>523</v>
      </c>
      <c r="AB70" s="86"/>
      <c r="AC70" s="86" t="b">
        <v>0</v>
      </c>
      <c r="AD70" s="86">
        <v>0</v>
      </c>
      <c r="AE70" s="92" t="s">
        <v>530</v>
      </c>
      <c r="AF70" s="86" t="b">
        <v>0</v>
      </c>
      <c r="AG70" s="86" t="s">
        <v>534</v>
      </c>
      <c r="AH70" s="86"/>
      <c r="AI70" s="92" t="s">
        <v>530</v>
      </c>
      <c r="AJ70" s="86" t="b">
        <v>0</v>
      </c>
      <c r="AK70" s="86">
        <v>0</v>
      </c>
      <c r="AL70" s="92" t="s">
        <v>530</v>
      </c>
      <c r="AM70" s="86" t="s">
        <v>543</v>
      </c>
      <c r="AN70" s="86" t="b">
        <v>0</v>
      </c>
      <c r="AO70" s="92" t="s">
        <v>523</v>
      </c>
      <c r="AP70" s="86" t="s">
        <v>176</v>
      </c>
      <c r="AQ70" s="86">
        <v>0</v>
      </c>
      <c r="AR70" s="86">
        <v>0</v>
      </c>
      <c r="AS70" s="86"/>
      <c r="AT70" s="86"/>
      <c r="AU70" s="86"/>
      <c r="AV70" s="86"/>
      <c r="AW70" s="86"/>
      <c r="AX70" s="86"/>
      <c r="AY70" s="86"/>
      <c r="AZ70" s="86"/>
      <c r="BA70">
        <v>4</v>
      </c>
      <c r="BB70" s="85" t="str">
        <f>REPLACE(INDEX(GroupVertices[Group],MATCH(Edges[[#This Row],[Vertex 1]],GroupVertices[Vertex],0)),1,1,"")</f>
        <v>2</v>
      </c>
      <c r="BC70" s="85" t="str">
        <f>REPLACE(INDEX(GroupVertices[Group],MATCH(Edges[[#This Row],[Vertex 2]],GroupVertices[Vertex],0)),1,1,"")</f>
        <v>2</v>
      </c>
      <c r="BD70" s="51">
        <v>0</v>
      </c>
      <c r="BE70" s="52">
        <v>0</v>
      </c>
      <c r="BF70" s="51">
        <v>0</v>
      </c>
      <c r="BG70" s="52">
        <v>0</v>
      </c>
      <c r="BH70" s="51">
        <v>0</v>
      </c>
      <c r="BI70" s="52">
        <v>0</v>
      </c>
      <c r="BJ70" s="51">
        <v>41</v>
      </c>
      <c r="BK70" s="52">
        <v>100</v>
      </c>
      <c r="BL70" s="51">
        <v>41</v>
      </c>
    </row>
    <row r="71" spans="1:64" ht="45">
      <c r="A71" s="84" t="s">
        <v>245</v>
      </c>
      <c r="B71" s="84" t="s">
        <v>242</v>
      </c>
      <c r="C71" s="53" t="s">
        <v>1447</v>
      </c>
      <c r="D71" s="54">
        <v>3</v>
      </c>
      <c r="E71" s="65" t="s">
        <v>132</v>
      </c>
      <c r="F71" s="55">
        <v>35</v>
      </c>
      <c r="G71" s="53"/>
      <c r="H71" s="57"/>
      <c r="I71" s="56"/>
      <c r="J71" s="56"/>
      <c r="K71" s="36" t="s">
        <v>65</v>
      </c>
      <c r="L71" s="83">
        <v>71</v>
      </c>
      <c r="M71" s="83"/>
      <c r="N71" s="63"/>
      <c r="O71" s="86" t="s">
        <v>255</v>
      </c>
      <c r="P71" s="88">
        <v>43510.75717592592</v>
      </c>
      <c r="Q71" s="86" t="s">
        <v>285</v>
      </c>
      <c r="R71" s="86"/>
      <c r="S71" s="86"/>
      <c r="T71" s="86" t="s">
        <v>351</v>
      </c>
      <c r="U71" s="86"/>
      <c r="V71" s="89" t="s">
        <v>415</v>
      </c>
      <c r="W71" s="88">
        <v>43510.75717592592</v>
      </c>
      <c r="X71" s="89" t="s">
        <v>467</v>
      </c>
      <c r="Y71" s="86"/>
      <c r="Z71" s="86"/>
      <c r="AA71" s="92" t="s">
        <v>524</v>
      </c>
      <c r="AB71" s="86"/>
      <c r="AC71" s="86" t="b">
        <v>0</v>
      </c>
      <c r="AD71" s="86">
        <v>0</v>
      </c>
      <c r="AE71" s="92" t="s">
        <v>530</v>
      </c>
      <c r="AF71" s="86" t="b">
        <v>0</v>
      </c>
      <c r="AG71" s="86" t="s">
        <v>534</v>
      </c>
      <c r="AH71" s="86"/>
      <c r="AI71" s="92" t="s">
        <v>530</v>
      </c>
      <c r="AJ71" s="86" t="b">
        <v>0</v>
      </c>
      <c r="AK71" s="86">
        <v>1</v>
      </c>
      <c r="AL71" s="92" t="s">
        <v>521</v>
      </c>
      <c r="AM71" s="86" t="s">
        <v>539</v>
      </c>
      <c r="AN71" s="86" t="b">
        <v>0</v>
      </c>
      <c r="AO71" s="92" t="s">
        <v>521</v>
      </c>
      <c r="AP71" s="86" t="s">
        <v>176</v>
      </c>
      <c r="AQ71" s="86">
        <v>0</v>
      </c>
      <c r="AR71" s="86">
        <v>0</v>
      </c>
      <c r="AS71" s="86"/>
      <c r="AT71" s="86"/>
      <c r="AU71" s="86"/>
      <c r="AV71" s="86"/>
      <c r="AW71" s="86"/>
      <c r="AX71" s="86"/>
      <c r="AY71" s="86"/>
      <c r="AZ71" s="86"/>
      <c r="BA71">
        <v>1</v>
      </c>
      <c r="BB71" s="85" t="str">
        <f>REPLACE(INDEX(GroupVertices[Group],MATCH(Edges[[#This Row],[Vertex 1]],GroupVertices[Vertex],0)),1,1,"")</f>
        <v>2</v>
      </c>
      <c r="BC71" s="85" t="str">
        <f>REPLACE(INDEX(GroupVertices[Group],MATCH(Edges[[#This Row],[Vertex 2]],GroupVertices[Vertex],0)),1,1,"")</f>
        <v>2</v>
      </c>
      <c r="BD71" s="51">
        <v>0</v>
      </c>
      <c r="BE71" s="52">
        <v>0</v>
      </c>
      <c r="BF71" s="51">
        <v>0</v>
      </c>
      <c r="BG71" s="52">
        <v>0</v>
      </c>
      <c r="BH71" s="51">
        <v>0</v>
      </c>
      <c r="BI71" s="52">
        <v>0</v>
      </c>
      <c r="BJ71" s="51">
        <v>20</v>
      </c>
      <c r="BK71" s="52">
        <v>100</v>
      </c>
      <c r="BL71" s="51">
        <v>20</v>
      </c>
    </row>
    <row r="72" spans="1:64" ht="30">
      <c r="A72" s="84" t="s">
        <v>245</v>
      </c>
      <c r="B72" s="84" t="s">
        <v>245</v>
      </c>
      <c r="C72" s="53" t="s">
        <v>1449</v>
      </c>
      <c r="D72" s="54">
        <v>10</v>
      </c>
      <c r="E72" s="65" t="s">
        <v>136</v>
      </c>
      <c r="F72" s="55">
        <v>12</v>
      </c>
      <c r="G72" s="53"/>
      <c r="H72" s="57"/>
      <c r="I72" s="56"/>
      <c r="J72" s="56"/>
      <c r="K72" s="36" t="s">
        <v>65</v>
      </c>
      <c r="L72" s="83">
        <v>72</v>
      </c>
      <c r="M72" s="83"/>
      <c r="N72" s="63"/>
      <c r="O72" s="86" t="s">
        <v>176</v>
      </c>
      <c r="P72" s="88">
        <v>43509.673634259256</v>
      </c>
      <c r="Q72" s="86" t="s">
        <v>301</v>
      </c>
      <c r="R72" s="89" t="s">
        <v>326</v>
      </c>
      <c r="S72" s="86" t="s">
        <v>332</v>
      </c>
      <c r="T72" s="86" t="s">
        <v>361</v>
      </c>
      <c r="U72" s="89" t="s">
        <v>382</v>
      </c>
      <c r="V72" s="89" t="s">
        <v>382</v>
      </c>
      <c r="W72" s="88">
        <v>43509.673634259256</v>
      </c>
      <c r="X72" s="89" t="s">
        <v>468</v>
      </c>
      <c r="Y72" s="86"/>
      <c r="Z72" s="86"/>
      <c r="AA72" s="92" t="s">
        <v>525</v>
      </c>
      <c r="AB72" s="86"/>
      <c r="AC72" s="86" t="b">
        <v>0</v>
      </c>
      <c r="AD72" s="86">
        <v>1</v>
      </c>
      <c r="AE72" s="92" t="s">
        <v>530</v>
      </c>
      <c r="AF72" s="86" t="b">
        <v>0</v>
      </c>
      <c r="AG72" s="86" t="s">
        <v>534</v>
      </c>
      <c r="AH72" s="86"/>
      <c r="AI72" s="92" t="s">
        <v>530</v>
      </c>
      <c r="AJ72" s="86" t="b">
        <v>0</v>
      </c>
      <c r="AK72" s="86">
        <v>1</v>
      </c>
      <c r="AL72" s="92" t="s">
        <v>530</v>
      </c>
      <c r="AM72" s="86" t="s">
        <v>543</v>
      </c>
      <c r="AN72" s="86" t="b">
        <v>0</v>
      </c>
      <c r="AO72" s="92" t="s">
        <v>525</v>
      </c>
      <c r="AP72" s="86" t="s">
        <v>548</v>
      </c>
      <c r="AQ72" s="86">
        <v>0</v>
      </c>
      <c r="AR72" s="86">
        <v>0</v>
      </c>
      <c r="AS72" s="86"/>
      <c r="AT72" s="86"/>
      <c r="AU72" s="86"/>
      <c r="AV72" s="86"/>
      <c r="AW72" s="86"/>
      <c r="AX72" s="86"/>
      <c r="AY72" s="86"/>
      <c r="AZ72" s="86"/>
      <c r="BA72">
        <v>5</v>
      </c>
      <c r="BB72" s="85" t="str">
        <f>REPLACE(INDEX(GroupVertices[Group],MATCH(Edges[[#This Row],[Vertex 1]],GroupVertices[Vertex],0)),1,1,"")</f>
        <v>2</v>
      </c>
      <c r="BC72" s="85" t="str">
        <f>REPLACE(INDEX(GroupVertices[Group],MATCH(Edges[[#This Row],[Vertex 2]],GroupVertices[Vertex],0)),1,1,"")</f>
        <v>2</v>
      </c>
      <c r="BD72" s="51">
        <v>2</v>
      </c>
      <c r="BE72" s="52">
        <v>7.142857142857143</v>
      </c>
      <c r="BF72" s="51">
        <v>0</v>
      </c>
      <c r="BG72" s="52">
        <v>0</v>
      </c>
      <c r="BH72" s="51">
        <v>0</v>
      </c>
      <c r="BI72" s="52">
        <v>0</v>
      </c>
      <c r="BJ72" s="51">
        <v>26</v>
      </c>
      <c r="BK72" s="52">
        <v>92.85714285714286</v>
      </c>
      <c r="BL72" s="51">
        <v>28</v>
      </c>
    </row>
    <row r="73" spans="1:64" ht="30">
      <c r="A73" s="84" t="s">
        <v>245</v>
      </c>
      <c r="B73" s="84" t="s">
        <v>245</v>
      </c>
      <c r="C73" s="53" t="s">
        <v>1449</v>
      </c>
      <c r="D73" s="54">
        <v>10</v>
      </c>
      <c r="E73" s="65" t="s">
        <v>136</v>
      </c>
      <c r="F73" s="55">
        <v>12</v>
      </c>
      <c r="G73" s="53"/>
      <c r="H73" s="57"/>
      <c r="I73" s="56"/>
      <c r="J73" s="56"/>
      <c r="K73" s="36" t="s">
        <v>65</v>
      </c>
      <c r="L73" s="83">
        <v>73</v>
      </c>
      <c r="M73" s="83"/>
      <c r="N73" s="63"/>
      <c r="O73" s="86" t="s">
        <v>176</v>
      </c>
      <c r="P73" s="88">
        <v>43515.84307870371</v>
      </c>
      <c r="Q73" s="86" t="s">
        <v>302</v>
      </c>
      <c r="R73" s="86" t="s">
        <v>327</v>
      </c>
      <c r="S73" s="86" t="s">
        <v>334</v>
      </c>
      <c r="T73" s="86" t="s">
        <v>362</v>
      </c>
      <c r="U73" s="89" t="s">
        <v>383</v>
      </c>
      <c r="V73" s="89" t="s">
        <v>383</v>
      </c>
      <c r="W73" s="88">
        <v>43515.84307870371</v>
      </c>
      <c r="X73" s="89" t="s">
        <v>469</v>
      </c>
      <c r="Y73" s="86"/>
      <c r="Z73" s="86"/>
      <c r="AA73" s="92" t="s">
        <v>526</v>
      </c>
      <c r="AB73" s="86"/>
      <c r="AC73" s="86" t="b">
        <v>0</v>
      </c>
      <c r="AD73" s="86">
        <v>0</v>
      </c>
      <c r="AE73" s="92" t="s">
        <v>530</v>
      </c>
      <c r="AF73" s="86" t="b">
        <v>0</v>
      </c>
      <c r="AG73" s="86" t="s">
        <v>534</v>
      </c>
      <c r="AH73" s="86"/>
      <c r="AI73" s="92" t="s">
        <v>530</v>
      </c>
      <c r="AJ73" s="86" t="b">
        <v>0</v>
      </c>
      <c r="AK73" s="86">
        <v>0</v>
      </c>
      <c r="AL73" s="92" t="s">
        <v>530</v>
      </c>
      <c r="AM73" s="86" t="s">
        <v>543</v>
      </c>
      <c r="AN73" s="86" t="b">
        <v>0</v>
      </c>
      <c r="AO73" s="92" t="s">
        <v>526</v>
      </c>
      <c r="AP73" s="86" t="s">
        <v>176</v>
      </c>
      <c r="AQ73" s="86">
        <v>0</v>
      </c>
      <c r="AR73" s="86">
        <v>0</v>
      </c>
      <c r="AS73" s="86"/>
      <c r="AT73" s="86"/>
      <c r="AU73" s="86"/>
      <c r="AV73" s="86"/>
      <c r="AW73" s="86"/>
      <c r="AX73" s="86"/>
      <c r="AY73" s="86"/>
      <c r="AZ73" s="86"/>
      <c r="BA73">
        <v>5</v>
      </c>
      <c r="BB73" s="85" t="str">
        <f>REPLACE(INDEX(GroupVertices[Group],MATCH(Edges[[#This Row],[Vertex 1]],GroupVertices[Vertex],0)),1,1,"")</f>
        <v>2</v>
      </c>
      <c r="BC73" s="85" t="str">
        <f>REPLACE(INDEX(GroupVertices[Group],MATCH(Edges[[#This Row],[Vertex 2]],GroupVertices[Vertex],0)),1,1,"")</f>
        <v>2</v>
      </c>
      <c r="BD73" s="51">
        <v>0</v>
      </c>
      <c r="BE73" s="52">
        <v>0</v>
      </c>
      <c r="BF73" s="51">
        <v>0</v>
      </c>
      <c r="BG73" s="52">
        <v>0</v>
      </c>
      <c r="BH73" s="51">
        <v>0</v>
      </c>
      <c r="BI73" s="52">
        <v>0</v>
      </c>
      <c r="BJ73" s="51">
        <v>37</v>
      </c>
      <c r="BK73" s="52">
        <v>100</v>
      </c>
      <c r="BL73" s="51">
        <v>37</v>
      </c>
    </row>
    <row r="74" spans="1:64" ht="30">
      <c r="A74" s="84" t="s">
        <v>245</v>
      </c>
      <c r="B74" s="84" t="s">
        <v>245</v>
      </c>
      <c r="C74" s="53" t="s">
        <v>1449</v>
      </c>
      <c r="D74" s="54">
        <v>10</v>
      </c>
      <c r="E74" s="65" t="s">
        <v>136</v>
      </c>
      <c r="F74" s="55">
        <v>12</v>
      </c>
      <c r="G74" s="53"/>
      <c r="H74" s="57"/>
      <c r="I74" s="56"/>
      <c r="J74" s="56"/>
      <c r="K74" s="36" t="s">
        <v>65</v>
      </c>
      <c r="L74" s="83">
        <v>74</v>
      </c>
      <c r="M74" s="83"/>
      <c r="N74" s="63"/>
      <c r="O74" s="86" t="s">
        <v>176</v>
      </c>
      <c r="P74" s="88">
        <v>43515.97925925926</v>
      </c>
      <c r="Q74" s="86" t="s">
        <v>303</v>
      </c>
      <c r="R74" s="89" t="s">
        <v>326</v>
      </c>
      <c r="S74" s="86" t="s">
        <v>332</v>
      </c>
      <c r="T74" s="86" t="s">
        <v>363</v>
      </c>
      <c r="U74" s="89" t="s">
        <v>384</v>
      </c>
      <c r="V74" s="89" t="s">
        <v>384</v>
      </c>
      <c r="W74" s="88">
        <v>43515.97925925926</v>
      </c>
      <c r="X74" s="89" t="s">
        <v>470</v>
      </c>
      <c r="Y74" s="86"/>
      <c r="Z74" s="86"/>
      <c r="AA74" s="92" t="s">
        <v>527</v>
      </c>
      <c r="AB74" s="86"/>
      <c r="AC74" s="86" t="b">
        <v>0</v>
      </c>
      <c r="AD74" s="86">
        <v>0</v>
      </c>
      <c r="AE74" s="92" t="s">
        <v>530</v>
      </c>
      <c r="AF74" s="86" t="b">
        <v>0</v>
      </c>
      <c r="AG74" s="86" t="s">
        <v>534</v>
      </c>
      <c r="AH74" s="86"/>
      <c r="AI74" s="92" t="s">
        <v>530</v>
      </c>
      <c r="AJ74" s="86" t="b">
        <v>0</v>
      </c>
      <c r="AK74" s="86">
        <v>0</v>
      </c>
      <c r="AL74" s="92" t="s">
        <v>530</v>
      </c>
      <c r="AM74" s="86" t="s">
        <v>543</v>
      </c>
      <c r="AN74" s="86" t="b">
        <v>0</v>
      </c>
      <c r="AO74" s="92" t="s">
        <v>527</v>
      </c>
      <c r="AP74" s="86" t="s">
        <v>176</v>
      </c>
      <c r="AQ74" s="86">
        <v>0</v>
      </c>
      <c r="AR74" s="86">
        <v>0</v>
      </c>
      <c r="AS74" s="86"/>
      <c r="AT74" s="86"/>
      <c r="AU74" s="86"/>
      <c r="AV74" s="86"/>
      <c r="AW74" s="86"/>
      <c r="AX74" s="86"/>
      <c r="AY74" s="86"/>
      <c r="AZ74" s="86"/>
      <c r="BA74">
        <v>5</v>
      </c>
      <c r="BB74" s="85" t="str">
        <f>REPLACE(INDEX(GroupVertices[Group],MATCH(Edges[[#This Row],[Vertex 1]],GroupVertices[Vertex],0)),1,1,"")</f>
        <v>2</v>
      </c>
      <c r="BC74" s="85" t="str">
        <f>REPLACE(INDEX(GroupVertices[Group],MATCH(Edges[[#This Row],[Vertex 2]],GroupVertices[Vertex],0)),1,1,"")</f>
        <v>2</v>
      </c>
      <c r="BD74" s="51">
        <v>2</v>
      </c>
      <c r="BE74" s="52">
        <v>10.526315789473685</v>
      </c>
      <c r="BF74" s="51">
        <v>0</v>
      </c>
      <c r="BG74" s="52">
        <v>0</v>
      </c>
      <c r="BH74" s="51">
        <v>0</v>
      </c>
      <c r="BI74" s="52">
        <v>0</v>
      </c>
      <c r="BJ74" s="51">
        <v>17</v>
      </c>
      <c r="BK74" s="52">
        <v>89.47368421052632</v>
      </c>
      <c r="BL74" s="51">
        <v>19</v>
      </c>
    </row>
    <row r="75" spans="1:64" ht="30">
      <c r="A75" s="84" t="s">
        <v>245</v>
      </c>
      <c r="B75" s="84" t="s">
        <v>245</v>
      </c>
      <c r="C75" s="53" t="s">
        <v>1449</v>
      </c>
      <c r="D75" s="54">
        <v>10</v>
      </c>
      <c r="E75" s="65" t="s">
        <v>136</v>
      </c>
      <c r="F75" s="55">
        <v>12</v>
      </c>
      <c r="G75" s="53"/>
      <c r="H75" s="57"/>
      <c r="I75" s="56"/>
      <c r="J75" s="56"/>
      <c r="K75" s="36" t="s">
        <v>65</v>
      </c>
      <c r="L75" s="83">
        <v>75</v>
      </c>
      <c r="M75" s="83"/>
      <c r="N75" s="63"/>
      <c r="O75" s="86" t="s">
        <v>176</v>
      </c>
      <c r="P75" s="88">
        <v>43516.91737268519</v>
      </c>
      <c r="Q75" s="86" t="s">
        <v>304</v>
      </c>
      <c r="R75" s="86" t="s">
        <v>327</v>
      </c>
      <c r="S75" s="86" t="s">
        <v>334</v>
      </c>
      <c r="T75" s="86" t="s">
        <v>364</v>
      </c>
      <c r="U75" s="89" t="s">
        <v>385</v>
      </c>
      <c r="V75" s="89" t="s">
        <v>385</v>
      </c>
      <c r="W75" s="88">
        <v>43516.91737268519</v>
      </c>
      <c r="X75" s="89" t="s">
        <v>471</v>
      </c>
      <c r="Y75" s="86"/>
      <c r="Z75" s="86"/>
      <c r="AA75" s="92" t="s">
        <v>528</v>
      </c>
      <c r="AB75" s="86"/>
      <c r="AC75" s="86" t="b">
        <v>0</v>
      </c>
      <c r="AD75" s="86">
        <v>1</v>
      </c>
      <c r="AE75" s="92" t="s">
        <v>530</v>
      </c>
      <c r="AF75" s="86" t="b">
        <v>0</v>
      </c>
      <c r="AG75" s="86" t="s">
        <v>534</v>
      </c>
      <c r="AH75" s="86"/>
      <c r="AI75" s="92" t="s">
        <v>530</v>
      </c>
      <c r="AJ75" s="86" t="b">
        <v>0</v>
      </c>
      <c r="AK75" s="86">
        <v>0</v>
      </c>
      <c r="AL75" s="92" t="s">
        <v>530</v>
      </c>
      <c r="AM75" s="86" t="s">
        <v>543</v>
      </c>
      <c r="AN75" s="86" t="b">
        <v>0</v>
      </c>
      <c r="AO75" s="92" t="s">
        <v>528</v>
      </c>
      <c r="AP75" s="86" t="s">
        <v>176</v>
      </c>
      <c r="AQ75" s="86">
        <v>0</v>
      </c>
      <c r="AR75" s="86">
        <v>0</v>
      </c>
      <c r="AS75" s="86"/>
      <c r="AT75" s="86"/>
      <c r="AU75" s="86"/>
      <c r="AV75" s="86"/>
      <c r="AW75" s="86"/>
      <c r="AX75" s="86"/>
      <c r="AY75" s="86"/>
      <c r="AZ75" s="86"/>
      <c r="BA75">
        <v>5</v>
      </c>
      <c r="BB75" s="85" t="str">
        <f>REPLACE(INDEX(GroupVertices[Group],MATCH(Edges[[#This Row],[Vertex 1]],GroupVertices[Vertex],0)),1,1,"")</f>
        <v>2</v>
      </c>
      <c r="BC75" s="85" t="str">
        <f>REPLACE(INDEX(GroupVertices[Group],MATCH(Edges[[#This Row],[Vertex 2]],GroupVertices[Vertex],0)),1,1,"")</f>
        <v>2</v>
      </c>
      <c r="BD75" s="51">
        <v>0</v>
      </c>
      <c r="BE75" s="52">
        <v>0</v>
      </c>
      <c r="BF75" s="51">
        <v>0</v>
      </c>
      <c r="BG75" s="52">
        <v>0</v>
      </c>
      <c r="BH75" s="51">
        <v>0</v>
      </c>
      <c r="BI75" s="52">
        <v>0</v>
      </c>
      <c r="BJ75" s="51">
        <v>37</v>
      </c>
      <c r="BK75" s="52">
        <v>100</v>
      </c>
      <c r="BL75" s="51">
        <v>37</v>
      </c>
    </row>
    <row r="76" spans="1:64" ht="30">
      <c r="A76" s="84" t="s">
        <v>245</v>
      </c>
      <c r="B76" s="84" t="s">
        <v>245</v>
      </c>
      <c r="C76" s="53" t="s">
        <v>1449</v>
      </c>
      <c r="D76" s="54">
        <v>10</v>
      </c>
      <c r="E76" s="65" t="s">
        <v>136</v>
      </c>
      <c r="F76" s="55">
        <v>12</v>
      </c>
      <c r="G76" s="53"/>
      <c r="H76" s="57"/>
      <c r="I76" s="56"/>
      <c r="J76" s="56"/>
      <c r="K76" s="36" t="s">
        <v>65</v>
      </c>
      <c r="L76" s="83">
        <v>76</v>
      </c>
      <c r="M76" s="83"/>
      <c r="N76" s="63"/>
      <c r="O76" s="86" t="s">
        <v>176</v>
      </c>
      <c r="P76" s="88">
        <v>43523.979363425926</v>
      </c>
      <c r="Q76" s="86" t="s">
        <v>305</v>
      </c>
      <c r="R76" s="89" t="s">
        <v>326</v>
      </c>
      <c r="S76" s="86" t="s">
        <v>332</v>
      </c>
      <c r="T76" s="86" t="s">
        <v>365</v>
      </c>
      <c r="U76" s="89" t="s">
        <v>386</v>
      </c>
      <c r="V76" s="89" t="s">
        <v>386</v>
      </c>
      <c r="W76" s="88">
        <v>43523.979363425926</v>
      </c>
      <c r="X76" s="89" t="s">
        <v>472</v>
      </c>
      <c r="Y76" s="86"/>
      <c r="Z76" s="86"/>
      <c r="AA76" s="92" t="s">
        <v>529</v>
      </c>
      <c r="AB76" s="86"/>
      <c r="AC76" s="86" t="b">
        <v>0</v>
      </c>
      <c r="AD76" s="86">
        <v>0</v>
      </c>
      <c r="AE76" s="92" t="s">
        <v>530</v>
      </c>
      <c r="AF76" s="86" t="b">
        <v>0</v>
      </c>
      <c r="AG76" s="86" t="s">
        <v>534</v>
      </c>
      <c r="AH76" s="86"/>
      <c r="AI76" s="92" t="s">
        <v>530</v>
      </c>
      <c r="AJ76" s="86" t="b">
        <v>0</v>
      </c>
      <c r="AK76" s="86">
        <v>0</v>
      </c>
      <c r="AL76" s="92" t="s">
        <v>530</v>
      </c>
      <c r="AM76" s="86" t="s">
        <v>543</v>
      </c>
      <c r="AN76" s="86" t="b">
        <v>0</v>
      </c>
      <c r="AO76" s="92" t="s">
        <v>529</v>
      </c>
      <c r="AP76" s="86" t="s">
        <v>176</v>
      </c>
      <c r="AQ76" s="86">
        <v>0</v>
      </c>
      <c r="AR76" s="86">
        <v>0</v>
      </c>
      <c r="AS76" s="86"/>
      <c r="AT76" s="86"/>
      <c r="AU76" s="86"/>
      <c r="AV76" s="86"/>
      <c r="AW76" s="86"/>
      <c r="AX76" s="86"/>
      <c r="AY76" s="86"/>
      <c r="AZ76" s="86"/>
      <c r="BA76">
        <v>5</v>
      </c>
      <c r="BB76" s="85" t="str">
        <f>REPLACE(INDEX(GroupVertices[Group],MATCH(Edges[[#This Row],[Vertex 1]],GroupVertices[Vertex],0)),1,1,"")</f>
        <v>2</v>
      </c>
      <c r="BC76" s="85" t="str">
        <f>REPLACE(INDEX(GroupVertices[Group],MATCH(Edges[[#This Row],[Vertex 2]],GroupVertices[Vertex],0)),1,1,"")</f>
        <v>2</v>
      </c>
      <c r="BD76" s="51">
        <v>0</v>
      </c>
      <c r="BE76" s="52">
        <v>0</v>
      </c>
      <c r="BF76" s="51">
        <v>0</v>
      </c>
      <c r="BG76" s="52">
        <v>0</v>
      </c>
      <c r="BH76" s="51">
        <v>0</v>
      </c>
      <c r="BI76" s="52">
        <v>0</v>
      </c>
      <c r="BJ76" s="51">
        <v>36</v>
      </c>
      <c r="BK76" s="52">
        <v>100</v>
      </c>
      <c r="BL76" s="51">
        <v>36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6"/>
    <dataValidation allowBlank="1" showErrorMessage="1" sqref="N2:N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6"/>
    <dataValidation allowBlank="1" showInputMessage="1" promptTitle="Edge Color" prompt="To select an optional edge color, right-click and select Select Color on the right-click menu." sqref="C3:C76"/>
    <dataValidation allowBlank="1" showInputMessage="1" promptTitle="Edge Width" prompt="Enter an optional edge width between 1 and 10." errorTitle="Invalid Edge Width" error="The optional edge width must be a whole number between 1 and 10." sqref="D3:D76"/>
    <dataValidation allowBlank="1" showInputMessage="1" promptTitle="Edge Opacity" prompt="Enter an optional edge opacity between 0 (transparent) and 100 (opaque)." errorTitle="Invalid Edge Opacity" error="The optional edge opacity must be a whole number between 0 and 10." sqref="F3:F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6">
      <formula1>ValidEdgeVisibilities</formula1>
    </dataValidation>
    <dataValidation allowBlank="1" showInputMessage="1" showErrorMessage="1" promptTitle="Vertex 1 Name" prompt="Enter the name of the edge's first vertex." sqref="A3:A76"/>
    <dataValidation allowBlank="1" showInputMessage="1" showErrorMessage="1" promptTitle="Vertex 2 Name" prompt="Enter the name of the edge's second vertex." sqref="B3:B76"/>
    <dataValidation allowBlank="1" showInputMessage="1" showErrorMessage="1" promptTitle="Edge Label" prompt="Enter an optional edge label." errorTitle="Invalid Edge Visibility" error="You have entered an unrecognized edge visibility.  Try selecting from the drop-down list instead." sqref="H3:H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6"/>
  </dataValidations>
  <hyperlinks>
    <hyperlink ref="R4" r:id="rId1" display="https://www.nxtbook.com/nxtbooks/ensembleiq/conveniencestorenews_201902/index.php#/1"/>
    <hyperlink ref="R5" r:id="rId2" display="https://www.nxtbook.com/nxtbooks/ensembleiq/conveniencestorenews_201902/index.php#/1"/>
    <hyperlink ref="R6" r:id="rId3" display="https://www.nxtbook.com/nxtbooks/ensembleiq/conveniencestorenews_201902/index.php#/1"/>
    <hyperlink ref="R7" r:id="rId4" display="https://twitter.com/EnsembleIQ/status/1097998265839173633"/>
    <hyperlink ref="R8" r:id="rId5" display="https://twitter.com/i/web/status/1098526580618481666"/>
    <hyperlink ref="R9" r:id="rId6" display="https://twitter.com/i/web/status/1098529920773513216"/>
    <hyperlink ref="R20" r:id="rId7" display="https://twitter.com/i/web/status/1098538137440129024"/>
    <hyperlink ref="R21" r:id="rId8" display="https://twitter.com/i/web/status/1098538542605717506"/>
    <hyperlink ref="R24" r:id="rId9" display="http://www2.kingrs.com/l/53612/2019-02-21/k4tqxc"/>
    <hyperlink ref="R25" r:id="rId10" display="https://www.nxtbook.com/nxtbooks/ensembleiq/pg_201902/index.php#/36"/>
    <hyperlink ref="R27" r:id="rId11" display="https://twitter.com/i/web/status/1097998265839173633"/>
    <hyperlink ref="R28" r:id="rId12" display="https://dy.si/skdym"/>
    <hyperlink ref="R29" r:id="rId13" display="https://www.nxtbook.com/nxtbooks/ensembleiq/cgt_201902/index.php#/10?platform=hootsuite"/>
    <hyperlink ref="R31" r:id="rId14" display="https://www.nxtbook.com/nxtbooks/ensembleiq/pg_201902/index.php#/80"/>
    <hyperlink ref="R32" r:id="rId15" display="https://www.nxtbook.com/nxtbooks/ensembleiq/pg_201902/index.php#/80"/>
    <hyperlink ref="R33" r:id="rId16" display="https://www.nxtbook.com/nxtbooks/ensembleiq/pg_201902/index.php#/80"/>
    <hyperlink ref="R34" r:id="rId17" display="https://www.nxtbook.com/nxtbooks/ensembleiq/pg_201902/index.php#/80"/>
    <hyperlink ref="R36" r:id="rId18" display="https://events.ensembleiq.com/rcas-2019"/>
    <hyperlink ref="R37" r:id="rId19" display="https://events.ensembleiq.com/rcas-2019"/>
    <hyperlink ref="R40" r:id="rId20" display="https://events.ensembleiq.com/rcas-2019"/>
    <hyperlink ref="R43" r:id="rId21" display="https://events.ensembleiq.com/rcas-2019"/>
    <hyperlink ref="R48" r:id="rId22" display="https://events.ensembleiq.com/rcas-2019/208595"/>
    <hyperlink ref="R49" r:id="rId23" display="https://events.ensembleiq.com/rcas-2019/208595"/>
    <hyperlink ref="R50" r:id="rId24" display="https://events.ensembleiq.com/rcas-2019"/>
    <hyperlink ref="R54" r:id="rId25" display="https://www.nxtbook.com/nxtbooks/ensembleiq/pg_201902/index.php#/2"/>
    <hyperlink ref="R55" r:id="rId26" display="https://twitter.com/i/web/status/1100539381537034240"/>
    <hyperlink ref="R56" r:id="rId27" display="https://twitter.com/i/web/status/1100759155831230464"/>
    <hyperlink ref="R58" r:id="rId28" display="https://twitter.com/i/web/status/1100806441080893440"/>
    <hyperlink ref="R59" r:id="rId29" display="https://twitter.com/i/web/status/1100806441080893440"/>
    <hyperlink ref="R60" r:id="rId30" display="https://events.ensembleiq.com/rcas-2019/208595"/>
    <hyperlink ref="R61" r:id="rId31" display="https://events.ensembleiq.com/rcas-2019"/>
    <hyperlink ref="R62" r:id="rId32" display="https://events.ensembleiq.com/rcas-2019"/>
    <hyperlink ref="R63" r:id="rId33" display="https://events.ensembleiq.com/rcas-2019/208595"/>
    <hyperlink ref="R64" r:id="rId34" display="https://events.ensembleiq.com/rcas-2019"/>
    <hyperlink ref="R65" r:id="rId35" display="https://www.nxtbook.com/nxtbooks/ensembleiq/dsn_201902/index.php#/62"/>
    <hyperlink ref="R67" r:id="rId36" display="https://events.ensembleiq.com/rcas-2019/208595"/>
    <hyperlink ref="R68" r:id="rId37" display="https://events.ensembleiq.com/rcas-2019/208595"/>
    <hyperlink ref="R69" r:id="rId38" display="https://events.ensembleiq.com/rcas-2019/208595"/>
    <hyperlink ref="R70" r:id="rId39" display="https://events.ensembleiq.com/rcas-2019/208595"/>
    <hyperlink ref="R72" r:id="rId40" display="https://events.ensembleiq.com/p2plu-bootcamp"/>
    <hyperlink ref="R74" r:id="rId41" display="https://events.ensembleiq.com/p2plu-bootcamp"/>
    <hyperlink ref="R76" r:id="rId42" display="https://events.ensembleiq.com/p2plu-bootcamp"/>
    <hyperlink ref="U4" r:id="rId43" display="https://pbs.twimg.com/media/DzdRQ8QWkAACMXh.jpg"/>
    <hyperlink ref="U6" r:id="rId44" display="https://pbs.twimg.com/media/DzdRQ8QWkAACMXh.jpg"/>
    <hyperlink ref="U31" r:id="rId45" display="https://pbs.twimg.com/media/D0WENC6WoAI7lY6.jpg"/>
    <hyperlink ref="U32" r:id="rId46" display="https://pbs.twimg.com/media/D0WENC6WoAI7lY6.jpg"/>
    <hyperlink ref="U33" r:id="rId47" display="https://pbs.twimg.com/tweet_video_thumb/DzyBiJdW0AImg59.jpg"/>
    <hyperlink ref="U34" r:id="rId48" display="https://pbs.twimg.com/tweet_video_thumb/DzyBiJdW0AImg59.jpg"/>
    <hyperlink ref="U36" r:id="rId49" display="https://pbs.twimg.com/media/D0XhXMxXQAAas2a.jpg"/>
    <hyperlink ref="U37" r:id="rId50" display="https://pbs.twimg.com/media/D0XhXMxXQAAas2a.jpg"/>
    <hyperlink ref="U40" r:id="rId51" display="https://pbs.twimg.com/media/DzeprxBWkAIkLpK.jpg"/>
    <hyperlink ref="U43" r:id="rId52" display="https://pbs.twimg.com/media/DzvbXb1W0AE335f.jpg"/>
    <hyperlink ref="U46" r:id="rId53" display="https://pbs.twimg.com/media/Dz8LVQUWwAU2s0A.jpg"/>
    <hyperlink ref="U48" r:id="rId54" display="https://pbs.twimg.com/media/D0WNh5WXQAUOYA1.jpg"/>
    <hyperlink ref="U49" r:id="rId55" display="https://pbs.twimg.com/media/D0WNh5WXQAUOYA1.jpg"/>
    <hyperlink ref="U50" r:id="rId56" display="https://pbs.twimg.com/media/D0XhXMxXQAAas2a.jpg"/>
    <hyperlink ref="U54" r:id="rId57" display="https://pbs.twimg.com/media/D0XXv41WsAED6Gn.jpg"/>
    <hyperlink ref="U60" r:id="rId58" display="https://pbs.twimg.com/media/D0WCZmHWsAId37U.jpg"/>
    <hyperlink ref="U61" r:id="rId59" display="https://pbs.twimg.com/media/D0cA1rWUwAAlyFk.jpg"/>
    <hyperlink ref="U62" r:id="rId60" display="https://pbs.twimg.com/media/D0cA1rWUwAAlyFk.jpg"/>
    <hyperlink ref="U63" r:id="rId61" display="https://pbs.twimg.com/media/DzS-nLhXQAErVba.jpg"/>
    <hyperlink ref="U64" r:id="rId62" display="https://pbs.twimg.com/media/D0cA1rWUwAAlyFk.jpg"/>
    <hyperlink ref="U65" r:id="rId63" display="https://pbs.twimg.com/media/D0W0iDfX0AAZJbQ.png"/>
    <hyperlink ref="U67" r:id="rId64" display="https://pbs.twimg.com/media/DyQB8b2X0AAsuOR.jpg"/>
    <hyperlink ref="U68" r:id="rId65" display="https://pbs.twimg.com/media/DzYINSFX4AUMl-g.jpg"/>
    <hyperlink ref="U69" r:id="rId66" display="https://pbs.twimg.com/media/Dz3BvhXWwAAhTQE.jpg"/>
    <hyperlink ref="U70" r:id="rId67" display="https://pbs.twimg.com/media/Dz8LVQUWwAU2s0A.jpg"/>
    <hyperlink ref="U72" r:id="rId68" display="https://pbs.twimg.com/media/DzTEkWfX4AEh4xB.jpg"/>
    <hyperlink ref="U73" r:id="rId69" display="https://pbs.twimg.com/media/Dzy183KX0AEI4KM.jpg"/>
    <hyperlink ref="U74" r:id="rId70" display="https://pbs.twimg.com/media/Dzzi1cQWwAAyUg0.jpg"/>
    <hyperlink ref="U75" r:id="rId71" display="https://pbs.twimg.com/media/Dz4YBxiW0AImRMD.jpg"/>
    <hyperlink ref="U76" r:id="rId72" display="https://pbs.twimg.com/media/D0cvlusUcAAlNUd.jpg"/>
    <hyperlink ref="V3" r:id="rId73" display="http://pbs.twimg.com/profile_images/933442473455706112/gp9DOtSx_normal.jpg"/>
    <hyperlink ref="V4" r:id="rId74" display="https://pbs.twimg.com/media/DzdRQ8QWkAACMXh.jpg"/>
    <hyperlink ref="V5" r:id="rId75" display="http://pbs.twimg.com/profile_images/788297097166618624/HDpOiYPc_normal.jpg"/>
    <hyperlink ref="V6" r:id="rId76" display="https://pbs.twimg.com/media/DzdRQ8QWkAACMXh.jpg"/>
    <hyperlink ref="V7" r:id="rId77" display="http://pbs.twimg.com/profile_images/800624133616726016/WkSrgGo3_normal.jpg"/>
    <hyperlink ref="V8" r:id="rId78" display="http://pbs.twimg.com/profile_images/1061910852067041280/pCnMjyPh_normal.jpg"/>
    <hyperlink ref="V9" r:id="rId79" display="http://pbs.twimg.com/profile_images/1062514057096220672/0MtRr4zi_normal.jpg"/>
    <hyperlink ref="V10" r:id="rId80" display="http://pbs.twimg.com/profile_images/967068535661850624/AwKlCcTl_normal.jpg"/>
    <hyperlink ref="V11" r:id="rId81" display="http://pbs.twimg.com/profile_images/967068535661850624/AwKlCcTl_normal.jpg"/>
    <hyperlink ref="V12" r:id="rId82" display="http://pbs.twimg.com/profile_images/1057949676161429505/0zvPdhEa_normal.jpg"/>
    <hyperlink ref="V13" r:id="rId83" display="http://pbs.twimg.com/profile_images/1057949676161429505/0zvPdhEa_normal.jpg"/>
    <hyperlink ref="V14" r:id="rId84" display="http://pbs.twimg.com/profile_images/1014261001770938370/JSAPfkKM_normal.jpg"/>
    <hyperlink ref="V15" r:id="rId85" display="http://pbs.twimg.com/profile_images/1014261001770938370/JSAPfkKM_normal.jpg"/>
    <hyperlink ref="V16" r:id="rId86" display="http://pbs.twimg.com/profile_images/1031777813903364097/t_1wUeTr_normal.jpg"/>
    <hyperlink ref="V17" r:id="rId87" display="http://pbs.twimg.com/profile_images/1031777813903364097/t_1wUeTr_normal.jpg"/>
    <hyperlink ref="V18" r:id="rId88" display="http://pbs.twimg.com/profile_images/1020714709958447104/jhUTGa9d_normal.jpg"/>
    <hyperlink ref="V19" r:id="rId89" display="http://pbs.twimg.com/profile_images/1020714709958447104/jhUTGa9d_normal.jpg"/>
    <hyperlink ref="V20" r:id="rId90" display="http://pbs.twimg.com/profile_images/1061898735234531328/qXreED7r_normal.jpg"/>
    <hyperlink ref="V21" r:id="rId91" display="http://pbs.twimg.com/profile_images/1061898735234531328/qXreED7r_normal.jpg"/>
    <hyperlink ref="V22" r:id="rId92" display="http://pbs.twimg.com/profile_images/979788186766454784/-7lO_Azb_normal.jpg"/>
    <hyperlink ref="V23" r:id="rId93" display="http://pbs.twimg.com/profile_images/979788186766454784/-7lO_Azb_normal.jpg"/>
    <hyperlink ref="V24" r:id="rId94" display="http://pbs.twimg.com/profile_images/1318778139/KRS_logo_twitter_normal.jpg"/>
    <hyperlink ref="V25" r:id="rId95" display="http://pbs.twimg.com/profile_images/700054954845859843/5Nx2w2OE_normal.png"/>
    <hyperlink ref="V26" r:id="rId96" display="http://pbs.twimg.com/profile_images/1045236962297303040/ixBm-t3-_normal.jpg"/>
    <hyperlink ref="V27" r:id="rId97" display="http://pbs.twimg.com/profile_images/763785096436461568/Gmu9I3qZ_normal.jpg"/>
    <hyperlink ref="V28" r:id="rId98" display="http://abs.twimg.com/sticky/default_profile_images/default_profile_normal.png"/>
    <hyperlink ref="V29" r:id="rId99" display="http://pbs.twimg.com/profile_images/657207052809297920/RvDZZj52_normal.jpg"/>
    <hyperlink ref="V30" r:id="rId100" display="http://pbs.twimg.com/profile_images/674444756680908800/EC0IEwMD_normal.jpg"/>
    <hyperlink ref="V31" r:id="rId101" display="https://pbs.twimg.com/media/D0WENC6WoAI7lY6.jpg"/>
    <hyperlink ref="V32" r:id="rId102" display="https://pbs.twimg.com/media/D0WENC6WoAI7lY6.jpg"/>
    <hyperlink ref="V33" r:id="rId103" display="https://pbs.twimg.com/tweet_video_thumb/DzyBiJdW0AImg59.jpg"/>
    <hyperlink ref="V34" r:id="rId104" display="https://pbs.twimg.com/tweet_video_thumb/DzyBiJdW0AImg59.jpg"/>
    <hyperlink ref="V35" r:id="rId105" display="http://pbs.twimg.com/profile_images/1095347754220568576/UzIOiwT9_normal.jpg"/>
    <hyperlink ref="V36" r:id="rId106" display="https://pbs.twimg.com/media/D0XhXMxXQAAas2a.jpg"/>
    <hyperlink ref="V37" r:id="rId107" display="https://pbs.twimg.com/media/D0XhXMxXQAAas2a.jpg"/>
    <hyperlink ref="V38" r:id="rId108" display="http://pbs.twimg.com/profile_images/785535689819561984/X5KiijPc_normal.jpg"/>
    <hyperlink ref="V39" r:id="rId109" display="http://pbs.twimg.com/profile_images/785535689819561984/X5KiijPc_normal.jpg"/>
    <hyperlink ref="V40" r:id="rId110" display="https://pbs.twimg.com/media/DzeprxBWkAIkLpK.jpg"/>
    <hyperlink ref="V41" r:id="rId111" display="http://pbs.twimg.com/profile_images/785535689819561984/X5KiijPc_normal.jpg"/>
    <hyperlink ref="V42" r:id="rId112" display="http://pbs.twimg.com/profile_images/785535689819561984/X5KiijPc_normal.jpg"/>
    <hyperlink ref="V43" r:id="rId113" display="https://pbs.twimg.com/media/DzvbXb1W0AE335f.jpg"/>
    <hyperlink ref="V44" r:id="rId114" display="http://pbs.twimg.com/profile_images/785535689819561984/X5KiijPc_normal.jpg"/>
    <hyperlink ref="V45" r:id="rId115" display="http://pbs.twimg.com/profile_images/785535689819561984/X5KiijPc_normal.jpg"/>
    <hyperlink ref="V46" r:id="rId116" display="https://pbs.twimg.com/media/Dz8LVQUWwAU2s0A.jpg"/>
    <hyperlink ref="V47" r:id="rId117" display="http://pbs.twimg.com/profile_images/785535689819561984/X5KiijPc_normal.jpg"/>
    <hyperlink ref="V48" r:id="rId118" display="https://pbs.twimg.com/media/D0WNh5WXQAUOYA1.jpg"/>
    <hyperlink ref="V49" r:id="rId119" display="https://pbs.twimg.com/media/D0WNh5WXQAUOYA1.jpg"/>
    <hyperlink ref="V50" r:id="rId120" display="https://pbs.twimg.com/media/D0XhXMxXQAAas2a.jpg"/>
    <hyperlink ref="V51" r:id="rId121" display="http://pbs.twimg.com/profile_images/1046186729470918656/ORC2513v_normal.jpg"/>
    <hyperlink ref="V52" r:id="rId122" display="http://pbs.twimg.com/profile_images/730839158357405696/YSR6wVjc_normal.jpg"/>
    <hyperlink ref="V53" r:id="rId123" display="http://pbs.twimg.com/profile_images/730839158357405696/YSR6wVjc_normal.jpg"/>
    <hyperlink ref="V54" r:id="rId124" display="https://pbs.twimg.com/media/D0XXv41WsAED6Gn.jpg"/>
    <hyperlink ref="V55" r:id="rId125" display="http://pbs.twimg.com/profile_images/1012372433557512192/ouI1Lbgb_normal.jpg"/>
    <hyperlink ref="V56" r:id="rId126" display="http://pbs.twimg.com/profile_images/3149744811/8c61c8ded40f4cabada4a57bc2475578_normal.jpeg"/>
    <hyperlink ref="V57" r:id="rId127" display="http://pbs.twimg.com/profile_images/1080232237260369920/qQGu8EqG_normal.jpg"/>
    <hyperlink ref="V58" r:id="rId128" display="http://pbs.twimg.com/profile_images/684048590411448320/FZ6mYnNy_normal.jpg"/>
    <hyperlink ref="V59" r:id="rId129" display="http://pbs.twimg.com/profile_images/684048590411448320/FZ6mYnNy_normal.jpg"/>
    <hyperlink ref="V60" r:id="rId130" display="https://pbs.twimg.com/media/D0WCZmHWsAId37U.jpg"/>
    <hyperlink ref="V61" r:id="rId131" display="https://pbs.twimg.com/media/D0cA1rWUwAAlyFk.jpg"/>
    <hyperlink ref="V62" r:id="rId132" display="https://pbs.twimg.com/media/D0cA1rWUwAAlyFk.jpg"/>
    <hyperlink ref="V63" r:id="rId133" display="https://pbs.twimg.com/media/DzS-nLhXQAErVba.jpg"/>
    <hyperlink ref="V64" r:id="rId134" display="https://pbs.twimg.com/media/D0cA1rWUwAAlyFk.jpg"/>
    <hyperlink ref="V65" r:id="rId135" display="https://pbs.twimg.com/media/D0W0iDfX0AAZJbQ.png"/>
    <hyperlink ref="V66" r:id="rId136" display="http://pbs.twimg.com/profile_images/1098671659802861569/WB8D15yr_normal.png"/>
    <hyperlink ref="V67" r:id="rId137" display="https://pbs.twimg.com/media/DyQB8b2X0AAsuOR.jpg"/>
    <hyperlink ref="V68" r:id="rId138" display="https://pbs.twimg.com/media/DzYINSFX4AUMl-g.jpg"/>
    <hyperlink ref="V69" r:id="rId139" display="https://pbs.twimg.com/media/Dz3BvhXWwAAhTQE.jpg"/>
    <hyperlink ref="V70" r:id="rId140" display="https://pbs.twimg.com/media/Dz8LVQUWwAU2s0A.jpg"/>
    <hyperlink ref="V71" r:id="rId141" display="http://pbs.twimg.com/profile_images/877962175997812736/iyfQEmTp_normal.jpg"/>
    <hyperlink ref="V72" r:id="rId142" display="https://pbs.twimg.com/media/DzTEkWfX4AEh4xB.jpg"/>
    <hyperlink ref="V73" r:id="rId143" display="https://pbs.twimg.com/media/Dzy183KX0AEI4KM.jpg"/>
    <hyperlink ref="V74" r:id="rId144" display="https://pbs.twimg.com/media/Dzzi1cQWwAAyUg0.jpg"/>
    <hyperlink ref="V75" r:id="rId145" display="https://pbs.twimg.com/media/Dz4YBxiW0AImRMD.jpg"/>
    <hyperlink ref="V76" r:id="rId146" display="https://pbs.twimg.com/media/D0cvlusUcAAlNUd.jpg"/>
    <hyperlink ref="X3" r:id="rId147" display="https://twitter.com/#!/benrund/status/1095919703510388737"/>
    <hyperlink ref="X4" r:id="rId148" display="https://twitter.com/#!/lizerk/status/1096434406124863488"/>
    <hyperlink ref="X5" r:id="rId149" display="https://twitter.com/#!/riversandmdm/status/1095738313783291904"/>
    <hyperlink ref="X6" r:id="rId150" display="https://twitter.com/#!/lizerk/status/1096434406124863488"/>
    <hyperlink ref="X7" r:id="rId151" display="https://twitter.com/#!/laura_freund/status/1098216070391975943"/>
    <hyperlink ref="X8" r:id="rId152" display="https://twitter.com/#!/insolarkorea/status/1098526580618481666"/>
    <hyperlink ref="X9" r:id="rId153" display="https://twitter.com/#!/insolarjapan/status/1098529920773513216"/>
    <hyperlink ref="X10" r:id="rId154" display="https://twitter.com/#!/how_to_coin/status/1098538599258021888"/>
    <hyperlink ref="X11" r:id="rId155" display="https://twitter.com/#!/how_to_coin/status/1098538599258021888"/>
    <hyperlink ref="X12" r:id="rId156" display="https://twitter.com/#!/rolandasoz/status/1098539037135122433"/>
    <hyperlink ref="X13" r:id="rId157" display="https://twitter.com/#!/rolandasoz/status/1098539037135122433"/>
    <hyperlink ref="X14" r:id="rId158" display="https://twitter.com/#!/mauri_the_coach/status/1098578611735592962"/>
    <hyperlink ref="X15" r:id="rId159" display="https://twitter.com/#!/mauri_the_coach/status/1098578611735592962"/>
    <hyperlink ref="X16" r:id="rId160" display="https://twitter.com/#!/lowcap_hunter/status/1098619698521038848"/>
    <hyperlink ref="X17" r:id="rId161" display="https://twitter.com/#!/lowcap_hunter/status/1098619698521038848"/>
    <hyperlink ref="X18" r:id="rId162" display="https://twitter.com/#!/chschnei_at/status/1098646777748746240"/>
    <hyperlink ref="X19" r:id="rId163" display="https://twitter.com/#!/chschnei_at/status/1098646777748746240"/>
    <hyperlink ref="X20" r:id="rId164" display="https://twitter.com/#!/insolario/status/1098538137440129024"/>
    <hyperlink ref="X21" r:id="rId165" display="https://twitter.com/#!/insolario/status/1098538542605717506"/>
    <hyperlink ref="X22" r:id="rId166" display="https://twitter.com/#!/efantasia98/status/1098685918884577280"/>
    <hyperlink ref="X23" r:id="rId167" display="https://twitter.com/#!/efantasia98/status/1098685918884577280"/>
    <hyperlink ref="X24" r:id="rId168" display="https://twitter.com/#!/kingretail/status/1098706408722186240"/>
    <hyperlink ref="X25" r:id="rId169" display="https://twitter.com/#!/unclegiuseppes/status/1098311393424654339"/>
    <hyperlink ref="X26" r:id="rId170" display="https://twitter.com/#!/hubertpellegrin/status/1098744587844272128"/>
    <hyperlink ref="X27" r:id="rId171" display="https://twitter.com/#!/ensembleiq/status/1097998265839173633"/>
    <hyperlink ref="X28" r:id="rId172" display="https://twitter.com/#!/stuartgreene11/status/1098950806508851200"/>
    <hyperlink ref="X29" r:id="rId173" display="https://twitter.com/#!/ims_msa/status/1100102431940186112"/>
    <hyperlink ref="X30" r:id="rId174" display="https://twitter.com/#!/tommyb333/status/1100213421461696518"/>
    <hyperlink ref="X31" r:id="rId175" display="https://twitter.com/#!/sap_cp/status/1100431045512581121"/>
    <hyperlink ref="X32" r:id="rId176" display="https://twitter.com/#!/sap_cp/status/1100431045512581121"/>
    <hyperlink ref="X33" r:id="rId177" display="https://twitter.com/#!/sap_cp/status/1097894859485130757"/>
    <hyperlink ref="X34" r:id="rId178" display="https://twitter.com/#!/sap_cp/status/1097894859485130757"/>
    <hyperlink ref="X35" r:id="rId179" display="https://twitter.com/#!/jimdudlicek/status/1100524558610661376"/>
    <hyperlink ref="X36" r:id="rId180" display="https://twitter.com/#!/simoneknaap/status/1100533474480525312"/>
    <hyperlink ref="X37" r:id="rId181" display="https://twitter.com/#!/simoneknaap/status/1100533474480525312"/>
    <hyperlink ref="X38" r:id="rId182" display="https://twitter.com/#!/simoneknaap/status/1096031006501584897"/>
    <hyperlink ref="X39" r:id="rId183" display="https://twitter.com/#!/simoneknaap/status/1096031006501584897"/>
    <hyperlink ref="X40" r:id="rId184" display="https://twitter.com/#!/simoneknaap/status/1096531605932388352"/>
    <hyperlink ref="X41" r:id="rId185" display="https://twitter.com/#!/simoneknaap/status/1097545279086227456"/>
    <hyperlink ref="X42" r:id="rId186" display="https://twitter.com/#!/simoneknaap/status/1097634368531689473"/>
    <hyperlink ref="X43" r:id="rId187" display="https://twitter.com/#!/simoneknaap/status/1097712131485634560"/>
    <hyperlink ref="X44" r:id="rId188" display="https://twitter.com/#!/simoneknaap/status/1098267302359977986"/>
    <hyperlink ref="X45" r:id="rId189" display="https://twitter.com/#!/simoneknaap/status/1098811626499854336"/>
    <hyperlink ref="X46" r:id="rId190" display="https://twitter.com/#!/simoneknaap/status/1099174010594754560"/>
    <hyperlink ref="X47" r:id="rId191" display="https://twitter.com/#!/simoneknaap/status/1099536399785754624"/>
    <hyperlink ref="X48" r:id="rId192" display="https://twitter.com/#!/simoneknaap/status/1100441298966888450"/>
    <hyperlink ref="X49" r:id="rId193" display="https://twitter.com/#!/simoneknaap/status/1100441298966888450"/>
    <hyperlink ref="X50" r:id="rId194" display="https://twitter.com/#!/simoneknaap/status/1100533474480525312"/>
    <hyperlink ref="X51" r:id="rId195" display="https://twitter.com/#!/taskpro360/status/1100536334769442819"/>
    <hyperlink ref="X52" r:id="rId196" display="https://twitter.com/#!/pharmacypodcast/status/1100537137752145920"/>
    <hyperlink ref="X53" r:id="rId197" display="https://twitter.com/#!/pharmacypodcast/status/1100537137752145920"/>
    <hyperlink ref="X54" r:id="rId198" display="https://twitter.com/#!/pgrocer/status/1100523405999251456"/>
    <hyperlink ref="X55" r:id="rId199" display="https://twitter.com/#!/cpginsights/status/1100539381537034240"/>
    <hyperlink ref="X56" r:id="rId200" display="https://twitter.com/#!/lorimitchellkel/status/1100759155831230464"/>
    <hyperlink ref="X57" r:id="rId201" display="https://twitter.com/#!/bizuser/status/1100760684357345280"/>
    <hyperlink ref="X58" r:id="rId202" display="https://twitter.com/#!/ritanumerof/status/1100806441080893440"/>
    <hyperlink ref="X59" r:id="rId203" display="https://twitter.com/#!/ritanumerof/status/1100806441080893440"/>
    <hyperlink ref="X60" r:id="rId204" display="https://twitter.com/#!/cgtmagazine/status/1100429061908848640"/>
    <hyperlink ref="X61" r:id="rId205" display="https://twitter.com/#!/cgtmagazine/status/1100849558198894592"/>
    <hyperlink ref="X62" r:id="rId206" display="https://twitter.com/#!/cgtmagazine/status/1100849558198894592"/>
    <hyperlink ref="X63" r:id="rId207" display="https://twitter.com/#!/cgtmagazine/status/1095710191121846272"/>
    <hyperlink ref="X64" r:id="rId208" display="https://twitter.com/#!/cgtmagazine/status/1100849558198894592"/>
    <hyperlink ref="X65" r:id="rId209" display="https://twitter.com/#!/rxownership/status/1100484190221537280"/>
    <hyperlink ref="X66" r:id="rId210" display="https://twitter.com/#!/drugstorenews/status/1100851716822614017"/>
    <hyperlink ref="X67" r:id="rId211" display="https://twitter.com/#!/cgtmagazine/status/1090999149204594688"/>
    <hyperlink ref="X68" r:id="rId212" display="https://twitter.com/#!/cgtmagazine/status/1096072585530482693"/>
    <hyperlink ref="X69" r:id="rId213" display="https://twitter.com/#!/cgtmagazine/status/1098246910073278465"/>
    <hyperlink ref="X70" r:id="rId214" display="https://twitter.com/#!/cgtmagazine/status/1098609296147927040"/>
    <hyperlink ref="X71" r:id="rId215" display="https://twitter.com/#!/path2purchaseiq/status/1096109399251341313"/>
    <hyperlink ref="X72" r:id="rId216" display="https://twitter.com/#!/path2purchaseiq/status/1095716739822825473"/>
    <hyperlink ref="X73" r:id="rId217" display="https://twitter.com/#!/path2purchaseiq/status/1097952468028280832"/>
    <hyperlink ref="X74" r:id="rId218" display="https://twitter.com/#!/path2purchaseiq/status/1098001818318262272"/>
    <hyperlink ref="X75" r:id="rId219" display="https://twitter.com/#!/path2purchaseiq/status/1098341780142080000"/>
    <hyperlink ref="X76" r:id="rId220" display="https://twitter.com/#!/path2purchaseiq/status/1100900960942129152"/>
    <hyperlink ref="AZ54" r:id="rId221" display="https://api.twitter.com/1.1/geo/id/a592bd6ceb1319f7.json"/>
  </hyperlinks>
  <printOptions/>
  <pageMargins left="0.7" right="0.7" top="0.75" bottom="0.75" header="0.3" footer="0.3"/>
  <pageSetup horizontalDpi="600" verticalDpi="600" orientation="portrait" r:id="rId225"/>
  <legacyDrawing r:id="rId223"/>
  <tableParts>
    <tablePart r:id="rId22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1259</v>
      </c>
      <c r="B1" s="13" t="s">
        <v>1383</v>
      </c>
      <c r="C1" s="13" t="s">
        <v>1384</v>
      </c>
      <c r="D1" s="13" t="s">
        <v>144</v>
      </c>
      <c r="E1" s="13" t="s">
        <v>1386</v>
      </c>
      <c r="F1" s="13" t="s">
        <v>1387</v>
      </c>
      <c r="G1" s="13" t="s">
        <v>1388</v>
      </c>
    </row>
    <row r="2" spans="1:7" ht="15">
      <c r="A2" s="85" t="s">
        <v>997</v>
      </c>
      <c r="B2" s="85">
        <v>72</v>
      </c>
      <c r="C2" s="132">
        <v>0.04951856946354883</v>
      </c>
      <c r="D2" s="85" t="s">
        <v>1385</v>
      </c>
      <c r="E2" s="85"/>
      <c r="F2" s="85"/>
      <c r="G2" s="85"/>
    </row>
    <row r="3" spans="1:7" ht="15">
      <c r="A3" s="85" t="s">
        <v>998</v>
      </c>
      <c r="B3" s="85">
        <v>14</v>
      </c>
      <c r="C3" s="132">
        <v>0.009628610729023384</v>
      </c>
      <c r="D3" s="85" t="s">
        <v>1385</v>
      </c>
      <c r="E3" s="85"/>
      <c r="F3" s="85"/>
      <c r="G3" s="85"/>
    </row>
    <row r="4" spans="1:7" ht="15">
      <c r="A4" s="85" t="s">
        <v>999</v>
      </c>
      <c r="B4" s="85">
        <v>0</v>
      </c>
      <c r="C4" s="132">
        <v>0</v>
      </c>
      <c r="D4" s="85" t="s">
        <v>1385</v>
      </c>
      <c r="E4" s="85"/>
      <c r="F4" s="85"/>
      <c r="G4" s="85"/>
    </row>
    <row r="5" spans="1:7" ht="15">
      <c r="A5" s="85" t="s">
        <v>1000</v>
      </c>
      <c r="B5" s="85">
        <v>1368</v>
      </c>
      <c r="C5" s="132">
        <v>0.9408528198074277</v>
      </c>
      <c r="D5" s="85" t="s">
        <v>1385</v>
      </c>
      <c r="E5" s="85"/>
      <c r="F5" s="85"/>
      <c r="G5" s="85"/>
    </row>
    <row r="6" spans="1:7" ht="15">
      <c r="A6" s="85" t="s">
        <v>1001</v>
      </c>
      <c r="B6" s="85">
        <v>1454</v>
      </c>
      <c r="C6" s="132">
        <v>1</v>
      </c>
      <c r="D6" s="85" t="s">
        <v>1385</v>
      </c>
      <c r="E6" s="85"/>
      <c r="F6" s="85"/>
      <c r="G6" s="85"/>
    </row>
    <row r="7" spans="1:7" ht="15">
      <c r="A7" s="91" t="s">
        <v>1002</v>
      </c>
      <c r="B7" s="91">
        <v>21</v>
      </c>
      <c r="C7" s="133">
        <v>0.014259112717014836</v>
      </c>
      <c r="D7" s="91" t="s">
        <v>1385</v>
      </c>
      <c r="E7" s="91" t="b">
        <v>0</v>
      </c>
      <c r="F7" s="91" t="b">
        <v>0</v>
      </c>
      <c r="G7" s="91" t="b">
        <v>0</v>
      </c>
    </row>
    <row r="8" spans="1:7" ht="15">
      <c r="A8" s="91" t="s">
        <v>1003</v>
      </c>
      <c r="B8" s="91">
        <v>20</v>
      </c>
      <c r="C8" s="133">
        <v>0.010130175055868823</v>
      </c>
      <c r="D8" s="91" t="s">
        <v>1385</v>
      </c>
      <c r="E8" s="91" t="b">
        <v>0</v>
      </c>
      <c r="F8" s="91" t="b">
        <v>0</v>
      </c>
      <c r="G8" s="91" t="b">
        <v>0</v>
      </c>
    </row>
    <row r="9" spans="1:7" ht="15">
      <c r="A9" s="91" t="s">
        <v>1004</v>
      </c>
      <c r="B9" s="91">
        <v>19</v>
      </c>
      <c r="C9" s="133">
        <v>0.010094993139948313</v>
      </c>
      <c r="D9" s="91" t="s">
        <v>1385</v>
      </c>
      <c r="E9" s="91" t="b">
        <v>0</v>
      </c>
      <c r="F9" s="91" t="b">
        <v>0</v>
      </c>
      <c r="G9" s="91" t="b">
        <v>0</v>
      </c>
    </row>
    <row r="10" spans="1:7" ht="15">
      <c r="A10" s="91" t="s">
        <v>346</v>
      </c>
      <c r="B10" s="91">
        <v>18</v>
      </c>
      <c r="C10" s="133">
        <v>0.010531922959126853</v>
      </c>
      <c r="D10" s="91" t="s">
        <v>1385</v>
      </c>
      <c r="E10" s="91" t="b">
        <v>0</v>
      </c>
      <c r="F10" s="91" t="b">
        <v>0</v>
      </c>
      <c r="G10" s="91" t="b">
        <v>0</v>
      </c>
    </row>
    <row r="11" spans="1:7" ht="15">
      <c r="A11" s="91" t="s">
        <v>962</v>
      </c>
      <c r="B11" s="91">
        <v>17</v>
      </c>
      <c r="C11" s="133">
        <v>0.01097585873328037</v>
      </c>
      <c r="D11" s="91" t="s">
        <v>1385</v>
      </c>
      <c r="E11" s="91" t="b">
        <v>0</v>
      </c>
      <c r="F11" s="91" t="b">
        <v>0</v>
      </c>
      <c r="G11" s="91" t="b">
        <v>0</v>
      </c>
    </row>
    <row r="12" spans="1:7" ht="15">
      <c r="A12" s="91" t="s">
        <v>1006</v>
      </c>
      <c r="B12" s="91">
        <v>17</v>
      </c>
      <c r="C12" s="133">
        <v>0.01044524815287487</v>
      </c>
      <c r="D12" s="91" t="s">
        <v>1385</v>
      </c>
      <c r="E12" s="91" t="b">
        <v>0</v>
      </c>
      <c r="F12" s="91" t="b">
        <v>0</v>
      </c>
      <c r="G12" s="91" t="b">
        <v>0</v>
      </c>
    </row>
    <row r="13" spans="1:7" ht="15">
      <c r="A13" s="91" t="s">
        <v>237</v>
      </c>
      <c r="B13" s="91">
        <v>12</v>
      </c>
      <c r="C13" s="133">
        <v>0.009042676297882404</v>
      </c>
      <c r="D13" s="91" t="s">
        <v>1385</v>
      </c>
      <c r="E13" s="91" t="b">
        <v>0</v>
      </c>
      <c r="F13" s="91" t="b">
        <v>0</v>
      </c>
      <c r="G13" s="91" t="b">
        <v>0</v>
      </c>
    </row>
    <row r="14" spans="1:7" ht="15">
      <c r="A14" s="91" t="s">
        <v>964</v>
      </c>
      <c r="B14" s="91">
        <v>10</v>
      </c>
      <c r="C14" s="133">
        <v>0.00841731465114133</v>
      </c>
      <c r="D14" s="91" t="s">
        <v>1385</v>
      </c>
      <c r="E14" s="91" t="b">
        <v>0</v>
      </c>
      <c r="F14" s="91" t="b">
        <v>0</v>
      </c>
      <c r="G14" s="91" t="b">
        <v>0</v>
      </c>
    </row>
    <row r="15" spans="1:7" ht="15">
      <c r="A15" s="91" t="s">
        <v>1018</v>
      </c>
      <c r="B15" s="91">
        <v>10</v>
      </c>
      <c r="C15" s="133">
        <v>0.010142280797975885</v>
      </c>
      <c r="D15" s="91" t="s">
        <v>1385</v>
      </c>
      <c r="E15" s="91" t="b">
        <v>0</v>
      </c>
      <c r="F15" s="91" t="b">
        <v>1</v>
      </c>
      <c r="G15" s="91" t="b">
        <v>0</v>
      </c>
    </row>
    <row r="16" spans="1:7" ht="15">
      <c r="A16" s="91" t="s">
        <v>963</v>
      </c>
      <c r="B16" s="91">
        <v>10</v>
      </c>
      <c r="C16" s="133">
        <v>0.00841731465114133</v>
      </c>
      <c r="D16" s="91" t="s">
        <v>1385</v>
      </c>
      <c r="E16" s="91" t="b">
        <v>0</v>
      </c>
      <c r="F16" s="91" t="b">
        <v>0</v>
      </c>
      <c r="G16" s="91" t="b">
        <v>0</v>
      </c>
    </row>
    <row r="17" spans="1:7" ht="15">
      <c r="A17" s="91" t="s">
        <v>343</v>
      </c>
      <c r="B17" s="91">
        <v>10</v>
      </c>
      <c r="C17" s="133">
        <v>0.00841731465114133</v>
      </c>
      <c r="D17" s="91" t="s">
        <v>1385</v>
      </c>
      <c r="E17" s="91" t="b">
        <v>0</v>
      </c>
      <c r="F17" s="91" t="b">
        <v>0</v>
      </c>
      <c r="G17" s="91" t="b">
        <v>0</v>
      </c>
    </row>
    <row r="18" spans="1:7" ht="15">
      <c r="A18" s="91" t="s">
        <v>1012</v>
      </c>
      <c r="B18" s="91">
        <v>10</v>
      </c>
      <c r="C18" s="133">
        <v>0.00841731465114133</v>
      </c>
      <c r="D18" s="91" t="s">
        <v>1385</v>
      </c>
      <c r="E18" s="91" t="b">
        <v>0</v>
      </c>
      <c r="F18" s="91" t="b">
        <v>0</v>
      </c>
      <c r="G18" s="91" t="b">
        <v>0</v>
      </c>
    </row>
    <row r="19" spans="1:7" ht="15">
      <c r="A19" s="91" t="s">
        <v>1047</v>
      </c>
      <c r="B19" s="91">
        <v>9</v>
      </c>
      <c r="C19" s="133">
        <v>0.009799011634298029</v>
      </c>
      <c r="D19" s="91" t="s">
        <v>1385</v>
      </c>
      <c r="E19" s="91" t="b">
        <v>1</v>
      </c>
      <c r="F19" s="91" t="b">
        <v>0</v>
      </c>
      <c r="G19" s="91" t="b">
        <v>0</v>
      </c>
    </row>
    <row r="20" spans="1:7" ht="15">
      <c r="A20" s="91" t="s">
        <v>1013</v>
      </c>
      <c r="B20" s="91">
        <v>9</v>
      </c>
      <c r="C20" s="133">
        <v>0.008034177189419263</v>
      </c>
      <c r="D20" s="91" t="s">
        <v>1385</v>
      </c>
      <c r="E20" s="91" t="b">
        <v>0</v>
      </c>
      <c r="F20" s="91" t="b">
        <v>0</v>
      </c>
      <c r="G20" s="91" t="b">
        <v>0</v>
      </c>
    </row>
    <row r="21" spans="1:7" ht="15">
      <c r="A21" s="91" t="s">
        <v>1028</v>
      </c>
      <c r="B21" s="91">
        <v>8</v>
      </c>
      <c r="C21" s="133">
        <v>0.007597192594036061</v>
      </c>
      <c r="D21" s="91" t="s">
        <v>1385</v>
      </c>
      <c r="E21" s="91" t="b">
        <v>0</v>
      </c>
      <c r="F21" s="91" t="b">
        <v>0</v>
      </c>
      <c r="G21" s="91" t="b">
        <v>0</v>
      </c>
    </row>
    <row r="22" spans="1:7" ht="15">
      <c r="A22" s="91" t="s">
        <v>242</v>
      </c>
      <c r="B22" s="91">
        <v>8</v>
      </c>
      <c r="C22" s="133">
        <v>0.007597192594036061</v>
      </c>
      <c r="D22" s="91" t="s">
        <v>1385</v>
      </c>
      <c r="E22" s="91" t="b">
        <v>0</v>
      </c>
      <c r="F22" s="91" t="b">
        <v>0</v>
      </c>
      <c r="G22" s="91" t="b">
        <v>0</v>
      </c>
    </row>
    <row r="23" spans="1:7" ht="15">
      <c r="A23" s="91" t="s">
        <v>1007</v>
      </c>
      <c r="B23" s="91">
        <v>8</v>
      </c>
      <c r="C23" s="133">
        <v>0.007597192594036061</v>
      </c>
      <c r="D23" s="91" t="s">
        <v>1385</v>
      </c>
      <c r="E23" s="91" t="b">
        <v>0</v>
      </c>
      <c r="F23" s="91" t="b">
        <v>0</v>
      </c>
      <c r="G23" s="91" t="b">
        <v>0</v>
      </c>
    </row>
    <row r="24" spans="1:7" ht="15">
      <c r="A24" s="91" t="s">
        <v>1008</v>
      </c>
      <c r="B24" s="91">
        <v>8</v>
      </c>
      <c r="C24" s="133">
        <v>0.007597192594036061</v>
      </c>
      <c r="D24" s="91" t="s">
        <v>1385</v>
      </c>
      <c r="E24" s="91" t="b">
        <v>0</v>
      </c>
      <c r="F24" s="91" t="b">
        <v>0</v>
      </c>
      <c r="G24" s="91" t="b">
        <v>0</v>
      </c>
    </row>
    <row r="25" spans="1:7" ht="15">
      <c r="A25" s="91" t="s">
        <v>965</v>
      </c>
      <c r="B25" s="91">
        <v>8</v>
      </c>
      <c r="C25" s="133">
        <v>0.007597192594036061</v>
      </c>
      <c r="D25" s="91" t="s">
        <v>1385</v>
      </c>
      <c r="E25" s="91" t="b">
        <v>0</v>
      </c>
      <c r="F25" s="91" t="b">
        <v>0</v>
      </c>
      <c r="G25" s="91" t="b">
        <v>0</v>
      </c>
    </row>
    <row r="26" spans="1:7" ht="15">
      <c r="A26" s="91" t="s">
        <v>1009</v>
      </c>
      <c r="B26" s="91">
        <v>8</v>
      </c>
      <c r="C26" s="133">
        <v>0.007597192594036061</v>
      </c>
      <c r="D26" s="91" t="s">
        <v>1385</v>
      </c>
      <c r="E26" s="91" t="b">
        <v>0</v>
      </c>
      <c r="F26" s="91" t="b">
        <v>0</v>
      </c>
      <c r="G26" s="91" t="b">
        <v>0</v>
      </c>
    </row>
    <row r="27" spans="1:7" ht="15">
      <c r="A27" s="91" t="s">
        <v>1010</v>
      </c>
      <c r="B27" s="91">
        <v>8</v>
      </c>
      <c r="C27" s="133">
        <v>0.007597192594036061</v>
      </c>
      <c r="D27" s="91" t="s">
        <v>1385</v>
      </c>
      <c r="E27" s="91" t="b">
        <v>0</v>
      </c>
      <c r="F27" s="91" t="b">
        <v>0</v>
      </c>
      <c r="G27" s="91" t="b">
        <v>0</v>
      </c>
    </row>
    <row r="28" spans="1:7" ht="15">
      <c r="A28" s="91" t="s">
        <v>1011</v>
      </c>
      <c r="B28" s="91">
        <v>8</v>
      </c>
      <c r="C28" s="133">
        <v>0.007597192594036061</v>
      </c>
      <c r="D28" s="91" t="s">
        <v>1385</v>
      </c>
      <c r="E28" s="91" t="b">
        <v>0</v>
      </c>
      <c r="F28" s="91" t="b">
        <v>0</v>
      </c>
      <c r="G28" s="91" t="b">
        <v>0</v>
      </c>
    </row>
    <row r="29" spans="1:7" ht="15">
      <c r="A29" s="91" t="s">
        <v>1015</v>
      </c>
      <c r="B29" s="91">
        <v>7</v>
      </c>
      <c r="C29" s="133">
        <v>0.00709959655858312</v>
      </c>
      <c r="D29" s="91" t="s">
        <v>1385</v>
      </c>
      <c r="E29" s="91" t="b">
        <v>0</v>
      </c>
      <c r="F29" s="91" t="b">
        <v>0</v>
      </c>
      <c r="G29" s="91" t="b">
        <v>0</v>
      </c>
    </row>
    <row r="30" spans="1:7" ht="15">
      <c r="A30" s="91" t="s">
        <v>1025</v>
      </c>
      <c r="B30" s="91">
        <v>7</v>
      </c>
      <c r="C30" s="133">
        <v>0.008994102506026395</v>
      </c>
      <c r="D30" s="91" t="s">
        <v>1385</v>
      </c>
      <c r="E30" s="91" t="b">
        <v>0</v>
      </c>
      <c r="F30" s="91" t="b">
        <v>0</v>
      </c>
      <c r="G30" s="91" t="b">
        <v>0</v>
      </c>
    </row>
    <row r="31" spans="1:7" ht="15">
      <c r="A31" s="91" t="s">
        <v>1260</v>
      </c>
      <c r="B31" s="91">
        <v>7</v>
      </c>
      <c r="C31" s="133">
        <v>0.00709959655858312</v>
      </c>
      <c r="D31" s="91" t="s">
        <v>1385</v>
      </c>
      <c r="E31" s="91" t="b">
        <v>0</v>
      </c>
      <c r="F31" s="91" t="b">
        <v>0</v>
      </c>
      <c r="G31" s="91" t="b">
        <v>0</v>
      </c>
    </row>
    <row r="32" spans="1:7" ht="15">
      <c r="A32" s="91" t="s">
        <v>1261</v>
      </c>
      <c r="B32" s="91">
        <v>7</v>
      </c>
      <c r="C32" s="133">
        <v>0.00709959655858312</v>
      </c>
      <c r="D32" s="91" t="s">
        <v>1385</v>
      </c>
      <c r="E32" s="91" t="b">
        <v>0</v>
      </c>
      <c r="F32" s="91" t="b">
        <v>0</v>
      </c>
      <c r="G32" s="91" t="b">
        <v>0</v>
      </c>
    </row>
    <row r="33" spans="1:7" ht="15">
      <c r="A33" s="91" t="s">
        <v>987</v>
      </c>
      <c r="B33" s="91">
        <v>6</v>
      </c>
      <c r="C33" s="133">
        <v>0.006532674422865353</v>
      </c>
      <c r="D33" s="91" t="s">
        <v>1385</v>
      </c>
      <c r="E33" s="91" t="b">
        <v>0</v>
      </c>
      <c r="F33" s="91" t="b">
        <v>0</v>
      </c>
      <c r="G33" s="91" t="b">
        <v>0</v>
      </c>
    </row>
    <row r="34" spans="1:7" ht="15">
      <c r="A34" s="91" t="s">
        <v>1016</v>
      </c>
      <c r="B34" s="91">
        <v>6</v>
      </c>
      <c r="C34" s="133">
        <v>0.006532674422865353</v>
      </c>
      <c r="D34" s="91" t="s">
        <v>1385</v>
      </c>
      <c r="E34" s="91" t="b">
        <v>0</v>
      </c>
      <c r="F34" s="91" t="b">
        <v>0</v>
      </c>
      <c r="G34" s="91" t="b">
        <v>0</v>
      </c>
    </row>
    <row r="35" spans="1:7" ht="15">
      <c r="A35" s="91" t="s">
        <v>1262</v>
      </c>
      <c r="B35" s="91">
        <v>6</v>
      </c>
      <c r="C35" s="133">
        <v>0.006532674422865353</v>
      </c>
      <c r="D35" s="91" t="s">
        <v>1385</v>
      </c>
      <c r="E35" s="91" t="b">
        <v>0</v>
      </c>
      <c r="F35" s="91" t="b">
        <v>0</v>
      </c>
      <c r="G35" s="91" t="b">
        <v>0</v>
      </c>
    </row>
    <row r="36" spans="1:7" ht="15">
      <c r="A36" s="91" t="s">
        <v>966</v>
      </c>
      <c r="B36" s="91">
        <v>6</v>
      </c>
      <c r="C36" s="133">
        <v>0.006532674422865353</v>
      </c>
      <c r="D36" s="91" t="s">
        <v>1385</v>
      </c>
      <c r="E36" s="91" t="b">
        <v>0</v>
      </c>
      <c r="F36" s="91" t="b">
        <v>0</v>
      </c>
      <c r="G36" s="91" t="b">
        <v>0</v>
      </c>
    </row>
    <row r="37" spans="1:7" ht="15">
      <c r="A37" s="91" t="s">
        <v>1037</v>
      </c>
      <c r="B37" s="91">
        <v>6</v>
      </c>
      <c r="C37" s="133">
        <v>0.007061725064608949</v>
      </c>
      <c r="D37" s="91" t="s">
        <v>1385</v>
      </c>
      <c r="E37" s="91" t="b">
        <v>0</v>
      </c>
      <c r="F37" s="91" t="b">
        <v>0</v>
      </c>
      <c r="G37" s="91" t="b">
        <v>0</v>
      </c>
    </row>
    <row r="38" spans="1:7" ht="15">
      <c r="A38" s="91" t="s">
        <v>223</v>
      </c>
      <c r="B38" s="91">
        <v>6</v>
      </c>
      <c r="C38" s="133">
        <v>0.006532674422865353</v>
      </c>
      <c r="D38" s="91" t="s">
        <v>1385</v>
      </c>
      <c r="E38" s="91" t="b">
        <v>0</v>
      </c>
      <c r="F38" s="91" t="b">
        <v>0</v>
      </c>
      <c r="G38" s="91" t="b">
        <v>0</v>
      </c>
    </row>
    <row r="39" spans="1:7" ht="15">
      <c r="A39" s="91" t="s">
        <v>1263</v>
      </c>
      <c r="B39" s="91">
        <v>6</v>
      </c>
      <c r="C39" s="133">
        <v>0.006532674422865353</v>
      </c>
      <c r="D39" s="91" t="s">
        <v>1385</v>
      </c>
      <c r="E39" s="91" t="b">
        <v>0</v>
      </c>
      <c r="F39" s="91" t="b">
        <v>0</v>
      </c>
      <c r="G39" s="91" t="b">
        <v>0</v>
      </c>
    </row>
    <row r="40" spans="1:7" ht="15">
      <c r="A40" s="91" t="s">
        <v>1264</v>
      </c>
      <c r="B40" s="91">
        <v>5</v>
      </c>
      <c r="C40" s="133">
        <v>0.005884770887174124</v>
      </c>
      <c r="D40" s="91" t="s">
        <v>1385</v>
      </c>
      <c r="E40" s="91" t="b">
        <v>0</v>
      </c>
      <c r="F40" s="91" t="b">
        <v>0</v>
      </c>
      <c r="G40" s="91" t="b">
        <v>0</v>
      </c>
    </row>
    <row r="41" spans="1:7" ht="15">
      <c r="A41" s="91" t="s">
        <v>1265</v>
      </c>
      <c r="B41" s="91">
        <v>5</v>
      </c>
      <c r="C41" s="133">
        <v>0.005884770887174124</v>
      </c>
      <c r="D41" s="91" t="s">
        <v>1385</v>
      </c>
      <c r="E41" s="91" t="b">
        <v>0</v>
      </c>
      <c r="F41" s="91" t="b">
        <v>0</v>
      </c>
      <c r="G41" s="91" t="b">
        <v>0</v>
      </c>
    </row>
    <row r="42" spans="1:7" ht="15">
      <c r="A42" s="91" t="s">
        <v>348</v>
      </c>
      <c r="B42" s="91">
        <v>5</v>
      </c>
      <c r="C42" s="133">
        <v>0.005884770887174124</v>
      </c>
      <c r="D42" s="91" t="s">
        <v>1385</v>
      </c>
      <c r="E42" s="91" t="b">
        <v>0</v>
      </c>
      <c r="F42" s="91" t="b">
        <v>0</v>
      </c>
      <c r="G42" s="91" t="b">
        <v>0</v>
      </c>
    </row>
    <row r="43" spans="1:7" ht="15">
      <c r="A43" s="91" t="s">
        <v>982</v>
      </c>
      <c r="B43" s="91">
        <v>5</v>
      </c>
      <c r="C43" s="133">
        <v>0.005884770887174124</v>
      </c>
      <c r="D43" s="91" t="s">
        <v>1385</v>
      </c>
      <c r="E43" s="91" t="b">
        <v>1</v>
      </c>
      <c r="F43" s="91" t="b">
        <v>0</v>
      </c>
      <c r="G43" s="91" t="b">
        <v>0</v>
      </c>
    </row>
    <row r="44" spans="1:7" ht="15">
      <c r="A44" s="91" t="s">
        <v>1266</v>
      </c>
      <c r="B44" s="91">
        <v>5</v>
      </c>
      <c r="C44" s="133">
        <v>0.005884770887174124</v>
      </c>
      <c r="D44" s="91" t="s">
        <v>1385</v>
      </c>
      <c r="E44" s="91" t="b">
        <v>0</v>
      </c>
      <c r="F44" s="91" t="b">
        <v>0</v>
      </c>
      <c r="G44" s="91" t="b">
        <v>0</v>
      </c>
    </row>
    <row r="45" spans="1:7" ht="15">
      <c r="A45" s="91" t="s">
        <v>1267</v>
      </c>
      <c r="B45" s="91">
        <v>5</v>
      </c>
      <c r="C45" s="133">
        <v>0.005884770887174124</v>
      </c>
      <c r="D45" s="91" t="s">
        <v>1385</v>
      </c>
      <c r="E45" s="91" t="b">
        <v>0</v>
      </c>
      <c r="F45" s="91" t="b">
        <v>0</v>
      </c>
      <c r="G45" s="91" t="b">
        <v>0</v>
      </c>
    </row>
    <row r="46" spans="1:7" ht="15">
      <c r="A46" s="91" t="s">
        <v>1268</v>
      </c>
      <c r="B46" s="91">
        <v>4</v>
      </c>
      <c r="C46" s="133">
        <v>0.005139487146300797</v>
      </c>
      <c r="D46" s="91" t="s">
        <v>1385</v>
      </c>
      <c r="E46" s="91" t="b">
        <v>1</v>
      </c>
      <c r="F46" s="91" t="b">
        <v>0</v>
      </c>
      <c r="G46" s="91" t="b">
        <v>0</v>
      </c>
    </row>
    <row r="47" spans="1:7" ht="15">
      <c r="A47" s="91" t="s">
        <v>244</v>
      </c>
      <c r="B47" s="91">
        <v>4</v>
      </c>
      <c r="C47" s="133">
        <v>0.005139487146300797</v>
      </c>
      <c r="D47" s="91" t="s">
        <v>1385</v>
      </c>
      <c r="E47" s="91" t="b">
        <v>0</v>
      </c>
      <c r="F47" s="91" t="b">
        <v>0</v>
      </c>
      <c r="G47" s="91" t="b">
        <v>0</v>
      </c>
    </row>
    <row r="48" spans="1:7" ht="15">
      <c r="A48" s="91" t="s">
        <v>1026</v>
      </c>
      <c r="B48" s="91">
        <v>4</v>
      </c>
      <c r="C48" s="133">
        <v>0.006480377995583564</v>
      </c>
      <c r="D48" s="91" t="s">
        <v>1385</v>
      </c>
      <c r="E48" s="91" t="b">
        <v>0</v>
      </c>
      <c r="F48" s="91" t="b">
        <v>0</v>
      </c>
      <c r="G48" s="91" t="b">
        <v>0</v>
      </c>
    </row>
    <row r="49" spans="1:7" ht="15">
      <c r="A49" s="91" t="s">
        <v>1027</v>
      </c>
      <c r="B49" s="91">
        <v>4</v>
      </c>
      <c r="C49" s="133">
        <v>0.005139487146300797</v>
      </c>
      <c r="D49" s="91" t="s">
        <v>1385</v>
      </c>
      <c r="E49" s="91" t="b">
        <v>0</v>
      </c>
      <c r="F49" s="91" t="b">
        <v>0</v>
      </c>
      <c r="G49" s="91" t="b">
        <v>0</v>
      </c>
    </row>
    <row r="50" spans="1:7" ht="15">
      <c r="A50" s="91" t="s">
        <v>1029</v>
      </c>
      <c r="B50" s="91">
        <v>4</v>
      </c>
      <c r="C50" s="133">
        <v>0.005139487146300797</v>
      </c>
      <c r="D50" s="91" t="s">
        <v>1385</v>
      </c>
      <c r="E50" s="91" t="b">
        <v>1</v>
      </c>
      <c r="F50" s="91" t="b">
        <v>0</v>
      </c>
      <c r="G50" s="91" t="b">
        <v>0</v>
      </c>
    </row>
    <row r="51" spans="1:7" ht="15">
      <c r="A51" s="91" t="s">
        <v>1269</v>
      </c>
      <c r="B51" s="91">
        <v>4</v>
      </c>
      <c r="C51" s="133">
        <v>0.005139487146300797</v>
      </c>
      <c r="D51" s="91" t="s">
        <v>1385</v>
      </c>
      <c r="E51" s="91" t="b">
        <v>0</v>
      </c>
      <c r="F51" s="91" t="b">
        <v>0</v>
      </c>
      <c r="G51" s="91" t="b">
        <v>0</v>
      </c>
    </row>
    <row r="52" spans="1:7" ht="15">
      <c r="A52" s="91" t="s">
        <v>344</v>
      </c>
      <c r="B52" s="91">
        <v>4</v>
      </c>
      <c r="C52" s="133">
        <v>0.005139487146300797</v>
      </c>
      <c r="D52" s="91" t="s">
        <v>1385</v>
      </c>
      <c r="E52" s="91" t="b">
        <v>0</v>
      </c>
      <c r="F52" s="91" t="b">
        <v>0</v>
      </c>
      <c r="G52" s="91" t="b">
        <v>0</v>
      </c>
    </row>
    <row r="53" spans="1:7" ht="15">
      <c r="A53" s="91" t="s">
        <v>1270</v>
      </c>
      <c r="B53" s="91">
        <v>4</v>
      </c>
      <c r="C53" s="133">
        <v>0.005139487146300797</v>
      </c>
      <c r="D53" s="91" t="s">
        <v>1385</v>
      </c>
      <c r="E53" s="91" t="b">
        <v>0</v>
      </c>
      <c r="F53" s="91" t="b">
        <v>1</v>
      </c>
      <c r="G53" s="91" t="b">
        <v>0</v>
      </c>
    </row>
    <row r="54" spans="1:7" ht="15">
      <c r="A54" s="91" t="s">
        <v>1271</v>
      </c>
      <c r="B54" s="91">
        <v>4</v>
      </c>
      <c r="C54" s="133">
        <v>0.005139487146300797</v>
      </c>
      <c r="D54" s="91" t="s">
        <v>1385</v>
      </c>
      <c r="E54" s="91" t="b">
        <v>0</v>
      </c>
      <c r="F54" s="91" t="b">
        <v>0</v>
      </c>
      <c r="G54" s="91" t="b">
        <v>0</v>
      </c>
    </row>
    <row r="55" spans="1:7" ht="15">
      <c r="A55" s="91" t="s">
        <v>1272</v>
      </c>
      <c r="B55" s="91">
        <v>4</v>
      </c>
      <c r="C55" s="133">
        <v>0.005139487146300797</v>
      </c>
      <c r="D55" s="91" t="s">
        <v>1385</v>
      </c>
      <c r="E55" s="91" t="b">
        <v>0</v>
      </c>
      <c r="F55" s="91" t="b">
        <v>0</v>
      </c>
      <c r="G55" s="91" t="b">
        <v>0</v>
      </c>
    </row>
    <row r="56" spans="1:7" ht="15">
      <c r="A56" s="91" t="s">
        <v>1273</v>
      </c>
      <c r="B56" s="91">
        <v>4</v>
      </c>
      <c r="C56" s="133">
        <v>0.005139487146300797</v>
      </c>
      <c r="D56" s="91" t="s">
        <v>1385</v>
      </c>
      <c r="E56" s="91" t="b">
        <v>0</v>
      </c>
      <c r="F56" s="91" t="b">
        <v>0</v>
      </c>
      <c r="G56" s="91" t="b">
        <v>0</v>
      </c>
    </row>
    <row r="57" spans="1:7" ht="15">
      <c r="A57" s="91" t="s">
        <v>975</v>
      </c>
      <c r="B57" s="91">
        <v>4</v>
      </c>
      <c r="C57" s="133">
        <v>0.005139487146300797</v>
      </c>
      <c r="D57" s="91" t="s">
        <v>1385</v>
      </c>
      <c r="E57" s="91" t="b">
        <v>0</v>
      </c>
      <c r="F57" s="91" t="b">
        <v>0</v>
      </c>
      <c r="G57" s="91" t="b">
        <v>0</v>
      </c>
    </row>
    <row r="58" spans="1:7" ht="15">
      <c r="A58" s="91" t="s">
        <v>970</v>
      </c>
      <c r="B58" s="91">
        <v>4</v>
      </c>
      <c r="C58" s="133">
        <v>0.005139487146300797</v>
      </c>
      <c r="D58" s="91" t="s">
        <v>1385</v>
      </c>
      <c r="E58" s="91" t="b">
        <v>0</v>
      </c>
      <c r="F58" s="91" t="b">
        <v>0</v>
      </c>
      <c r="G58" s="91" t="b">
        <v>0</v>
      </c>
    </row>
    <row r="59" spans="1:7" ht="15">
      <c r="A59" s="91" t="s">
        <v>1274</v>
      </c>
      <c r="B59" s="91">
        <v>4</v>
      </c>
      <c r="C59" s="133">
        <v>0.005139487146300797</v>
      </c>
      <c r="D59" s="91" t="s">
        <v>1385</v>
      </c>
      <c r="E59" s="91" t="b">
        <v>1</v>
      </c>
      <c r="F59" s="91" t="b">
        <v>0</v>
      </c>
      <c r="G59" s="91" t="b">
        <v>0</v>
      </c>
    </row>
    <row r="60" spans="1:7" ht="15">
      <c r="A60" s="91" t="s">
        <v>1275</v>
      </c>
      <c r="B60" s="91">
        <v>4</v>
      </c>
      <c r="C60" s="133">
        <v>0.005139487146300797</v>
      </c>
      <c r="D60" s="91" t="s">
        <v>1385</v>
      </c>
      <c r="E60" s="91" t="b">
        <v>0</v>
      </c>
      <c r="F60" s="91" t="b">
        <v>0</v>
      </c>
      <c r="G60" s="91" t="b">
        <v>0</v>
      </c>
    </row>
    <row r="61" spans="1:7" ht="15">
      <c r="A61" s="91" t="s">
        <v>980</v>
      </c>
      <c r="B61" s="91">
        <v>4</v>
      </c>
      <c r="C61" s="133">
        <v>0.005139487146300797</v>
      </c>
      <c r="D61" s="91" t="s">
        <v>1385</v>
      </c>
      <c r="E61" s="91" t="b">
        <v>0</v>
      </c>
      <c r="F61" s="91" t="b">
        <v>0</v>
      </c>
      <c r="G61" s="91" t="b">
        <v>0</v>
      </c>
    </row>
    <row r="62" spans="1:7" ht="15">
      <c r="A62" s="91" t="s">
        <v>1276</v>
      </c>
      <c r="B62" s="91">
        <v>4</v>
      </c>
      <c r="C62" s="133">
        <v>0.005139487146300797</v>
      </c>
      <c r="D62" s="91" t="s">
        <v>1385</v>
      </c>
      <c r="E62" s="91" t="b">
        <v>0</v>
      </c>
      <c r="F62" s="91" t="b">
        <v>0</v>
      </c>
      <c r="G62" s="91" t="b">
        <v>0</v>
      </c>
    </row>
    <row r="63" spans="1:7" ht="15">
      <c r="A63" s="91" t="s">
        <v>967</v>
      </c>
      <c r="B63" s="91">
        <v>4</v>
      </c>
      <c r="C63" s="133">
        <v>0.005139487146300797</v>
      </c>
      <c r="D63" s="91" t="s">
        <v>1385</v>
      </c>
      <c r="E63" s="91" t="b">
        <v>0</v>
      </c>
      <c r="F63" s="91" t="b">
        <v>0</v>
      </c>
      <c r="G63" s="91" t="b">
        <v>0</v>
      </c>
    </row>
    <row r="64" spans="1:7" ht="15">
      <c r="A64" s="91" t="s">
        <v>1277</v>
      </c>
      <c r="B64" s="91">
        <v>4</v>
      </c>
      <c r="C64" s="133">
        <v>0.005139487146300797</v>
      </c>
      <c r="D64" s="91" t="s">
        <v>1385</v>
      </c>
      <c r="E64" s="91" t="b">
        <v>0</v>
      </c>
      <c r="F64" s="91" t="b">
        <v>0</v>
      </c>
      <c r="G64" s="91" t="b">
        <v>0</v>
      </c>
    </row>
    <row r="65" spans="1:7" ht="15">
      <c r="A65" s="91" t="s">
        <v>1278</v>
      </c>
      <c r="B65" s="91">
        <v>4</v>
      </c>
      <c r="C65" s="133">
        <v>0.005139487146300797</v>
      </c>
      <c r="D65" s="91" t="s">
        <v>1385</v>
      </c>
      <c r="E65" s="91" t="b">
        <v>0</v>
      </c>
      <c r="F65" s="91" t="b">
        <v>0</v>
      </c>
      <c r="G65" s="91" t="b">
        <v>0</v>
      </c>
    </row>
    <row r="66" spans="1:7" ht="15">
      <c r="A66" s="91" t="s">
        <v>973</v>
      </c>
      <c r="B66" s="91">
        <v>4</v>
      </c>
      <c r="C66" s="133">
        <v>0.005139487146300797</v>
      </c>
      <c r="D66" s="91" t="s">
        <v>1385</v>
      </c>
      <c r="E66" s="91" t="b">
        <v>0</v>
      </c>
      <c r="F66" s="91" t="b">
        <v>0</v>
      </c>
      <c r="G66" s="91" t="b">
        <v>0</v>
      </c>
    </row>
    <row r="67" spans="1:7" ht="15">
      <c r="A67" s="91" t="s">
        <v>1279</v>
      </c>
      <c r="B67" s="91">
        <v>4</v>
      </c>
      <c r="C67" s="133">
        <v>0.005139487146300797</v>
      </c>
      <c r="D67" s="91" t="s">
        <v>1385</v>
      </c>
      <c r="E67" s="91" t="b">
        <v>0</v>
      </c>
      <c r="F67" s="91" t="b">
        <v>0</v>
      </c>
      <c r="G67" s="91" t="b">
        <v>0</v>
      </c>
    </row>
    <row r="68" spans="1:7" ht="15">
      <c r="A68" s="91" t="s">
        <v>981</v>
      </c>
      <c r="B68" s="91">
        <v>4</v>
      </c>
      <c r="C68" s="133">
        <v>0.005139487146300797</v>
      </c>
      <c r="D68" s="91" t="s">
        <v>1385</v>
      </c>
      <c r="E68" s="91" t="b">
        <v>0</v>
      </c>
      <c r="F68" s="91" t="b">
        <v>0</v>
      </c>
      <c r="G68" s="91" t="b">
        <v>0</v>
      </c>
    </row>
    <row r="69" spans="1:7" ht="15">
      <c r="A69" s="91" t="s">
        <v>1280</v>
      </c>
      <c r="B69" s="91">
        <v>4</v>
      </c>
      <c r="C69" s="133">
        <v>0.005139487146300797</v>
      </c>
      <c r="D69" s="91" t="s">
        <v>1385</v>
      </c>
      <c r="E69" s="91" t="b">
        <v>0</v>
      </c>
      <c r="F69" s="91" t="b">
        <v>0</v>
      </c>
      <c r="G69" s="91" t="b">
        <v>0</v>
      </c>
    </row>
    <row r="70" spans="1:7" ht="15">
      <c r="A70" s="91" t="s">
        <v>1034</v>
      </c>
      <c r="B70" s="91">
        <v>4</v>
      </c>
      <c r="C70" s="133">
        <v>0.005696007131193001</v>
      </c>
      <c r="D70" s="91" t="s">
        <v>1385</v>
      </c>
      <c r="E70" s="91" t="b">
        <v>0</v>
      </c>
      <c r="F70" s="91" t="b">
        <v>0</v>
      </c>
      <c r="G70" s="91" t="b">
        <v>0</v>
      </c>
    </row>
    <row r="71" spans="1:7" ht="15">
      <c r="A71" s="91" t="s">
        <v>1281</v>
      </c>
      <c r="B71" s="91">
        <v>3</v>
      </c>
      <c r="C71" s="133">
        <v>0.004272005348394751</v>
      </c>
      <c r="D71" s="91" t="s">
        <v>1385</v>
      </c>
      <c r="E71" s="91" t="b">
        <v>0</v>
      </c>
      <c r="F71" s="91" t="b">
        <v>0</v>
      </c>
      <c r="G71" s="91" t="b">
        <v>0</v>
      </c>
    </row>
    <row r="72" spans="1:7" ht="15">
      <c r="A72" s="91" t="s">
        <v>1282</v>
      </c>
      <c r="B72" s="91">
        <v>3</v>
      </c>
      <c r="C72" s="133">
        <v>0.004272005348394751</v>
      </c>
      <c r="D72" s="91" t="s">
        <v>1385</v>
      </c>
      <c r="E72" s="91" t="b">
        <v>0</v>
      </c>
      <c r="F72" s="91" t="b">
        <v>0</v>
      </c>
      <c r="G72" s="91" t="b">
        <v>0</v>
      </c>
    </row>
    <row r="73" spans="1:7" ht="15">
      <c r="A73" s="91" t="s">
        <v>1283</v>
      </c>
      <c r="B73" s="91">
        <v>3</v>
      </c>
      <c r="C73" s="133">
        <v>0.004272005348394751</v>
      </c>
      <c r="D73" s="91" t="s">
        <v>1385</v>
      </c>
      <c r="E73" s="91" t="b">
        <v>0</v>
      </c>
      <c r="F73" s="91" t="b">
        <v>0</v>
      </c>
      <c r="G73" s="91" t="b">
        <v>0</v>
      </c>
    </row>
    <row r="74" spans="1:7" ht="15">
      <c r="A74" s="91" t="s">
        <v>1284</v>
      </c>
      <c r="B74" s="91">
        <v>3</v>
      </c>
      <c r="C74" s="133">
        <v>0.004272005348394751</v>
      </c>
      <c r="D74" s="91" t="s">
        <v>1385</v>
      </c>
      <c r="E74" s="91" t="b">
        <v>0</v>
      </c>
      <c r="F74" s="91" t="b">
        <v>0</v>
      </c>
      <c r="G74" s="91" t="b">
        <v>0</v>
      </c>
    </row>
    <row r="75" spans="1:7" ht="15">
      <c r="A75" s="91" t="s">
        <v>251</v>
      </c>
      <c r="B75" s="91">
        <v>3</v>
      </c>
      <c r="C75" s="133">
        <v>0.004272005348394751</v>
      </c>
      <c r="D75" s="91" t="s">
        <v>1385</v>
      </c>
      <c r="E75" s="91" t="b">
        <v>0</v>
      </c>
      <c r="F75" s="91" t="b">
        <v>0</v>
      </c>
      <c r="G75" s="91" t="b">
        <v>0</v>
      </c>
    </row>
    <row r="76" spans="1:7" ht="15">
      <c r="A76" s="91" t="s">
        <v>252</v>
      </c>
      <c r="B76" s="91">
        <v>3</v>
      </c>
      <c r="C76" s="133">
        <v>0.004272005348394751</v>
      </c>
      <c r="D76" s="91" t="s">
        <v>1385</v>
      </c>
      <c r="E76" s="91" t="b">
        <v>0</v>
      </c>
      <c r="F76" s="91" t="b">
        <v>0</v>
      </c>
      <c r="G76" s="91" t="b">
        <v>0</v>
      </c>
    </row>
    <row r="77" spans="1:7" ht="15">
      <c r="A77" s="91" t="s">
        <v>243</v>
      </c>
      <c r="B77" s="91">
        <v>3</v>
      </c>
      <c r="C77" s="133">
        <v>0.004272005348394751</v>
      </c>
      <c r="D77" s="91" t="s">
        <v>1385</v>
      </c>
      <c r="E77" s="91" t="b">
        <v>0</v>
      </c>
      <c r="F77" s="91" t="b">
        <v>0</v>
      </c>
      <c r="G77" s="91" t="b">
        <v>0</v>
      </c>
    </row>
    <row r="78" spans="1:7" ht="15">
      <c r="A78" s="91" t="s">
        <v>1019</v>
      </c>
      <c r="B78" s="91">
        <v>3</v>
      </c>
      <c r="C78" s="133">
        <v>0.004272005348394751</v>
      </c>
      <c r="D78" s="91" t="s">
        <v>1385</v>
      </c>
      <c r="E78" s="91" t="b">
        <v>0</v>
      </c>
      <c r="F78" s="91" t="b">
        <v>0</v>
      </c>
      <c r="G78" s="91" t="b">
        <v>0</v>
      </c>
    </row>
    <row r="79" spans="1:7" ht="15">
      <c r="A79" s="91" t="s">
        <v>1020</v>
      </c>
      <c r="B79" s="91">
        <v>3</v>
      </c>
      <c r="C79" s="133">
        <v>0.004272005348394751</v>
      </c>
      <c r="D79" s="91" t="s">
        <v>1385</v>
      </c>
      <c r="E79" s="91" t="b">
        <v>1</v>
      </c>
      <c r="F79" s="91" t="b">
        <v>0</v>
      </c>
      <c r="G79" s="91" t="b">
        <v>0</v>
      </c>
    </row>
    <row r="80" spans="1:7" ht="15">
      <c r="A80" s="91" t="s">
        <v>1021</v>
      </c>
      <c r="B80" s="91">
        <v>3</v>
      </c>
      <c r="C80" s="133">
        <v>0.004272005348394751</v>
      </c>
      <c r="D80" s="91" t="s">
        <v>1385</v>
      </c>
      <c r="E80" s="91" t="b">
        <v>0</v>
      </c>
      <c r="F80" s="91" t="b">
        <v>0</v>
      </c>
      <c r="G80" s="91" t="b">
        <v>0</v>
      </c>
    </row>
    <row r="81" spans="1:7" ht="15">
      <c r="A81" s="91" t="s">
        <v>1022</v>
      </c>
      <c r="B81" s="91">
        <v>3</v>
      </c>
      <c r="C81" s="133">
        <v>0.004272005348394751</v>
      </c>
      <c r="D81" s="91" t="s">
        <v>1385</v>
      </c>
      <c r="E81" s="91" t="b">
        <v>0</v>
      </c>
      <c r="F81" s="91" t="b">
        <v>0</v>
      </c>
      <c r="G81" s="91" t="b">
        <v>0</v>
      </c>
    </row>
    <row r="82" spans="1:7" ht="15">
      <c r="A82" s="91" t="s">
        <v>1023</v>
      </c>
      <c r="B82" s="91">
        <v>3</v>
      </c>
      <c r="C82" s="133">
        <v>0.004272005348394751</v>
      </c>
      <c r="D82" s="91" t="s">
        <v>1385</v>
      </c>
      <c r="E82" s="91" t="b">
        <v>0</v>
      </c>
      <c r="F82" s="91" t="b">
        <v>0</v>
      </c>
      <c r="G82" s="91" t="b">
        <v>0</v>
      </c>
    </row>
    <row r="83" spans="1:7" ht="15">
      <c r="A83" s="91" t="s">
        <v>1285</v>
      </c>
      <c r="B83" s="91">
        <v>3</v>
      </c>
      <c r="C83" s="133">
        <v>0.004272005348394751</v>
      </c>
      <c r="D83" s="91" t="s">
        <v>1385</v>
      </c>
      <c r="E83" s="91" t="b">
        <v>0</v>
      </c>
      <c r="F83" s="91" t="b">
        <v>0</v>
      </c>
      <c r="G83" s="91" t="b">
        <v>0</v>
      </c>
    </row>
    <row r="84" spans="1:7" ht="15">
      <c r="A84" s="91" t="s">
        <v>1286</v>
      </c>
      <c r="B84" s="91">
        <v>3</v>
      </c>
      <c r="C84" s="133">
        <v>0.004272005348394751</v>
      </c>
      <c r="D84" s="91" t="s">
        <v>1385</v>
      </c>
      <c r="E84" s="91" t="b">
        <v>0</v>
      </c>
      <c r="F84" s="91" t="b">
        <v>0</v>
      </c>
      <c r="G84" s="91" t="b">
        <v>0</v>
      </c>
    </row>
    <row r="85" spans="1:7" ht="15">
      <c r="A85" s="91" t="s">
        <v>1287</v>
      </c>
      <c r="B85" s="91">
        <v>3</v>
      </c>
      <c r="C85" s="133">
        <v>0.004272005348394751</v>
      </c>
      <c r="D85" s="91" t="s">
        <v>1385</v>
      </c>
      <c r="E85" s="91" t="b">
        <v>0</v>
      </c>
      <c r="F85" s="91" t="b">
        <v>0</v>
      </c>
      <c r="G85" s="91" t="b">
        <v>0</v>
      </c>
    </row>
    <row r="86" spans="1:7" ht="15">
      <c r="A86" s="91" t="s">
        <v>1288</v>
      </c>
      <c r="B86" s="91">
        <v>3</v>
      </c>
      <c r="C86" s="133">
        <v>0.004272005348394751</v>
      </c>
      <c r="D86" s="91" t="s">
        <v>1385</v>
      </c>
      <c r="E86" s="91" t="b">
        <v>0</v>
      </c>
      <c r="F86" s="91" t="b">
        <v>0</v>
      </c>
      <c r="G86" s="91" t="b">
        <v>0</v>
      </c>
    </row>
    <row r="87" spans="1:7" ht="15">
      <c r="A87" s="91" t="s">
        <v>1289</v>
      </c>
      <c r="B87" s="91">
        <v>3</v>
      </c>
      <c r="C87" s="133">
        <v>0.004272005348394751</v>
      </c>
      <c r="D87" s="91" t="s">
        <v>1385</v>
      </c>
      <c r="E87" s="91" t="b">
        <v>0</v>
      </c>
      <c r="F87" s="91" t="b">
        <v>0</v>
      </c>
      <c r="G87" s="91" t="b">
        <v>0</v>
      </c>
    </row>
    <row r="88" spans="1:7" ht="15">
      <c r="A88" s="91" t="s">
        <v>1290</v>
      </c>
      <c r="B88" s="91">
        <v>3</v>
      </c>
      <c r="C88" s="133">
        <v>0.004272005348394751</v>
      </c>
      <c r="D88" s="91" t="s">
        <v>1385</v>
      </c>
      <c r="E88" s="91" t="b">
        <v>0</v>
      </c>
      <c r="F88" s="91" t="b">
        <v>0</v>
      </c>
      <c r="G88" s="91" t="b">
        <v>0</v>
      </c>
    </row>
    <row r="89" spans="1:7" ht="15">
      <c r="A89" s="91" t="s">
        <v>1291</v>
      </c>
      <c r="B89" s="91">
        <v>3</v>
      </c>
      <c r="C89" s="133">
        <v>0.004272005348394751</v>
      </c>
      <c r="D89" s="91" t="s">
        <v>1385</v>
      </c>
      <c r="E89" s="91" t="b">
        <v>0</v>
      </c>
      <c r="F89" s="91" t="b">
        <v>0</v>
      </c>
      <c r="G89" s="91" t="b">
        <v>0</v>
      </c>
    </row>
    <row r="90" spans="1:7" ht="15">
      <c r="A90" s="91" t="s">
        <v>1292</v>
      </c>
      <c r="B90" s="91">
        <v>3</v>
      </c>
      <c r="C90" s="133">
        <v>0.004272005348394751</v>
      </c>
      <c r="D90" s="91" t="s">
        <v>1385</v>
      </c>
      <c r="E90" s="91" t="b">
        <v>0</v>
      </c>
      <c r="F90" s="91" t="b">
        <v>0</v>
      </c>
      <c r="G90" s="91" t="b">
        <v>0</v>
      </c>
    </row>
    <row r="91" spans="1:7" ht="15">
      <c r="A91" s="91" t="s">
        <v>1293</v>
      </c>
      <c r="B91" s="91">
        <v>3</v>
      </c>
      <c r="C91" s="133">
        <v>0.004272005348394751</v>
      </c>
      <c r="D91" s="91" t="s">
        <v>1385</v>
      </c>
      <c r="E91" s="91" t="b">
        <v>0</v>
      </c>
      <c r="F91" s="91" t="b">
        <v>0</v>
      </c>
      <c r="G91" s="91" t="b">
        <v>0</v>
      </c>
    </row>
    <row r="92" spans="1:7" ht="15">
      <c r="A92" s="91" t="s">
        <v>974</v>
      </c>
      <c r="B92" s="91">
        <v>3</v>
      </c>
      <c r="C92" s="133">
        <v>0.004272005348394751</v>
      </c>
      <c r="D92" s="91" t="s">
        <v>1385</v>
      </c>
      <c r="E92" s="91" t="b">
        <v>0</v>
      </c>
      <c r="F92" s="91" t="b">
        <v>0</v>
      </c>
      <c r="G92" s="91" t="b">
        <v>0</v>
      </c>
    </row>
    <row r="93" spans="1:7" ht="15">
      <c r="A93" s="91" t="s">
        <v>1294</v>
      </c>
      <c r="B93" s="91">
        <v>3</v>
      </c>
      <c r="C93" s="133">
        <v>0.004272005348394751</v>
      </c>
      <c r="D93" s="91" t="s">
        <v>1385</v>
      </c>
      <c r="E93" s="91" t="b">
        <v>0</v>
      </c>
      <c r="F93" s="91" t="b">
        <v>0</v>
      </c>
      <c r="G93" s="91" t="b">
        <v>0</v>
      </c>
    </row>
    <row r="94" spans="1:7" ht="15">
      <c r="A94" s="91" t="s">
        <v>1295</v>
      </c>
      <c r="B94" s="91">
        <v>3</v>
      </c>
      <c r="C94" s="133">
        <v>0.004272005348394751</v>
      </c>
      <c r="D94" s="91" t="s">
        <v>1385</v>
      </c>
      <c r="E94" s="91" t="b">
        <v>0</v>
      </c>
      <c r="F94" s="91" t="b">
        <v>0</v>
      </c>
      <c r="G94" s="91" t="b">
        <v>0</v>
      </c>
    </row>
    <row r="95" spans="1:7" ht="15">
      <c r="A95" s="91" t="s">
        <v>1296</v>
      </c>
      <c r="B95" s="91">
        <v>3</v>
      </c>
      <c r="C95" s="133">
        <v>0.004272005348394751</v>
      </c>
      <c r="D95" s="91" t="s">
        <v>1385</v>
      </c>
      <c r="E95" s="91" t="b">
        <v>1</v>
      </c>
      <c r="F95" s="91" t="b">
        <v>0</v>
      </c>
      <c r="G95" s="91" t="b">
        <v>0</v>
      </c>
    </row>
    <row r="96" spans="1:7" ht="15">
      <c r="A96" s="91" t="s">
        <v>1297</v>
      </c>
      <c r="B96" s="91">
        <v>3</v>
      </c>
      <c r="C96" s="133">
        <v>0.004272005348394751</v>
      </c>
      <c r="D96" s="91" t="s">
        <v>1385</v>
      </c>
      <c r="E96" s="91" t="b">
        <v>0</v>
      </c>
      <c r="F96" s="91" t="b">
        <v>0</v>
      </c>
      <c r="G96" s="91" t="b">
        <v>0</v>
      </c>
    </row>
    <row r="97" spans="1:7" ht="15">
      <c r="A97" s="91" t="s">
        <v>1298</v>
      </c>
      <c r="B97" s="91">
        <v>3</v>
      </c>
      <c r="C97" s="133">
        <v>0.004272005348394751</v>
      </c>
      <c r="D97" s="91" t="s">
        <v>1385</v>
      </c>
      <c r="E97" s="91" t="b">
        <v>0</v>
      </c>
      <c r="F97" s="91" t="b">
        <v>0</v>
      </c>
      <c r="G97" s="91" t="b">
        <v>0</v>
      </c>
    </row>
    <row r="98" spans="1:7" ht="15">
      <c r="A98" s="91" t="s">
        <v>1299</v>
      </c>
      <c r="B98" s="91">
        <v>3</v>
      </c>
      <c r="C98" s="133">
        <v>0.004272005348394751</v>
      </c>
      <c r="D98" s="91" t="s">
        <v>1385</v>
      </c>
      <c r="E98" s="91" t="b">
        <v>0</v>
      </c>
      <c r="F98" s="91" t="b">
        <v>0</v>
      </c>
      <c r="G98" s="91" t="b">
        <v>0</v>
      </c>
    </row>
    <row r="99" spans="1:7" ht="15">
      <c r="A99" s="91" t="s">
        <v>1300</v>
      </c>
      <c r="B99" s="91">
        <v>3</v>
      </c>
      <c r="C99" s="133">
        <v>0.004272005348394751</v>
      </c>
      <c r="D99" s="91" t="s">
        <v>1385</v>
      </c>
      <c r="E99" s="91" t="b">
        <v>0</v>
      </c>
      <c r="F99" s="91" t="b">
        <v>0</v>
      </c>
      <c r="G99" s="91" t="b">
        <v>0</v>
      </c>
    </row>
    <row r="100" spans="1:7" ht="15">
      <c r="A100" s="91" t="s">
        <v>1301</v>
      </c>
      <c r="B100" s="91">
        <v>3</v>
      </c>
      <c r="C100" s="133">
        <v>0.004272005348394751</v>
      </c>
      <c r="D100" s="91" t="s">
        <v>1385</v>
      </c>
      <c r="E100" s="91" t="b">
        <v>0</v>
      </c>
      <c r="F100" s="91" t="b">
        <v>0</v>
      </c>
      <c r="G100" s="91" t="b">
        <v>0</v>
      </c>
    </row>
    <row r="101" spans="1:7" ht="15">
      <c r="A101" s="91" t="s">
        <v>1302</v>
      </c>
      <c r="B101" s="91">
        <v>3</v>
      </c>
      <c r="C101" s="133">
        <v>0.004272005348394751</v>
      </c>
      <c r="D101" s="91" t="s">
        <v>1385</v>
      </c>
      <c r="E101" s="91" t="b">
        <v>0</v>
      </c>
      <c r="F101" s="91" t="b">
        <v>0</v>
      </c>
      <c r="G101" s="91" t="b">
        <v>0</v>
      </c>
    </row>
    <row r="102" spans="1:7" ht="15">
      <c r="A102" s="91" t="s">
        <v>1303</v>
      </c>
      <c r="B102" s="91">
        <v>3</v>
      </c>
      <c r="C102" s="133">
        <v>0.004860283496687674</v>
      </c>
      <c r="D102" s="91" t="s">
        <v>1385</v>
      </c>
      <c r="E102" s="91" t="b">
        <v>0</v>
      </c>
      <c r="F102" s="91" t="b">
        <v>0</v>
      </c>
      <c r="G102" s="91" t="b">
        <v>0</v>
      </c>
    </row>
    <row r="103" spans="1:7" ht="15">
      <c r="A103" s="91" t="s">
        <v>1304</v>
      </c>
      <c r="B103" s="91">
        <v>3</v>
      </c>
      <c r="C103" s="133">
        <v>0.004272005348394751</v>
      </c>
      <c r="D103" s="91" t="s">
        <v>1385</v>
      </c>
      <c r="E103" s="91" t="b">
        <v>1</v>
      </c>
      <c r="F103" s="91" t="b">
        <v>0</v>
      </c>
      <c r="G103" s="91" t="b">
        <v>0</v>
      </c>
    </row>
    <row r="104" spans="1:7" ht="15">
      <c r="A104" s="91" t="s">
        <v>1305</v>
      </c>
      <c r="B104" s="91">
        <v>3</v>
      </c>
      <c r="C104" s="133">
        <v>0.004272005348394751</v>
      </c>
      <c r="D104" s="91" t="s">
        <v>1385</v>
      </c>
      <c r="E104" s="91" t="b">
        <v>0</v>
      </c>
      <c r="F104" s="91" t="b">
        <v>0</v>
      </c>
      <c r="G104" s="91" t="b">
        <v>0</v>
      </c>
    </row>
    <row r="105" spans="1:7" ht="15">
      <c r="A105" s="91" t="s">
        <v>1046</v>
      </c>
      <c r="B105" s="91">
        <v>3</v>
      </c>
      <c r="C105" s="133">
        <v>0.004272005348394751</v>
      </c>
      <c r="D105" s="91" t="s">
        <v>1385</v>
      </c>
      <c r="E105" s="91" t="b">
        <v>1</v>
      </c>
      <c r="F105" s="91" t="b">
        <v>0</v>
      </c>
      <c r="G105" s="91" t="b">
        <v>0</v>
      </c>
    </row>
    <row r="106" spans="1:7" ht="15">
      <c r="A106" s="91" t="s">
        <v>1043</v>
      </c>
      <c r="B106" s="91">
        <v>3</v>
      </c>
      <c r="C106" s="133">
        <v>0.005865951633649749</v>
      </c>
      <c r="D106" s="91" t="s">
        <v>1385</v>
      </c>
      <c r="E106" s="91" t="b">
        <v>0</v>
      </c>
      <c r="F106" s="91" t="b">
        <v>0</v>
      </c>
      <c r="G106" s="91" t="b">
        <v>0</v>
      </c>
    </row>
    <row r="107" spans="1:7" ht="15">
      <c r="A107" s="91" t="s">
        <v>1042</v>
      </c>
      <c r="B107" s="91">
        <v>3</v>
      </c>
      <c r="C107" s="133">
        <v>0.004272005348394751</v>
      </c>
      <c r="D107" s="91" t="s">
        <v>1385</v>
      </c>
      <c r="E107" s="91" t="b">
        <v>1</v>
      </c>
      <c r="F107" s="91" t="b">
        <v>0</v>
      </c>
      <c r="G107" s="91" t="b">
        <v>0</v>
      </c>
    </row>
    <row r="108" spans="1:7" ht="15">
      <c r="A108" s="91" t="s">
        <v>1035</v>
      </c>
      <c r="B108" s="91">
        <v>3</v>
      </c>
      <c r="C108" s="133">
        <v>0.004272005348394751</v>
      </c>
      <c r="D108" s="91" t="s">
        <v>1385</v>
      </c>
      <c r="E108" s="91" t="b">
        <v>0</v>
      </c>
      <c r="F108" s="91" t="b">
        <v>0</v>
      </c>
      <c r="G108" s="91" t="b">
        <v>0</v>
      </c>
    </row>
    <row r="109" spans="1:7" ht="15">
      <c r="A109" s="91" t="s">
        <v>1036</v>
      </c>
      <c r="B109" s="91">
        <v>3</v>
      </c>
      <c r="C109" s="133">
        <v>0.004272005348394751</v>
      </c>
      <c r="D109" s="91" t="s">
        <v>1385</v>
      </c>
      <c r="E109" s="91" t="b">
        <v>0</v>
      </c>
      <c r="F109" s="91" t="b">
        <v>0</v>
      </c>
      <c r="G109" s="91" t="b">
        <v>0</v>
      </c>
    </row>
    <row r="110" spans="1:7" ht="15">
      <c r="A110" s="91" t="s">
        <v>1038</v>
      </c>
      <c r="B110" s="91">
        <v>3</v>
      </c>
      <c r="C110" s="133">
        <v>0.004272005348394751</v>
      </c>
      <c r="D110" s="91" t="s">
        <v>1385</v>
      </c>
      <c r="E110" s="91" t="b">
        <v>0</v>
      </c>
      <c r="F110" s="91" t="b">
        <v>0</v>
      </c>
      <c r="G110" s="91" t="b">
        <v>0</v>
      </c>
    </row>
    <row r="111" spans="1:7" ht="15">
      <c r="A111" s="91" t="s">
        <v>214</v>
      </c>
      <c r="B111" s="91">
        <v>3</v>
      </c>
      <c r="C111" s="133">
        <v>0.004860283496687674</v>
      </c>
      <c r="D111" s="91" t="s">
        <v>1385</v>
      </c>
      <c r="E111" s="91" t="b">
        <v>0</v>
      </c>
      <c r="F111" s="91" t="b">
        <v>0</v>
      </c>
      <c r="G111" s="91" t="b">
        <v>0</v>
      </c>
    </row>
    <row r="112" spans="1:7" ht="15">
      <c r="A112" s="91" t="s">
        <v>1306</v>
      </c>
      <c r="B112" s="91">
        <v>2</v>
      </c>
      <c r="C112" s="133">
        <v>0.003240188997791782</v>
      </c>
      <c r="D112" s="91" t="s">
        <v>1385</v>
      </c>
      <c r="E112" s="91" t="b">
        <v>0</v>
      </c>
      <c r="F112" s="91" t="b">
        <v>0</v>
      </c>
      <c r="G112" s="91" t="b">
        <v>0</v>
      </c>
    </row>
    <row r="113" spans="1:7" ht="15">
      <c r="A113" s="91" t="s">
        <v>1307</v>
      </c>
      <c r="B113" s="91">
        <v>2</v>
      </c>
      <c r="C113" s="133">
        <v>0.003240188997791782</v>
      </c>
      <c r="D113" s="91" t="s">
        <v>1385</v>
      </c>
      <c r="E113" s="91" t="b">
        <v>0</v>
      </c>
      <c r="F113" s="91" t="b">
        <v>0</v>
      </c>
      <c r="G113" s="91" t="b">
        <v>0</v>
      </c>
    </row>
    <row r="114" spans="1:7" ht="15">
      <c r="A114" s="91" t="s">
        <v>1308</v>
      </c>
      <c r="B114" s="91">
        <v>2</v>
      </c>
      <c r="C114" s="133">
        <v>0.003240188997791782</v>
      </c>
      <c r="D114" s="91" t="s">
        <v>1385</v>
      </c>
      <c r="E114" s="91" t="b">
        <v>0</v>
      </c>
      <c r="F114" s="91" t="b">
        <v>0</v>
      </c>
      <c r="G114" s="91" t="b">
        <v>0</v>
      </c>
    </row>
    <row r="115" spans="1:7" ht="15">
      <c r="A115" s="91" t="s">
        <v>1309</v>
      </c>
      <c r="B115" s="91">
        <v>2</v>
      </c>
      <c r="C115" s="133">
        <v>0.003240188997791782</v>
      </c>
      <c r="D115" s="91" t="s">
        <v>1385</v>
      </c>
      <c r="E115" s="91" t="b">
        <v>1</v>
      </c>
      <c r="F115" s="91" t="b">
        <v>0</v>
      </c>
      <c r="G115" s="91" t="b">
        <v>0</v>
      </c>
    </row>
    <row r="116" spans="1:7" ht="15">
      <c r="A116" s="91" t="s">
        <v>239</v>
      </c>
      <c r="B116" s="91">
        <v>2</v>
      </c>
      <c r="C116" s="133">
        <v>0.003240188997791782</v>
      </c>
      <c r="D116" s="91" t="s">
        <v>1385</v>
      </c>
      <c r="E116" s="91" t="b">
        <v>0</v>
      </c>
      <c r="F116" s="91" t="b">
        <v>0</v>
      </c>
      <c r="G116" s="91" t="b">
        <v>0</v>
      </c>
    </row>
    <row r="117" spans="1:7" ht="15">
      <c r="A117" s="91" t="s">
        <v>1030</v>
      </c>
      <c r="B117" s="91">
        <v>2</v>
      </c>
      <c r="C117" s="133">
        <v>0.003240188997791782</v>
      </c>
      <c r="D117" s="91" t="s">
        <v>1385</v>
      </c>
      <c r="E117" s="91" t="b">
        <v>0</v>
      </c>
      <c r="F117" s="91" t="b">
        <v>0</v>
      </c>
      <c r="G117" s="91" t="b">
        <v>0</v>
      </c>
    </row>
    <row r="118" spans="1:7" ht="15">
      <c r="A118" s="91" t="s">
        <v>1031</v>
      </c>
      <c r="B118" s="91">
        <v>2</v>
      </c>
      <c r="C118" s="133">
        <v>0.003240188997791782</v>
      </c>
      <c r="D118" s="91" t="s">
        <v>1385</v>
      </c>
      <c r="E118" s="91" t="b">
        <v>0</v>
      </c>
      <c r="F118" s="91" t="b">
        <v>0</v>
      </c>
      <c r="G118" s="91" t="b">
        <v>0</v>
      </c>
    </row>
    <row r="119" spans="1:7" ht="15">
      <c r="A119" s="91" t="s">
        <v>1032</v>
      </c>
      <c r="B119" s="91">
        <v>2</v>
      </c>
      <c r="C119" s="133">
        <v>0.003240188997791782</v>
      </c>
      <c r="D119" s="91" t="s">
        <v>1385</v>
      </c>
      <c r="E119" s="91" t="b">
        <v>0</v>
      </c>
      <c r="F119" s="91" t="b">
        <v>0</v>
      </c>
      <c r="G119" s="91" t="b">
        <v>0</v>
      </c>
    </row>
    <row r="120" spans="1:7" ht="15">
      <c r="A120" s="91" t="s">
        <v>1310</v>
      </c>
      <c r="B120" s="91">
        <v>2</v>
      </c>
      <c r="C120" s="133">
        <v>0.003240188997791782</v>
      </c>
      <c r="D120" s="91" t="s">
        <v>1385</v>
      </c>
      <c r="E120" s="91" t="b">
        <v>1</v>
      </c>
      <c r="F120" s="91" t="b">
        <v>0</v>
      </c>
      <c r="G120" s="91" t="b">
        <v>0</v>
      </c>
    </row>
    <row r="121" spans="1:7" ht="15">
      <c r="A121" s="91" t="s">
        <v>1311</v>
      </c>
      <c r="B121" s="91">
        <v>2</v>
      </c>
      <c r="C121" s="133">
        <v>0.003240188997791782</v>
      </c>
      <c r="D121" s="91" t="s">
        <v>1385</v>
      </c>
      <c r="E121" s="91" t="b">
        <v>0</v>
      </c>
      <c r="F121" s="91" t="b">
        <v>0</v>
      </c>
      <c r="G121" s="91" t="b">
        <v>0</v>
      </c>
    </row>
    <row r="122" spans="1:7" ht="15">
      <c r="A122" s="91" t="s">
        <v>1312</v>
      </c>
      <c r="B122" s="91">
        <v>2</v>
      </c>
      <c r="C122" s="133">
        <v>0.003240188997791782</v>
      </c>
      <c r="D122" s="91" t="s">
        <v>1385</v>
      </c>
      <c r="E122" s="91" t="b">
        <v>0</v>
      </c>
      <c r="F122" s="91" t="b">
        <v>0</v>
      </c>
      <c r="G122" s="91" t="b">
        <v>0</v>
      </c>
    </row>
    <row r="123" spans="1:7" ht="15">
      <c r="A123" s="91" t="s">
        <v>1313</v>
      </c>
      <c r="B123" s="91">
        <v>2</v>
      </c>
      <c r="C123" s="133">
        <v>0.003240188997791782</v>
      </c>
      <c r="D123" s="91" t="s">
        <v>1385</v>
      </c>
      <c r="E123" s="91" t="b">
        <v>0</v>
      </c>
      <c r="F123" s="91" t="b">
        <v>0</v>
      </c>
      <c r="G123" s="91" t="b">
        <v>0</v>
      </c>
    </row>
    <row r="124" spans="1:7" ht="15">
      <c r="A124" s="91" t="s">
        <v>1314</v>
      </c>
      <c r="B124" s="91">
        <v>2</v>
      </c>
      <c r="C124" s="133">
        <v>0.003240188997791782</v>
      </c>
      <c r="D124" s="91" t="s">
        <v>1385</v>
      </c>
      <c r="E124" s="91" t="b">
        <v>0</v>
      </c>
      <c r="F124" s="91" t="b">
        <v>0</v>
      </c>
      <c r="G124" s="91" t="b">
        <v>0</v>
      </c>
    </row>
    <row r="125" spans="1:7" ht="15">
      <c r="A125" s="91" t="s">
        <v>1315</v>
      </c>
      <c r="B125" s="91">
        <v>2</v>
      </c>
      <c r="C125" s="133">
        <v>0.003240188997791782</v>
      </c>
      <c r="D125" s="91" t="s">
        <v>1385</v>
      </c>
      <c r="E125" s="91" t="b">
        <v>0</v>
      </c>
      <c r="F125" s="91" t="b">
        <v>0</v>
      </c>
      <c r="G125" s="91" t="b">
        <v>0</v>
      </c>
    </row>
    <row r="126" spans="1:7" ht="15">
      <c r="A126" s="91" t="s">
        <v>1316</v>
      </c>
      <c r="B126" s="91">
        <v>2</v>
      </c>
      <c r="C126" s="133">
        <v>0.003240188997791782</v>
      </c>
      <c r="D126" s="91" t="s">
        <v>1385</v>
      </c>
      <c r="E126" s="91" t="b">
        <v>0</v>
      </c>
      <c r="F126" s="91" t="b">
        <v>0</v>
      </c>
      <c r="G126" s="91" t="b">
        <v>0</v>
      </c>
    </row>
    <row r="127" spans="1:7" ht="15">
      <c r="A127" s="91" t="s">
        <v>1317</v>
      </c>
      <c r="B127" s="91">
        <v>2</v>
      </c>
      <c r="C127" s="133">
        <v>0.003240188997791782</v>
      </c>
      <c r="D127" s="91" t="s">
        <v>1385</v>
      </c>
      <c r="E127" s="91" t="b">
        <v>1</v>
      </c>
      <c r="F127" s="91" t="b">
        <v>0</v>
      </c>
      <c r="G127" s="91" t="b">
        <v>0</v>
      </c>
    </row>
    <row r="128" spans="1:7" ht="15">
      <c r="A128" s="91" t="s">
        <v>1318</v>
      </c>
      <c r="B128" s="91">
        <v>2</v>
      </c>
      <c r="C128" s="133">
        <v>0.003240188997791782</v>
      </c>
      <c r="D128" s="91" t="s">
        <v>1385</v>
      </c>
      <c r="E128" s="91" t="b">
        <v>0</v>
      </c>
      <c r="F128" s="91" t="b">
        <v>0</v>
      </c>
      <c r="G128" s="91" t="b">
        <v>0</v>
      </c>
    </row>
    <row r="129" spans="1:7" ht="15">
      <c r="A129" s="91" t="s">
        <v>1319</v>
      </c>
      <c r="B129" s="91">
        <v>2</v>
      </c>
      <c r="C129" s="133">
        <v>0.003240188997791782</v>
      </c>
      <c r="D129" s="91" t="s">
        <v>1385</v>
      </c>
      <c r="E129" s="91" t="b">
        <v>0</v>
      </c>
      <c r="F129" s="91" t="b">
        <v>0</v>
      </c>
      <c r="G129" s="91" t="b">
        <v>0</v>
      </c>
    </row>
    <row r="130" spans="1:7" ht="15">
      <c r="A130" s="91" t="s">
        <v>1320</v>
      </c>
      <c r="B130" s="91">
        <v>2</v>
      </c>
      <c r="C130" s="133">
        <v>0.003240188997791782</v>
      </c>
      <c r="D130" s="91" t="s">
        <v>1385</v>
      </c>
      <c r="E130" s="91" t="b">
        <v>0</v>
      </c>
      <c r="F130" s="91" t="b">
        <v>0</v>
      </c>
      <c r="G130" s="91" t="b">
        <v>0</v>
      </c>
    </row>
    <row r="131" spans="1:7" ht="15">
      <c r="A131" s="91" t="s">
        <v>1321</v>
      </c>
      <c r="B131" s="91">
        <v>2</v>
      </c>
      <c r="C131" s="133">
        <v>0.003240188997791782</v>
      </c>
      <c r="D131" s="91" t="s">
        <v>1385</v>
      </c>
      <c r="E131" s="91" t="b">
        <v>0</v>
      </c>
      <c r="F131" s="91" t="b">
        <v>0</v>
      </c>
      <c r="G131" s="91" t="b">
        <v>0</v>
      </c>
    </row>
    <row r="132" spans="1:7" ht="15">
      <c r="A132" s="91" t="s">
        <v>1322</v>
      </c>
      <c r="B132" s="91">
        <v>2</v>
      </c>
      <c r="C132" s="133">
        <v>0.003240188997791782</v>
      </c>
      <c r="D132" s="91" t="s">
        <v>1385</v>
      </c>
      <c r="E132" s="91" t="b">
        <v>0</v>
      </c>
      <c r="F132" s="91" t="b">
        <v>0</v>
      </c>
      <c r="G132" s="91" t="b">
        <v>0</v>
      </c>
    </row>
    <row r="133" spans="1:7" ht="15">
      <c r="A133" s="91" t="s">
        <v>1323</v>
      </c>
      <c r="B133" s="91">
        <v>2</v>
      </c>
      <c r="C133" s="133">
        <v>0.003240188997791782</v>
      </c>
      <c r="D133" s="91" t="s">
        <v>1385</v>
      </c>
      <c r="E133" s="91" t="b">
        <v>1</v>
      </c>
      <c r="F133" s="91" t="b">
        <v>0</v>
      </c>
      <c r="G133" s="91" t="b">
        <v>0</v>
      </c>
    </row>
    <row r="134" spans="1:7" ht="15">
      <c r="A134" s="91" t="s">
        <v>1324</v>
      </c>
      <c r="B134" s="91">
        <v>2</v>
      </c>
      <c r="C134" s="133">
        <v>0.003240188997791782</v>
      </c>
      <c r="D134" s="91" t="s">
        <v>1385</v>
      </c>
      <c r="E134" s="91" t="b">
        <v>0</v>
      </c>
      <c r="F134" s="91" t="b">
        <v>0</v>
      </c>
      <c r="G134" s="91" t="b">
        <v>0</v>
      </c>
    </row>
    <row r="135" spans="1:7" ht="15">
      <c r="A135" s="91" t="s">
        <v>1325</v>
      </c>
      <c r="B135" s="91">
        <v>2</v>
      </c>
      <c r="C135" s="133">
        <v>0.003240188997791782</v>
      </c>
      <c r="D135" s="91" t="s">
        <v>1385</v>
      </c>
      <c r="E135" s="91" t="b">
        <v>0</v>
      </c>
      <c r="F135" s="91" t="b">
        <v>0</v>
      </c>
      <c r="G135" s="91" t="b">
        <v>0</v>
      </c>
    </row>
    <row r="136" spans="1:7" ht="15">
      <c r="A136" s="91" t="s">
        <v>1326</v>
      </c>
      <c r="B136" s="91">
        <v>2</v>
      </c>
      <c r="C136" s="133">
        <v>0.003240188997791782</v>
      </c>
      <c r="D136" s="91" t="s">
        <v>1385</v>
      </c>
      <c r="E136" s="91" t="b">
        <v>0</v>
      </c>
      <c r="F136" s="91" t="b">
        <v>0</v>
      </c>
      <c r="G136" s="91" t="b">
        <v>0</v>
      </c>
    </row>
    <row r="137" spans="1:7" ht="15">
      <c r="A137" s="91" t="s">
        <v>1327</v>
      </c>
      <c r="B137" s="91">
        <v>2</v>
      </c>
      <c r="C137" s="133">
        <v>0.003240188997791782</v>
      </c>
      <c r="D137" s="91" t="s">
        <v>1385</v>
      </c>
      <c r="E137" s="91" t="b">
        <v>1</v>
      </c>
      <c r="F137" s="91" t="b">
        <v>0</v>
      </c>
      <c r="G137" s="91" t="b">
        <v>0</v>
      </c>
    </row>
    <row r="138" spans="1:7" ht="15">
      <c r="A138" s="91" t="s">
        <v>1328</v>
      </c>
      <c r="B138" s="91">
        <v>2</v>
      </c>
      <c r="C138" s="133">
        <v>0.003240188997791782</v>
      </c>
      <c r="D138" s="91" t="s">
        <v>1385</v>
      </c>
      <c r="E138" s="91" t="b">
        <v>0</v>
      </c>
      <c r="F138" s="91" t="b">
        <v>0</v>
      </c>
      <c r="G138" s="91" t="b">
        <v>0</v>
      </c>
    </row>
    <row r="139" spans="1:7" ht="15">
      <c r="A139" s="91" t="s">
        <v>1329</v>
      </c>
      <c r="B139" s="91">
        <v>2</v>
      </c>
      <c r="C139" s="133">
        <v>0.003240188997791782</v>
      </c>
      <c r="D139" s="91" t="s">
        <v>1385</v>
      </c>
      <c r="E139" s="91" t="b">
        <v>0</v>
      </c>
      <c r="F139" s="91" t="b">
        <v>0</v>
      </c>
      <c r="G139" s="91" t="b">
        <v>0</v>
      </c>
    </row>
    <row r="140" spans="1:7" ht="15">
      <c r="A140" s="91" t="s">
        <v>1330</v>
      </c>
      <c r="B140" s="91">
        <v>2</v>
      </c>
      <c r="C140" s="133">
        <v>0.003240188997791782</v>
      </c>
      <c r="D140" s="91" t="s">
        <v>1385</v>
      </c>
      <c r="E140" s="91" t="b">
        <v>0</v>
      </c>
      <c r="F140" s="91" t="b">
        <v>0</v>
      </c>
      <c r="G140" s="91" t="b">
        <v>0</v>
      </c>
    </row>
    <row r="141" spans="1:7" ht="15">
      <c r="A141" s="91" t="s">
        <v>1331</v>
      </c>
      <c r="B141" s="91">
        <v>2</v>
      </c>
      <c r="C141" s="133">
        <v>0.003240188997791782</v>
      </c>
      <c r="D141" s="91" t="s">
        <v>1385</v>
      </c>
      <c r="E141" s="91" t="b">
        <v>0</v>
      </c>
      <c r="F141" s="91" t="b">
        <v>0</v>
      </c>
      <c r="G141" s="91" t="b">
        <v>0</v>
      </c>
    </row>
    <row r="142" spans="1:7" ht="15">
      <c r="A142" s="91" t="s">
        <v>1332</v>
      </c>
      <c r="B142" s="91">
        <v>2</v>
      </c>
      <c r="C142" s="133">
        <v>0.003240188997791782</v>
      </c>
      <c r="D142" s="91" t="s">
        <v>1385</v>
      </c>
      <c r="E142" s="91" t="b">
        <v>0</v>
      </c>
      <c r="F142" s="91" t="b">
        <v>0</v>
      </c>
      <c r="G142" s="91" t="b">
        <v>0</v>
      </c>
    </row>
    <row r="143" spans="1:7" ht="15">
      <c r="A143" s="91" t="s">
        <v>245</v>
      </c>
      <c r="B143" s="91">
        <v>2</v>
      </c>
      <c r="C143" s="133">
        <v>0.003240188997791782</v>
      </c>
      <c r="D143" s="91" t="s">
        <v>1385</v>
      </c>
      <c r="E143" s="91" t="b">
        <v>0</v>
      </c>
      <c r="F143" s="91" t="b">
        <v>0</v>
      </c>
      <c r="G143" s="91" t="b">
        <v>0</v>
      </c>
    </row>
    <row r="144" spans="1:7" ht="15">
      <c r="A144" s="91" t="s">
        <v>1333</v>
      </c>
      <c r="B144" s="91">
        <v>2</v>
      </c>
      <c r="C144" s="133">
        <v>0.003240188997791782</v>
      </c>
      <c r="D144" s="91" t="s">
        <v>1385</v>
      </c>
      <c r="E144" s="91" t="b">
        <v>0</v>
      </c>
      <c r="F144" s="91" t="b">
        <v>0</v>
      </c>
      <c r="G144" s="91" t="b">
        <v>0</v>
      </c>
    </row>
    <row r="145" spans="1:7" ht="15">
      <c r="A145" s="91" t="s">
        <v>1334</v>
      </c>
      <c r="B145" s="91">
        <v>2</v>
      </c>
      <c r="C145" s="133">
        <v>0.003240188997791782</v>
      </c>
      <c r="D145" s="91" t="s">
        <v>1385</v>
      </c>
      <c r="E145" s="91" t="b">
        <v>0</v>
      </c>
      <c r="F145" s="91" t="b">
        <v>0</v>
      </c>
      <c r="G145" s="91" t="b">
        <v>0</v>
      </c>
    </row>
    <row r="146" spans="1:7" ht="15">
      <c r="A146" s="91" t="s">
        <v>1335</v>
      </c>
      <c r="B146" s="91">
        <v>2</v>
      </c>
      <c r="C146" s="133">
        <v>0.003240188997791782</v>
      </c>
      <c r="D146" s="91" t="s">
        <v>1385</v>
      </c>
      <c r="E146" s="91" t="b">
        <v>0</v>
      </c>
      <c r="F146" s="91" t="b">
        <v>0</v>
      </c>
      <c r="G146" s="91" t="b">
        <v>0</v>
      </c>
    </row>
    <row r="147" spans="1:7" ht="15">
      <c r="A147" s="91" t="s">
        <v>1336</v>
      </c>
      <c r="B147" s="91">
        <v>2</v>
      </c>
      <c r="C147" s="133">
        <v>0.003240188997791782</v>
      </c>
      <c r="D147" s="91" t="s">
        <v>1385</v>
      </c>
      <c r="E147" s="91" t="b">
        <v>0</v>
      </c>
      <c r="F147" s="91" t="b">
        <v>0</v>
      </c>
      <c r="G147" s="91" t="b">
        <v>0</v>
      </c>
    </row>
    <row r="148" spans="1:7" ht="15">
      <c r="A148" s="91" t="s">
        <v>1337</v>
      </c>
      <c r="B148" s="91">
        <v>2</v>
      </c>
      <c r="C148" s="133">
        <v>0.003240188997791782</v>
      </c>
      <c r="D148" s="91" t="s">
        <v>1385</v>
      </c>
      <c r="E148" s="91" t="b">
        <v>0</v>
      </c>
      <c r="F148" s="91" t="b">
        <v>0</v>
      </c>
      <c r="G148" s="91" t="b">
        <v>0</v>
      </c>
    </row>
    <row r="149" spans="1:7" ht="15">
      <c r="A149" s="91" t="s">
        <v>1338</v>
      </c>
      <c r="B149" s="91">
        <v>2</v>
      </c>
      <c r="C149" s="133">
        <v>0.003240188997791782</v>
      </c>
      <c r="D149" s="91" t="s">
        <v>1385</v>
      </c>
      <c r="E149" s="91" t="b">
        <v>0</v>
      </c>
      <c r="F149" s="91" t="b">
        <v>0</v>
      </c>
      <c r="G149" s="91" t="b">
        <v>0</v>
      </c>
    </row>
    <row r="150" spans="1:7" ht="15">
      <c r="A150" s="91" t="s">
        <v>1339</v>
      </c>
      <c r="B150" s="91">
        <v>2</v>
      </c>
      <c r="C150" s="133">
        <v>0.003240188997791782</v>
      </c>
      <c r="D150" s="91" t="s">
        <v>1385</v>
      </c>
      <c r="E150" s="91" t="b">
        <v>0</v>
      </c>
      <c r="F150" s="91" t="b">
        <v>0</v>
      </c>
      <c r="G150" s="91" t="b">
        <v>0</v>
      </c>
    </row>
    <row r="151" spans="1:7" ht="15">
      <c r="A151" s="91" t="s">
        <v>1340</v>
      </c>
      <c r="B151" s="91">
        <v>2</v>
      </c>
      <c r="C151" s="133">
        <v>0.003240188997791782</v>
      </c>
      <c r="D151" s="91" t="s">
        <v>1385</v>
      </c>
      <c r="E151" s="91" t="b">
        <v>0</v>
      </c>
      <c r="F151" s="91" t="b">
        <v>0</v>
      </c>
      <c r="G151" s="91" t="b">
        <v>0</v>
      </c>
    </row>
    <row r="152" spans="1:7" ht="15">
      <c r="A152" s="91" t="s">
        <v>1341</v>
      </c>
      <c r="B152" s="91">
        <v>2</v>
      </c>
      <c r="C152" s="133">
        <v>0.003240188997791782</v>
      </c>
      <c r="D152" s="91" t="s">
        <v>1385</v>
      </c>
      <c r="E152" s="91" t="b">
        <v>0</v>
      </c>
      <c r="F152" s="91" t="b">
        <v>0</v>
      </c>
      <c r="G152" s="91" t="b">
        <v>0</v>
      </c>
    </row>
    <row r="153" spans="1:7" ht="15">
      <c r="A153" s="91" t="s">
        <v>1342</v>
      </c>
      <c r="B153" s="91">
        <v>2</v>
      </c>
      <c r="C153" s="133">
        <v>0.003240188997791782</v>
      </c>
      <c r="D153" s="91" t="s">
        <v>1385</v>
      </c>
      <c r="E153" s="91" t="b">
        <v>0</v>
      </c>
      <c r="F153" s="91" t="b">
        <v>0</v>
      </c>
      <c r="G153" s="91" t="b">
        <v>0</v>
      </c>
    </row>
    <row r="154" spans="1:7" ht="15">
      <c r="A154" s="91" t="s">
        <v>1343</v>
      </c>
      <c r="B154" s="91">
        <v>2</v>
      </c>
      <c r="C154" s="133">
        <v>0.003240188997791782</v>
      </c>
      <c r="D154" s="91" t="s">
        <v>1385</v>
      </c>
      <c r="E154" s="91" t="b">
        <v>0</v>
      </c>
      <c r="F154" s="91" t="b">
        <v>0</v>
      </c>
      <c r="G154" s="91" t="b">
        <v>0</v>
      </c>
    </row>
    <row r="155" spans="1:7" ht="15">
      <c r="A155" s="91" t="s">
        <v>1344</v>
      </c>
      <c r="B155" s="91">
        <v>2</v>
      </c>
      <c r="C155" s="133">
        <v>0.003240188997791782</v>
      </c>
      <c r="D155" s="91" t="s">
        <v>1385</v>
      </c>
      <c r="E155" s="91" t="b">
        <v>0</v>
      </c>
      <c r="F155" s="91" t="b">
        <v>0</v>
      </c>
      <c r="G155" s="91" t="b">
        <v>0</v>
      </c>
    </row>
    <row r="156" spans="1:7" ht="15">
      <c r="A156" s="91" t="s">
        <v>1345</v>
      </c>
      <c r="B156" s="91">
        <v>2</v>
      </c>
      <c r="C156" s="133">
        <v>0.003240188997791782</v>
      </c>
      <c r="D156" s="91" t="s">
        <v>1385</v>
      </c>
      <c r="E156" s="91" t="b">
        <v>0</v>
      </c>
      <c r="F156" s="91" t="b">
        <v>0</v>
      </c>
      <c r="G156" s="91" t="b">
        <v>0</v>
      </c>
    </row>
    <row r="157" spans="1:7" ht="15">
      <c r="A157" s="91" t="s">
        <v>1346</v>
      </c>
      <c r="B157" s="91">
        <v>2</v>
      </c>
      <c r="C157" s="133">
        <v>0.003240188997791782</v>
      </c>
      <c r="D157" s="91" t="s">
        <v>1385</v>
      </c>
      <c r="E157" s="91" t="b">
        <v>0</v>
      </c>
      <c r="F157" s="91" t="b">
        <v>0</v>
      </c>
      <c r="G157" s="91" t="b">
        <v>0</v>
      </c>
    </row>
    <row r="158" spans="1:7" ht="15">
      <c r="A158" s="91" t="s">
        <v>1347</v>
      </c>
      <c r="B158" s="91">
        <v>2</v>
      </c>
      <c r="C158" s="133">
        <v>0.003240188997791782</v>
      </c>
      <c r="D158" s="91" t="s">
        <v>1385</v>
      </c>
      <c r="E158" s="91" t="b">
        <v>0</v>
      </c>
      <c r="F158" s="91" t="b">
        <v>0</v>
      </c>
      <c r="G158" s="91" t="b">
        <v>0</v>
      </c>
    </row>
    <row r="159" spans="1:7" ht="15">
      <c r="A159" s="91" t="s">
        <v>1348</v>
      </c>
      <c r="B159" s="91">
        <v>2</v>
      </c>
      <c r="C159" s="133">
        <v>0.003240188997791782</v>
      </c>
      <c r="D159" s="91" t="s">
        <v>1385</v>
      </c>
      <c r="E159" s="91" t="b">
        <v>0</v>
      </c>
      <c r="F159" s="91" t="b">
        <v>0</v>
      </c>
      <c r="G159" s="91" t="b">
        <v>0</v>
      </c>
    </row>
    <row r="160" spans="1:7" ht="15">
      <c r="A160" s="91" t="s">
        <v>1349</v>
      </c>
      <c r="B160" s="91">
        <v>2</v>
      </c>
      <c r="C160" s="133">
        <v>0.003240188997791782</v>
      </c>
      <c r="D160" s="91" t="s">
        <v>1385</v>
      </c>
      <c r="E160" s="91" t="b">
        <v>0</v>
      </c>
      <c r="F160" s="91" t="b">
        <v>0</v>
      </c>
      <c r="G160" s="91" t="b">
        <v>0</v>
      </c>
    </row>
    <row r="161" spans="1:7" ht="15">
      <c r="A161" s="91" t="s">
        <v>1350</v>
      </c>
      <c r="B161" s="91">
        <v>2</v>
      </c>
      <c r="C161" s="133">
        <v>0.003240188997791782</v>
      </c>
      <c r="D161" s="91" t="s">
        <v>1385</v>
      </c>
      <c r="E161" s="91" t="b">
        <v>0</v>
      </c>
      <c r="F161" s="91" t="b">
        <v>0</v>
      </c>
      <c r="G161" s="91" t="b">
        <v>0</v>
      </c>
    </row>
    <row r="162" spans="1:7" ht="15">
      <c r="A162" s="91" t="s">
        <v>1351</v>
      </c>
      <c r="B162" s="91">
        <v>2</v>
      </c>
      <c r="C162" s="133">
        <v>0.003240188997791782</v>
      </c>
      <c r="D162" s="91" t="s">
        <v>1385</v>
      </c>
      <c r="E162" s="91" t="b">
        <v>0</v>
      </c>
      <c r="F162" s="91" t="b">
        <v>0</v>
      </c>
      <c r="G162" s="91" t="b">
        <v>0</v>
      </c>
    </row>
    <row r="163" spans="1:7" ht="15">
      <c r="A163" s="91" t="s">
        <v>1352</v>
      </c>
      <c r="B163" s="91">
        <v>2</v>
      </c>
      <c r="C163" s="133">
        <v>0.003240188997791782</v>
      </c>
      <c r="D163" s="91" t="s">
        <v>1385</v>
      </c>
      <c r="E163" s="91" t="b">
        <v>1</v>
      </c>
      <c r="F163" s="91" t="b">
        <v>0</v>
      </c>
      <c r="G163" s="91" t="b">
        <v>0</v>
      </c>
    </row>
    <row r="164" spans="1:7" ht="15">
      <c r="A164" s="91" t="s">
        <v>1353</v>
      </c>
      <c r="B164" s="91">
        <v>2</v>
      </c>
      <c r="C164" s="133">
        <v>0.003240188997791782</v>
      </c>
      <c r="D164" s="91" t="s">
        <v>1385</v>
      </c>
      <c r="E164" s="91" t="b">
        <v>0</v>
      </c>
      <c r="F164" s="91" t="b">
        <v>0</v>
      </c>
      <c r="G164" s="91" t="b">
        <v>0</v>
      </c>
    </row>
    <row r="165" spans="1:7" ht="15">
      <c r="A165" s="91" t="s">
        <v>1354</v>
      </c>
      <c r="B165" s="91">
        <v>2</v>
      </c>
      <c r="C165" s="133">
        <v>0.003240188997791782</v>
      </c>
      <c r="D165" s="91" t="s">
        <v>1385</v>
      </c>
      <c r="E165" s="91" t="b">
        <v>0</v>
      </c>
      <c r="F165" s="91" t="b">
        <v>0</v>
      </c>
      <c r="G165" s="91" t="b">
        <v>0</v>
      </c>
    </row>
    <row r="166" spans="1:7" ht="15">
      <c r="A166" s="91" t="s">
        <v>1355</v>
      </c>
      <c r="B166" s="91">
        <v>2</v>
      </c>
      <c r="C166" s="133">
        <v>0.003240188997791782</v>
      </c>
      <c r="D166" s="91" t="s">
        <v>1385</v>
      </c>
      <c r="E166" s="91" t="b">
        <v>0</v>
      </c>
      <c r="F166" s="91" t="b">
        <v>0</v>
      </c>
      <c r="G166" s="91" t="b">
        <v>0</v>
      </c>
    </row>
    <row r="167" spans="1:7" ht="15">
      <c r="A167" s="91" t="s">
        <v>1356</v>
      </c>
      <c r="B167" s="91">
        <v>2</v>
      </c>
      <c r="C167" s="133">
        <v>0.003240188997791782</v>
      </c>
      <c r="D167" s="91" t="s">
        <v>1385</v>
      </c>
      <c r="E167" s="91" t="b">
        <v>0</v>
      </c>
      <c r="F167" s="91" t="b">
        <v>0</v>
      </c>
      <c r="G167" s="91" t="b">
        <v>0</v>
      </c>
    </row>
    <row r="168" spans="1:7" ht="15">
      <c r="A168" s="91" t="s">
        <v>1357</v>
      </c>
      <c r="B168" s="91">
        <v>2</v>
      </c>
      <c r="C168" s="133">
        <v>0.003240188997791782</v>
      </c>
      <c r="D168" s="91" t="s">
        <v>1385</v>
      </c>
      <c r="E168" s="91" t="b">
        <v>0</v>
      </c>
      <c r="F168" s="91" t="b">
        <v>0</v>
      </c>
      <c r="G168" s="91" t="b">
        <v>0</v>
      </c>
    </row>
    <row r="169" spans="1:7" ht="15">
      <c r="A169" s="91" t="s">
        <v>1358</v>
      </c>
      <c r="B169" s="91">
        <v>2</v>
      </c>
      <c r="C169" s="133">
        <v>0.003240188997791782</v>
      </c>
      <c r="D169" s="91" t="s">
        <v>1385</v>
      </c>
      <c r="E169" s="91" t="b">
        <v>0</v>
      </c>
      <c r="F169" s="91" t="b">
        <v>0</v>
      </c>
      <c r="G169" s="91" t="b">
        <v>0</v>
      </c>
    </row>
    <row r="170" spans="1:7" ht="15">
      <c r="A170" s="91" t="s">
        <v>1359</v>
      </c>
      <c r="B170" s="91">
        <v>2</v>
      </c>
      <c r="C170" s="133">
        <v>0.003240188997791782</v>
      </c>
      <c r="D170" s="91" t="s">
        <v>1385</v>
      </c>
      <c r="E170" s="91" t="b">
        <v>0</v>
      </c>
      <c r="F170" s="91" t="b">
        <v>0</v>
      </c>
      <c r="G170" s="91" t="b">
        <v>0</v>
      </c>
    </row>
    <row r="171" spans="1:7" ht="15">
      <c r="A171" s="91" t="s">
        <v>1360</v>
      </c>
      <c r="B171" s="91">
        <v>2</v>
      </c>
      <c r="C171" s="133">
        <v>0.003240188997791782</v>
      </c>
      <c r="D171" s="91" t="s">
        <v>1385</v>
      </c>
      <c r="E171" s="91" t="b">
        <v>1</v>
      </c>
      <c r="F171" s="91" t="b">
        <v>0</v>
      </c>
      <c r="G171" s="91" t="b">
        <v>0</v>
      </c>
    </row>
    <row r="172" spans="1:7" ht="15">
      <c r="A172" s="91" t="s">
        <v>1361</v>
      </c>
      <c r="B172" s="91">
        <v>2</v>
      </c>
      <c r="C172" s="133">
        <v>0.003240188997791782</v>
      </c>
      <c r="D172" s="91" t="s">
        <v>1385</v>
      </c>
      <c r="E172" s="91" t="b">
        <v>0</v>
      </c>
      <c r="F172" s="91" t="b">
        <v>0</v>
      </c>
      <c r="G172" s="91" t="b">
        <v>0</v>
      </c>
    </row>
    <row r="173" spans="1:7" ht="15">
      <c r="A173" s="91" t="s">
        <v>1362</v>
      </c>
      <c r="B173" s="91">
        <v>2</v>
      </c>
      <c r="C173" s="133">
        <v>0.003240188997791782</v>
      </c>
      <c r="D173" s="91" t="s">
        <v>1385</v>
      </c>
      <c r="E173" s="91" t="b">
        <v>0</v>
      </c>
      <c r="F173" s="91" t="b">
        <v>0</v>
      </c>
      <c r="G173" s="91" t="b">
        <v>0</v>
      </c>
    </row>
    <row r="174" spans="1:7" ht="15">
      <c r="A174" s="91" t="s">
        <v>1363</v>
      </c>
      <c r="B174" s="91">
        <v>2</v>
      </c>
      <c r="C174" s="133">
        <v>0.003240188997791782</v>
      </c>
      <c r="D174" s="91" t="s">
        <v>1385</v>
      </c>
      <c r="E174" s="91" t="b">
        <v>0</v>
      </c>
      <c r="F174" s="91" t="b">
        <v>0</v>
      </c>
      <c r="G174" s="91" t="b">
        <v>0</v>
      </c>
    </row>
    <row r="175" spans="1:7" ht="15">
      <c r="A175" s="91" t="s">
        <v>1364</v>
      </c>
      <c r="B175" s="91">
        <v>2</v>
      </c>
      <c r="C175" s="133">
        <v>0.003240188997791782</v>
      </c>
      <c r="D175" s="91" t="s">
        <v>1385</v>
      </c>
      <c r="E175" s="91" t="b">
        <v>0</v>
      </c>
      <c r="F175" s="91" t="b">
        <v>0</v>
      </c>
      <c r="G175" s="91" t="b">
        <v>0</v>
      </c>
    </row>
    <row r="176" spans="1:7" ht="15">
      <c r="A176" s="91" t="s">
        <v>1365</v>
      </c>
      <c r="B176" s="91">
        <v>2</v>
      </c>
      <c r="C176" s="133">
        <v>0.003910634422433165</v>
      </c>
      <c r="D176" s="91" t="s">
        <v>1385</v>
      </c>
      <c r="E176" s="91" t="b">
        <v>0</v>
      </c>
      <c r="F176" s="91" t="b">
        <v>0</v>
      </c>
      <c r="G176" s="91" t="b">
        <v>0</v>
      </c>
    </row>
    <row r="177" spans="1:7" ht="15">
      <c r="A177" s="91" t="s">
        <v>1366</v>
      </c>
      <c r="B177" s="91">
        <v>2</v>
      </c>
      <c r="C177" s="133">
        <v>0.003910634422433165</v>
      </c>
      <c r="D177" s="91" t="s">
        <v>1385</v>
      </c>
      <c r="E177" s="91" t="b">
        <v>0</v>
      </c>
      <c r="F177" s="91" t="b">
        <v>0</v>
      </c>
      <c r="G177" s="91" t="b">
        <v>0</v>
      </c>
    </row>
    <row r="178" spans="1:7" ht="15">
      <c r="A178" s="91" t="s">
        <v>1367</v>
      </c>
      <c r="B178" s="91">
        <v>2</v>
      </c>
      <c r="C178" s="133">
        <v>0.003240188997791782</v>
      </c>
      <c r="D178" s="91" t="s">
        <v>1385</v>
      </c>
      <c r="E178" s="91" t="b">
        <v>0</v>
      </c>
      <c r="F178" s="91" t="b">
        <v>0</v>
      </c>
      <c r="G178" s="91" t="b">
        <v>0</v>
      </c>
    </row>
    <row r="179" spans="1:7" ht="15">
      <c r="A179" s="91" t="s">
        <v>1368</v>
      </c>
      <c r="B179" s="91">
        <v>2</v>
      </c>
      <c r="C179" s="133">
        <v>0.003240188997791782</v>
      </c>
      <c r="D179" s="91" t="s">
        <v>1385</v>
      </c>
      <c r="E179" s="91" t="b">
        <v>0</v>
      </c>
      <c r="F179" s="91" t="b">
        <v>0</v>
      </c>
      <c r="G179" s="91" t="b">
        <v>0</v>
      </c>
    </row>
    <row r="180" spans="1:7" ht="15">
      <c r="A180" s="91" t="s">
        <v>1369</v>
      </c>
      <c r="B180" s="91">
        <v>2</v>
      </c>
      <c r="C180" s="133">
        <v>0.003240188997791782</v>
      </c>
      <c r="D180" s="91" t="s">
        <v>1385</v>
      </c>
      <c r="E180" s="91" t="b">
        <v>1</v>
      </c>
      <c r="F180" s="91" t="b">
        <v>0</v>
      </c>
      <c r="G180" s="91" t="b">
        <v>0</v>
      </c>
    </row>
    <row r="181" spans="1:7" ht="15">
      <c r="A181" s="91" t="s">
        <v>1370</v>
      </c>
      <c r="B181" s="91">
        <v>2</v>
      </c>
      <c r="C181" s="133">
        <v>0.003240188997791782</v>
      </c>
      <c r="D181" s="91" t="s">
        <v>1385</v>
      </c>
      <c r="E181" s="91" t="b">
        <v>0</v>
      </c>
      <c r="F181" s="91" t="b">
        <v>0</v>
      </c>
      <c r="G181" s="91" t="b">
        <v>0</v>
      </c>
    </row>
    <row r="182" spans="1:7" ht="15">
      <c r="A182" s="91" t="s">
        <v>1371</v>
      </c>
      <c r="B182" s="91">
        <v>2</v>
      </c>
      <c r="C182" s="133">
        <v>0.003240188997791782</v>
      </c>
      <c r="D182" s="91" t="s">
        <v>1385</v>
      </c>
      <c r="E182" s="91" t="b">
        <v>0</v>
      </c>
      <c r="F182" s="91" t="b">
        <v>0</v>
      </c>
      <c r="G182" s="91" t="b">
        <v>0</v>
      </c>
    </row>
    <row r="183" spans="1:7" ht="15">
      <c r="A183" s="91" t="s">
        <v>1372</v>
      </c>
      <c r="B183" s="91">
        <v>2</v>
      </c>
      <c r="C183" s="133">
        <v>0.003240188997791782</v>
      </c>
      <c r="D183" s="91" t="s">
        <v>1385</v>
      </c>
      <c r="E183" s="91" t="b">
        <v>0</v>
      </c>
      <c r="F183" s="91" t="b">
        <v>0</v>
      </c>
      <c r="G183" s="91" t="b">
        <v>0</v>
      </c>
    </row>
    <row r="184" spans="1:7" ht="15">
      <c r="A184" s="91" t="s">
        <v>1373</v>
      </c>
      <c r="B184" s="91">
        <v>2</v>
      </c>
      <c r="C184" s="133">
        <v>0.003240188997791782</v>
      </c>
      <c r="D184" s="91" t="s">
        <v>1385</v>
      </c>
      <c r="E184" s="91" t="b">
        <v>0</v>
      </c>
      <c r="F184" s="91" t="b">
        <v>0</v>
      </c>
      <c r="G184" s="91" t="b">
        <v>0</v>
      </c>
    </row>
    <row r="185" spans="1:7" ht="15">
      <c r="A185" s="91" t="s">
        <v>1374</v>
      </c>
      <c r="B185" s="91">
        <v>2</v>
      </c>
      <c r="C185" s="133">
        <v>0.003240188997791782</v>
      </c>
      <c r="D185" s="91" t="s">
        <v>1385</v>
      </c>
      <c r="E185" s="91" t="b">
        <v>0</v>
      </c>
      <c r="F185" s="91" t="b">
        <v>0</v>
      </c>
      <c r="G185" s="91" t="b">
        <v>0</v>
      </c>
    </row>
    <row r="186" spans="1:7" ht="15">
      <c r="A186" s="91" t="s">
        <v>1375</v>
      </c>
      <c r="B186" s="91">
        <v>2</v>
      </c>
      <c r="C186" s="133">
        <v>0.003240188997791782</v>
      </c>
      <c r="D186" s="91" t="s">
        <v>1385</v>
      </c>
      <c r="E186" s="91" t="b">
        <v>0</v>
      </c>
      <c r="F186" s="91" t="b">
        <v>0</v>
      </c>
      <c r="G186" s="91" t="b">
        <v>0</v>
      </c>
    </row>
    <row r="187" spans="1:7" ht="15">
      <c r="A187" s="91" t="s">
        <v>1376</v>
      </c>
      <c r="B187" s="91">
        <v>2</v>
      </c>
      <c r="C187" s="133">
        <v>0.003240188997791782</v>
      </c>
      <c r="D187" s="91" t="s">
        <v>1385</v>
      </c>
      <c r="E187" s="91" t="b">
        <v>0</v>
      </c>
      <c r="F187" s="91" t="b">
        <v>0</v>
      </c>
      <c r="G187" s="91" t="b">
        <v>0</v>
      </c>
    </row>
    <row r="188" spans="1:7" ht="15">
      <c r="A188" s="91" t="s">
        <v>1377</v>
      </c>
      <c r="B188" s="91">
        <v>2</v>
      </c>
      <c r="C188" s="133">
        <v>0.003240188997791782</v>
      </c>
      <c r="D188" s="91" t="s">
        <v>1385</v>
      </c>
      <c r="E188" s="91" t="b">
        <v>0</v>
      </c>
      <c r="F188" s="91" t="b">
        <v>0</v>
      </c>
      <c r="G188" s="91" t="b">
        <v>0</v>
      </c>
    </row>
    <row r="189" spans="1:7" ht="15">
      <c r="A189" s="91" t="s">
        <v>1378</v>
      </c>
      <c r="B189" s="91">
        <v>2</v>
      </c>
      <c r="C189" s="133">
        <v>0.003240188997791782</v>
      </c>
      <c r="D189" s="91" t="s">
        <v>1385</v>
      </c>
      <c r="E189" s="91" t="b">
        <v>0</v>
      </c>
      <c r="F189" s="91" t="b">
        <v>0</v>
      </c>
      <c r="G189" s="91" t="b">
        <v>0</v>
      </c>
    </row>
    <row r="190" spans="1:7" ht="15">
      <c r="A190" s="91" t="s">
        <v>988</v>
      </c>
      <c r="B190" s="91">
        <v>2</v>
      </c>
      <c r="C190" s="133">
        <v>0.003240188997791782</v>
      </c>
      <c r="D190" s="91" t="s">
        <v>1385</v>
      </c>
      <c r="E190" s="91" t="b">
        <v>1</v>
      </c>
      <c r="F190" s="91" t="b">
        <v>0</v>
      </c>
      <c r="G190" s="91" t="b">
        <v>0</v>
      </c>
    </row>
    <row r="191" spans="1:7" ht="15">
      <c r="A191" s="91" t="s">
        <v>226</v>
      </c>
      <c r="B191" s="91">
        <v>2</v>
      </c>
      <c r="C191" s="133">
        <v>0.003240188997791782</v>
      </c>
      <c r="D191" s="91" t="s">
        <v>1385</v>
      </c>
      <c r="E191" s="91" t="b">
        <v>0</v>
      </c>
      <c r="F191" s="91" t="b">
        <v>0</v>
      </c>
      <c r="G191" s="91" t="b">
        <v>0</v>
      </c>
    </row>
    <row r="192" spans="1:7" ht="15">
      <c r="A192" s="91" t="s">
        <v>339</v>
      </c>
      <c r="B192" s="91">
        <v>2</v>
      </c>
      <c r="C192" s="133">
        <v>0.003240188997791782</v>
      </c>
      <c r="D192" s="91" t="s">
        <v>1385</v>
      </c>
      <c r="E192" s="91" t="b">
        <v>0</v>
      </c>
      <c r="F192" s="91" t="b">
        <v>0</v>
      </c>
      <c r="G192" s="91" t="b">
        <v>0</v>
      </c>
    </row>
    <row r="193" spans="1:7" ht="15">
      <c r="A193" s="91" t="s">
        <v>1048</v>
      </c>
      <c r="B193" s="91">
        <v>2</v>
      </c>
      <c r="C193" s="133">
        <v>0.003240188997791782</v>
      </c>
      <c r="D193" s="91" t="s">
        <v>1385</v>
      </c>
      <c r="E193" s="91" t="b">
        <v>1</v>
      </c>
      <c r="F193" s="91" t="b">
        <v>0</v>
      </c>
      <c r="G193" s="91" t="b">
        <v>0</v>
      </c>
    </row>
    <row r="194" spans="1:7" ht="15">
      <c r="A194" s="91" t="s">
        <v>1049</v>
      </c>
      <c r="B194" s="91">
        <v>2</v>
      </c>
      <c r="C194" s="133">
        <v>0.003240188997791782</v>
      </c>
      <c r="D194" s="91" t="s">
        <v>1385</v>
      </c>
      <c r="E194" s="91" t="b">
        <v>0</v>
      </c>
      <c r="F194" s="91" t="b">
        <v>0</v>
      </c>
      <c r="G194" s="91" t="b">
        <v>0</v>
      </c>
    </row>
    <row r="195" spans="1:7" ht="15">
      <c r="A195" s="91" t="s">
        <v>1050</v>
      </c>
      <c r="B195" s="91">
        <v>2</v>
      </c>
      <c r="C195" s="133">
        <v>0.003240188997791782</v>
      </c>
      <c r="D195" s="91" t="s">
        <v>1385</v>
      </c>
      <c r="E195" s="91" t="b">
        <v>0</v>
      </c>
      <c r="F195" s="91" t="b">
        <v>0</v>
      </c>
      <c r="G195" s="91" t="b">
        <v>0</v>
      </c>
    </row>
    <row r="196" spans="1:7" ht="15">
      <c r="A196" s="91" t="s">
        <v>1039</v>
      </c>
      <c r="B196" s="91">
        <v>2</v>
      </c>
      <c r="C196" s="133">
        <v>0.003240188997791782</v>
      </c>
      <c r="D196" s="91" t="s">
        <v>1385</v>
      </c>
      <c r="E196" s="91" t="b">
        <v>0</v>
      </c>
      <c r="F196" s="91" t="b">
        <v>0</v>
      </c>
      <c r="G196" s="91" t="b">
        <v>0</v>
      </c>
    </row>
    <row r="197" spans="1:7" ht="15">
      <c r="A197" s="91" t="s">
        <v>1040</v>
      </c>
      <c r="B197" s="91">
        <v>2</v>
      </c>
      <c r="C197" s="133">
        <v>0.003240188997791782</v>
      </c>
      <c r="D197" s="91" t="s">
        <v>1385</v>
      </c>
      <c r="E197" s="91" t="b">
        <v>0</v>
      </c>
      <c r="F197" s="91" t="b">
        <v>0</v>
      </c>
      <c r="G197" s="91" t="b">
        <v>0</v>
      </c>
    </row>
    <row r="198" spans="1:7" ht="15">
      <c r="A198" s="91" t="s">
        <v>1379</v>
      </c>
      <c r="B198" s="91">
        <v>2</v>
      </c>
      <c r="C198" s="133">
        <v>0.003240188997791782</v>
      </c>
      <c r="D198" s="91" t="s">
        <v>1385</v>
      </c>
      <c r="E198" s="91" t="b">
        <v>0</v>
      </c>
      <c r="F198" s="91" t="b">
        <v>0</v>
      </c>
      <c r="G198" s="91" t="b">
        <v>0</v>
      </c>
    </row>
    <row r="199" spans="1:7" ht="15">
      <c r="A199" s="91" t="s">
        <v>1380</v>
      </c>
      <c r="B199" s="91">
        <v>2</v>
      </c>
      <c r="C199" s="133">
        <v>0.003240188997791782</v>
      </c>
      <c r="D199" s="91" t="s">
        <v>1385</v>
      </c>
      <c r="E199" s="91" t="b">
        <v>0</v>
      </c>
      <c r="F199" s="91" t="b">
        <v>0</v>
      </c>
      <c r="G199" s="91" t="b">
        <v>0</v>
      </c>
    </row>
    <row r="200" spans="1:7" ht="15">
      <c r="A200" s="91" t="s">
        <v>1381</v>
      </c>
      <c r="B200" s="91">
        <v>2</v>
      </c>
      <c r="C200" s="133">
        <v>0.003240188997791782</v>
      </c>
      <c r="D200" s="91" t="s">
        <v>1385</v>
      </c>
      <c r="E200" s="91" t="b">
        <v>0</v>
      </c>
      <c r="F200" s="91" t="b">
        <v>0</v>
      </c>
      <c r="G200" s="91" t="b">
        <v>0</v>
      </c>
    </row>
    <row r="201" spans="1:7" ht="15">
      <c r="A201" s="91" t="s">
        <v>1382</v>
      </c>
      <c r="B201" s="91">
        <v>2</v>
      </c>
      <c r="C201" s="133">
        <v>0.003240188997791782</v>
      </c>
      <c r="D201" s="91" t="s">
        <v>1385</v>
      </c>
      <c r="E201" s="91" t="b">
        <v>0</v>
      </c>
      <c r="F201" s="91" t="b">
        <v>0</v>
      </c>
      <c r="G201" s="91" t="b">
        <v>0</v>
      </c>
    </row>
    <row r="202" spans="1:7" ht="15">
      <c r="A202" s="91" t="s">
        <v>1006</v>
      </c>
      <c r="B202" s="91">
        <v>12</v>
      </c>
      <c r="C202" s="133">
        <v>0</v>
      </c>
      <c r="D202" s="91" t="s">
        <v>891</v>
      </c>
      <c r="E202" s="91" t="b">
        <v>0</v>
      </c>
      <c r="F202" s="91" t="b">
        <v>0</v>
      </c>
      <c r="G202" s="91" t="b">
        <v>0</v>
      </c>
    </row>
    <row r="203" spans="1:7" ht="15">
      <c r="A203" s="91" t="s">
        <v>237</v>
      </c>
      <c r="B203" s="91">
        <v>11</v>
      </c>
      <c r="C203" s="133">
        <v>0.00251923739262665</v>
      </c>
      <c r="D203" s="91" t="s">
        <v>891</v>
      </c>
      <c r="E203" s="91" t="b">
        <v>0</v>
      </c>
      <c r="F203" s="91" t="b">
        <v>0</v>
      </c>
      <c r="G203" s="91" t="b">
        <v>0</v>
      </c>
    </row>
    <row r="204" spans="1:7" ht="15">
      <c r="A204" s="91" t="s">
        <v>1007</v>
      </c>
      <c r="B204" s="91">
        <v>8</v>
      </c>
      <c r="C204" s="133">
        <v>0.008537758014820908</v>
      </c>
      <c r="D204" s="91" t="s">
        <v>891</v>
      </c>
      <c r="E204" s="91" t="b">
        <v>0</v>
      </c>
      <c r="F204" s="91" t="b">
        <v>0</v>
      </c>
      <c r="G204" s="91" t="b">
        <v>0</v>
      </c>
    </row>
    <row r="205" spans="1:7" ht="15">
      <c r="A205" s="91" t="s">
        <v>1008</v>
      </c>
      <c r="B205" s="91">
        <v>8</v>
      </c>
      <c r="C205" s="133">
        <v>0.008537758014820908</v>
      </c>
      <c r="D205" s="91" t="s">
        <v>891</v>
      </c>
      <c r="E205" s="91" t="b">
        <v>0</v>
      </c>
      <c r="F205" s="91" t="b">
        <v>0</v>
      </c>
      <c r="G205" s="91" t="b">
        <v>0</v>
      </c>
    </row>
    <row r="206" spans="1:7" ht="15">
      <c r="A206" s="91" t="s">
        <v>965</v>
      </c>
      <c r="B206" s="91">
        <v>8</v>
      </c>
      <c r="C206" s="133">
        <v>0.008537758014820908</v>
      </c>
      <c r="D206" s="91" t="s">
        <v>891</v>
      </c>
      <c r="E206" s="91" t="b">
        <v>0</v>
      </c>
      <c r="F206" s="91" t="b">
        <v>0</v>
      </c>
      <c r="G206" s="91" t="b">
        <v>0</v>
      </c>
    </row>
    <row r="207" spans="1:7" ht="15">
      <c r="A207" s="91" t="s">
        <v>1009</v>
      </c>
      <c r="B207" s="91">
        <v>8</v>
      </c>
      <c r="C207" s="133">
        <v>0.008537758014820908</v>
      </c>
      <c r="D207" s="91" t="s">
        <v>891</v>
      </c>
      <c r="E207" s="91" t="b">
        <v>0</v>
      </c>
      <c r="F207" s="91" t="b">
        <v>0</v>
      </c>
      <c r="G207" s="91" t="b">
        <v>0</v>
      </c>
    </row>
    <row r="208" spans="1:7" ht="15">
      <c r="A208" s="91" t="s">
        <v>1010</v>
      </c>
      <c r="B208" s="91">
        <v>8</v>
      </c>
      <c r="C208" s="133">
        <v>0.008537758014820908</v>
      </c>
      <c r="D208" s="91" t="s">
        <v>891</v>
      </c>
      <c r="E208" s="91" t="b">
        <v>0</v>
      </c>
      <c r="F208" s="91" t="b">
        <v>0</v>
      </c>
      <c r="G208" s="91" t="b">
        <v>0</v>
      </c>
    </row>
    <row r="209" spans="1:7" ht="15">
      <c r="A209" s="91" t="s">
        <v>1011</v>
      </c>
      <c r="B209" s="91">
        <v>8</v>
      </c>
      <c r="C209" s="133">
        <v>0.008537758014820908</v>
      </c>
      <c r="D209" s="91" t="s">
        <v>891</v>
      </c>
      <c r="E209" s="91" t="b">
        <v>0</v>
      </c>
      <c r="F209" s="91" t="b">
        <v>0</v>
      </c>
      <c r="G209" s="91" t="b">
        <v>0</v>
      </c>
    </row>
    <row r="210" spans="1:7" ht="15">
      <c r="A210" s="91" t="s">
        <v>1012</v>
      </c>
      <c r="B210" s="91">
        <v>8</v>
      </c>
      <c r="C210" s="133">
        <v>0.008537758014820908</v>
      </c>
      <c r="D210" s="91" t="s">
        <v>891</v>
      </c>
      <c r="E210" s="91" t="b">
        <v>0</v>
      </c>
      <c r="F210" s="91" t="b">
        <v>0</v>
      </c>
      <c r="G210" s="91" t="b">
        <v>0</v>
      </c>
    </row>
    <row r="211" spans="1:7" ht="15">
      <c r="A211" s="91" t="s">
        <v>1013</v>
      </c>
      <c r="B211" s="91">
        <v>8</v>
      </c>
      <c r="C211" s="133">
        <v>0.008537758014820908</v>
      </c>
      <c r="D211" s="91" t="s">
        <v>891</v>
      </c>
      <c r="E211" s="91" t="b">
        <v>0</v>
      </c>
      <c r="F211" s="91" t="b">
        <v>0</v>
      </c>
      <c r="G211" s="91" t="b">
        <v>0</v>
      </c>
    </row>
    <row r="212" spans="1:7" ht="15">
      <c r="A212" s="91" t="s">
        <v>1004</v>
      </c>
      <c r="B212" s="91">
        <v>8</v>
      </c>
      <c r="C212" s="133">
        <v>0.008537758014820908</v>
      </c>
      <c r="D212" s="91" t="s">
        <v>891</v>
      </c>
      <c r="E212" s="91" t="b">
        <v>0</v>
      </c>
      <c r="F212" s="91" t="b">
        <v>0</v>
      </c>
      <c r="G212" s="91" t="b">
        <v>0</v>
      </c>
    </row>
    <row r="213" spans="1:7" ht="15">
      <c r="A213" s="91" t="s">
        <v>343</v>
      </c>
      <c r="B213" s="91">
        <v>8</v>
      </c>
      <c r="C213" s="133">
        <v>0.008537758014820908</v>
      </c>
      <c r="D213" s="91" t="s">
        <v>891</v>
      </c>
      <c r="E213" s="91" t="b">
        <v>0</v>
      </c>
      <c r="F213" s="91" t="b">
        <v>0</v>
      </c>
      <c r="G213" s="91" t="b">
        <v>0</v>
      </c>
    </row>
    <row r="214" spans="1:7" ht="15">
      <c r="A214" s="91" t="s">
        <v>1047</v>
      </c>
      <c r="B214" s="91">
        <v>7</v>
      </c>
      <c r="C214" s="133">
        <v>0.02024150777598568</v>
      </c>
      <c r="D214" s="91" t="s">
        <v>891</v>
      </c>
      <c r="E214" s="91" t="b">
        <v>1</v>
      </c>
      <c r="F214" s="91" t="b">
        <v>0</v>
      </c>
      <c r="G214" s="91" t="b">
        <v>0</v>
      </c>
    </row>
    <row r="215" spans="1:7" ht="15">
      <c r="A215" s="91" t="s">
        <v>223</v>
      </c>
      <c r="B215" s="91">
        <v>6</v>
      </c>
      <c r="C215" s="133">
        <v>0.010946545296872043</v>
      </c>
      <c r="D215" s="91" t="s">
        <v>891</v>
      </c>
      <c r="E215" s="91" t="b">
        <v>0</v>
      </c>
      <c r="F215" s="91" t="b">
        <v>0</v>
      </c>
      <c r="G215" s="91" t="b">
        <v>0</v>
      </c>
    </row>
    <row r="216" spans="1:7" ht="15">
      <c r="A216" s="91" t="s">
        <v>1263</v>
      </c>
      <c r="B216" s="91">
        <v>6</v>
      </c>
      <c r="C216" s="133">
        <v>0.010946545296872043</v>
      </c>
      <c r="D216" s="91" t="s">
        <v>891</v>
      </c>
      <c r="E216" s="91" t="b">
        <v>0</v>
      </c>
      <c r="F216" s="91" t="b">
        <v>0</v>
      </c>
      <c r="G216" s="91" t="b">
        <v>0</v>
      </c>
    </row>
    <row r="217" spans="1:7" ht="15">
      <c r="A217" s="91" t="s">
        <v>1269</v>
      </c>
      <c r="B217" s="91">
        <v>4</v>
      </c>
      <c r="C217" s="133">
        <v>0.011566575871991816</v>
      </c>
      <c r="D217" s="91" t="s">
        <v>891</v>
      </c>
      <c r="E217" s="91" t="b">
        <v>0</v>
      </c>
      <c r="F217" s="91" t="b">
        <v>0</v>
      </c>
      <c r="G217" s="91" t="b">
        <v>0</v>
      </c>
    </row>
    <row r="218" spans="1:7" ht="15">
      <c r="A218" s="91" t="s">
        <v>344</v>
      </c>
      <c r="B218" s="91">
        <v>4</v>
      </c>
      <c r="C218" s="133">
        <v>0.011566575871991816</v>
      </c>
      <c r="D218" s="91" t="s">
        <v>891</v>
      </c>
      <c r="E218" s="91" t="b">
        <v>0</v>
      </c>
      <c r="F218" s="91" t="b">
        <v>0</v>
      </c>
      <c r="G218" s="91" t="b">
        <v>0</v>
      </c>
    </row>
    <row r="219" spans="1:7" ht="15">
      <c r="A219" s="91" t="s">
        <v>1270</v>
      </c>
      <c r="B219" s="91">
        <v>4</v>
      </c>
      <c r="C219" s="133">
        <v>0.011566575871991816</v>
      </c>
      <c r="D219" s="91" t="s">
        <v>891</v>
      </c>
      <c r="E219" s="91" t="b">
        <v>0</v>
      </c>
      <c r="F219" s="91" t="b">
        <v>1</v>
      </c>
      <c r="G219" s="91" t="b">
        <v>0</v>
      </c>
    </row>
    <row r="220" spans="1:7" ht="15">
      <c r="A220" s="91" t="s">
        <v>1260</v>
      </c>
      <c r="B220" s="91">
        <v>4</v>
      </c>
      <c r="C220" s="133">
        <v>0.011566575871991816</v>
      </c>
      <c r="D220" s="91" t="s">
        <v>891</v>
      </c>
      <c r="E220" s="91" t="b">
        <v>0</v>
      </c>
      <c r="F220" s="91" t="b">
        <v>0</v>
      </c>
      <c r="G220" s="91" t="b">
        <v>0</v>
      </c>
    </row>
    <row r="221" spans="1:7" ht="15">
      <c r="A221" s="91" t="s">
        <v>1271</v>
      </c>
      <c r="B221" s="91">
        <v>4</v>
      </c>
      <c r="C221" s="133">
        <v>0.011566575871991816</v>
      </c>
      <c r="D221" s="91" t="s">
        <v>891</v>
      </c>
      <c r="E221" s="91" t="b">
        <v>0</v>
      </c>
      <c r="F221" s="91" t="b">
        <v>0</v>
      </c>
      <c r="G221" s="91" t="b">
        <v>0</v>
      </c>
    </row>
    <row r="222" spans="1:7" ht="15">
      <c r="A222" s="91" t="s">
        <v>1272</v>
      </c>
      <c r="B222" s="91">
        <v>4</v>
      </c>
      <c r="C222" s="133">
        <v>0.011566575871991816</v>
      </c>
      <c r="D222" s="91" t="s">
        <v>891</v>
      </c>
      <c r="E222" s="91" t="b">
        <v>0</v>
      </c>
      <c r="F222" s="91" t="b">
        <v>0</v>
      </c>
      <c r="G222" s="91" t="b">
        <v>0</v>
      </c>
    </row>
    <row r="223" spans="1:7" ht="15">
      <c r="A223" s="91" t="s">
        <v>1018</v>
      </c>
      <c r="B223" s="91">
        <v>4</v>
      </c>
      <c r="C223" s="133">
        <v>0.011566575871991816</v>
      </c>
      <c r="D223" s="91" t="s">
        <v>891</v>
      </c>
      <c r="E223" s="91" t="b">
        <v>0</v>
      </c>
      <c r="F223" s="91" t="b">
        <v>1</v>
      </c>
      <c r="G223" s="91" t="b">
        <v>0</v>
      </c>
    </row>
    <row r="224" spans="1:7" ht="15">
      <c r="A224" s="91" t="s">
        <v>1273</v>
      </c>
      <c r="B224" s="91">
        <v>4</v>
      </c>
      <c r="C224" s="133">
        <v>0.011566575871991816</v>
      </c>
      <c r="D224" s="91" t="s">
        <v>891</v>
      </c>
      <c r="E224" s="91" t="b">
        <v>0</v>
      </c>
      <c r="F224" s="91" t="b">
        <v>0</v>
      </c>
      <c r="G224" s="91" t="b">
        <v>0</v>
      </c>
    </row>
    <row r="225" spans="1:7" ht="15">
      <c r="A225" s="91" t="s">
        <v>1264</v>
      </c>
      <c r="B225" s="91">
        <v>3</v>
      </c>
      <c r="C225" s="133">
        <v>0.010946545296872043</v>
      </c>
      <c r="D225" s="91" t="s">
        <v>891</v>
      </c>
      <c r="E225" s="91" t="b">
        <v>0</v>
      </c>
      <c r="F225" s="91" t="b">
        <v>0</v>
      </c>
      <c r="G225" s="91" t="b">
        <v>0</v>
      </c>
    </row>
    <row r="226" spans="1:7" ht="15">
      <c r="A226" s="91" t="s">
        <v>1285</v>
      </c>
      <c r="B226" s="91">
        <v>3</v>
      </c>
      <c r="C226" s="133">
        <v>0.010946545296872043</v>
      </c>
      <c r="D226" s="91" t="s">
        <v>891</v>
      </c>
      <c r="E226" s="91" t="b">
        <v>0</v>
      </c>
      <c r="F226" s="91" t="b">
        <v>0</v>
      </c>
      <c r="G226" s="91" t="b">
        <v>0</v>
      </c>
    </row>
    <row r="227" spans="1:7" ht="15">
      <c r="A227" s="91" t="s">
        <v>1003</v>
      </c>
      <c r="B227" s="91">
        <v>20</v>
      </c>
      <c r="C227" s="133">
        <v>0.004767504280620786</v>
      </c>
      <c r="D227" s="91" t="s">
        <v>892</v>
      </c>
      <c r="E227" s="91" t="b">
        <v>0</v>
      </c>
      <c r="F227" s="91" t="b">
        <v>0</v>
      </c>
      <c r="G227" s="91" t="b">
        <v>0</v>
      </c>
    </row>
    <row r="228" spans="1:7" ht="15">
      <c r="A228" s="91" t="s">
        <v>346</v>
      </c>
      <c r="B228" s="91">
        <v>18</v>
      </c>
      <c r="C228" s="133">
        <v>0.006948618574614628</v>
      </c>
      <c r="D228" s="91" t="s">
        <v>892</v>
      </c>
      <c r="E228" s="91" t="b">
        <v>0</v>
      </c>
      <c r="F228" s="91" t="b">
        <v>0</v>
      </c>
      <c r="G228" s="91" t="b">
        <v>0</v>
      </c>
    </row>
    <row r="229" spans="1:7" ht="15">
      <c r="A229" s="91" t="s">
        <v>1002</v>
      </c>
      <c r="B229" s="91">
        <v>17</v>
      </c>
      <c r="C229" s="133">
        <v>0.013286341564464604</v>
      </c>
      <c r="D229" s="91" t="s">
        <v>892</v>
      </c>
      <c r="E229" s="91" t="b">
        <v>0</v>
      </c>
      <c r="F229" s="91" t="b">
        <v>0</v>
      </c>
      <c r="G229" s="91" t="b">
        <v>0</v>
      </c>
    </row>
    <row r="230" spans="1:7" ht="15">
      <c r="A230" s="91" t="s">
        <v>962</v>
      </c>
      <c r="B230" s="91">
        <v>14</v>
      </c>
      <c r="C230" s="133">
        <v>0.009834915119089337</v>
      </c>
      <c r="D230" s="91" t="s">
        <v>892</v>
      </c>
      <c r="E230" s="91" t="b">
        <v>0</v>
      </c>
      <c r="F230" s="91" t="b">
        <v>0</v>
      </c>
      <c r="G230" s="91" t="b">
        <v>0</v>
      </c>
    </row>
    <row r="231" spans="1:7" ht="15">
      <c r="A231" s="91" t="s">
        <v>1004</v>
      </c>
      <c r="B231" s="91">
        <v>11</v>
      </c>
      <c r="C231" s="133">
        <v>0.00859704454171239</v>
      </c>
      <c r="D231" s="91" t="s">
        <v>892</v>
      </c>
      <c r="E231" s="91" t="b">
        <v>0</v>
      </c>
      <c r="F231" s="91" t="b">
        <v>0</v>
      </c>
      <c r="G231" s="91" t="b">
        <v>0</v>
      </c>
    </row>
    <row r="232" spans="1:7" ht="15">
      <c r="A232" s="91" t="s">
        <v>964</v>
      </c>
      <c r="B232" s="91">
        <v>10</v>
      </c>
      <c r="C232" s="133">
        <v>0.008681450794368576</v>
      </c>
      <c r="D232" s="91" t="s">
        <v>892</v>
      </c>
      <c r="E232" s="91" t="b">
        <v>0</v>
      </c>
      <c r="F232" s="91" t="b">
        <v>0</v>
      </c>
      <c r="G232" s="91" t="b">
        <v>0</v>
      </c>
    </row>
    <row r="233" spans="1:7" ht="15">
      <c r="A233" s="91" t="s">
        <v>963</v>
      </c>
      <c r="B233" s="91">
        <v>10</v>
      </c>
      <c r="C233" s="133">
        <v>0.008681450794368576</v>
      </c>
      <c r="D233" s="91" t="s">
        <v>892</v>
      </c>
      <c r="E233" s="91" t="b">
        <v>0</v>
      </c>
      <c r="F233" s="91" t="b">
        <v>0</v>
      </c>
      <c r="G233" s="91" t="b">
        <v>0</v>
      </c>
    </row>
    <row r="234" spans="1:7" ht="15">
      <c r="A234" s="91" t="s">
        <v>242</v>
      </c>
      <c r="B234" s="91">
        <v>8</v>
      </c>
      <c r="C234" s="133">
        <v>0.008567085539395385</v>
      </c>
      <c r="D234" s="91" t="s">
        <v>892</v>
      </c>
      <c r="E234" s="91" t="b">
        <v>0</v>
      </c>
      <c r="F234" s="91" t="b">
        <v>0</v>
      </c>
      <c r="G234" s="91" t="b">
        <v>0</v>
      </c>
    </row>
    <row r="235" spans="1:7" ht="15">
      <c r="A235" s="91" t="s">
        <v>1015</v>
      </c>
      <c r="B235" s="91">
        <v>7</v>
      </c>
      <c r="C235" s="133">
        <v>0.008345454300619096</v>
      </c>
      <c r="D235" s="91" t="s">
        <v>892</v>
      </c>
      <c r="E235" s="91" t="b">
        <v>0</v>
      </c>
      <c r="F235" s="91" t="b">
        <v>0</v>
      </c>
      <c r="G235" s="91" t="b">
        <v>0</v>
      </c>
    </row>
    <row r="236" spans="1:7" ht="15">
      <c r="A236" s="91" t="s">
        <v>1016</v>
      </c>
      <c r="B236" s="91">
        <v>6</v>
      </c>
      <c r="C236" s="133">
        <v>0.00799358281490177</v>
      </c>
      <c r="D236" s="91" t="s">
        <v>892</v>
      </c>
      <c r="E236" s="91" t="b">
        <v>0</v>
      </c>
      <c r="F236" s="91" t="b">
        <v>0</v>
      </c>
      <c r="G236" s="91" t="b">
        <v>0</v>
      </c>
    </row>
    <row r="237" spans="1:7" ht="15">
      <c r="A237" s="91" t="s">
        <v>1261</v>
      </c>
      <c r="B237" s="91">
        <v>6</v>
      </c>
      <c r="C237" s="133">
        <v>0.00799358281490177</v>
      </c>
      <c r="D237" s="91" t="s">
        <v>892</v>
      </c>
      <c r="E237" s="91" t="b">
        <v>0</v>
      </c>
      <c r="F237" s="91" t="b">
        <v>0</v>
      </c>
      <c r="G237" s="91" t="b">
        <v>0</v>
      </c>
    </row>
    <row r="238" spans="1:7" ht="15">
      <c r="A238" s="91" t="s">
        <v>1262</v>
      </c>
      <c r="B238" s="91">
        <v>6</v>
      </c>
      <c r="C238" s="133">
        <v>0.00799358281490177</v>
      </c>
      <c r="D238" s="91" t="s">
        <v>892</v>
      </c>
      <c r="E238" s="91" t="b">
        <v>0</v>
      </c>
      <c r="F238" s="91" t="b">
        <v>0</v>
      </c>
      <c r="G238" s="91" t="b">
        <v>0</v>
      </c>
    </row>
    <row r="239" spans="1:7" ht="15">
      <c r="A239" s="91" t="s">
        <v>966</v>
      </c>
      <c r="B239" s="91">
        <v>5</v>
      </c>
      <c r="C239" s="133">
        <v>0.007489574724213381</v>
      </c>
      <c r="D239" s="91" t="s">
        <v>892</v>
      </c>
      <c r="E239" s="91" t="b">
        <v>0</v>
      </c>
      <c r="F239" s="91" t="b">
        <v>0</v>
      </c>
      <c r="G239" s="91" t="b">
        <v>0</v>
      </c>
    </row>
    <row r="240" spans="1:7" ht="15">
      <c r="A240" s="91" t="s">
        <v>1267</v>
      </c>
      <c r="B240" s="91">
        <v>5</v>
      </c>
      <c r="C240" s="133">
        <v>0.007489574724213381</v>
      </c>
      <c r="D240" s="91" t="s">
        <v>892</v>
      </c>
      <c r="E240" s="91" t="b">
        <v>0</v>
      </c>
      <c r="F240" s="91" t="b">
        <v>0</v>
      </c>
      <c r="G240" s="91" t="b">
        <v>0</v>
      </c>
    </row>
    <row r="241" spans="1:7" ht="15">
      <c r="A241" s="91" t="s">
        <v>1265</v>
      </c>
      <c r="B241" s="91">
        <v>5</v>
      </c>
      <c r="C241" s="133">
        <v>0.007489574724213381</v>
      </c>
      <c r="D241" s="91" t="s">
        <v>892</v>
      </c>
      <c r="E241" s="91" t="b">
        <v>0</v>
      </c>
      <c r="F241" s="91" t="b">
        <v>0</v>
      </c>
      <c r="G241" s="91" t="b">
        <v>0</v>
      </c>
    </row>
    <row r="242" spans="1:7" ht="15">
      <c r="A242" s="91" t="s">
        <v>1028</v>
      </c>
      <c r="B242" s="91">
        <v>5</v>
      </c>
      <c r="C242" s="133">
        <v>0.007489574724213381</v>
      </c>
      <c r="D242" s="91" t="s">
        <v>892</v>
      </c>
      <c r="E242" s="91" t="b">
        <v>0</v>
      </c>
      <c r="F242" s="91" t="b">
        <v>0</v>
      </c>
      <c r="G242" s="91" t="b">
        <v>0</v>
      </c>
    </row>
    <row r="243" spans="1:7" ht="15">
      <c r="A243" s="91" t="s">
        <v>1268</v>
      </c>
      <c r="B243" s="91">
        <v>4</v>
      </c>
      <c r="C243" s="133">
        <v>0.006802622231320966</v>
      </c>
      <c r="D243" s="91" t="s">
        <v>892</v>
      </c>
      <c r="E243" s="91" t="b">
        <v>1</v>
      </c>
      <c r="F243" s="91" t="b">
        <v>0</v>
      </c>
      <c r="G243" s="91" t="b">
        <v>0</v>
      </c>
    </row>
    <row r="244" spans="1:7" ht="15">
      <c r="A244" s="91" t="s">
        <v>1275</v>
      </c>
      <c r="B244" s="91">
        <v>4</v>
      </c>
      <c r="C244" s="133">
        <v>0.006802622231320966</v>
      </c>
      <c r="D244" s="91" t="s">
        <v>892</v>
      </c>
      <c r="E244" s="91" t="b">
        <v>0</v>
      </c>
      <c r="F244" s="91" t="b">
        <v>0</v>
      </c>
      <c r="G244" s="91" t="b">
        <v>0</v>
      </c>
    </row>
    <row r="245" spans="1:7" ht="15">
      <c r="A245" s="91" t="s">
        <v>973</v>
      </c>
      <c r="B245" s="91">
        <v>4</v>
      </c>
      <c r="C245" s="133">
        <v>0.006802622231320966</v>
      </c>
      <c r="D245" s="91" t="s">
        <v>892</v>
      </c>
      <c r="E245" s="91" t="b">
        <v>0</v>
      </c>
      <c r="F245" s="91" t="b">
        <v>0</v>
      </c>
      <c r="G245" s="91" t="b">
        <v>0</v>
      </c>
    </row>
    <row r="246" spans="1:7" ht="15">
      <c r="A246" s="91" t="s">
        <v>1274</v>
      </c>
      <c r="B246" s="91">
        <v>4</v>
      </c>
      <c r="C246" s="133">
        <v>0.006802622231320966</v>
      </c>
      <c r="D246" s="91" t="s">
        <v>892</v>
      </c>
      <c r="E246" s="91" t="b">
        <v>1</v>
      </c>
      <c r="F246" s="91" t="b">
        <v>0</v>
      </c>
      <c r="G246" s="91" t="b">
        <v>0</v>
      </c>
    </row>
    <row r="247" spans="1:7" ht="15">
      <c r="A247" s="91" t="s">
        <v>1276</v>
      </c>
      <c r="B247" s="91">
        <v>4</v>
      </c>
      <c r="C247" s="133">
        <v>0.006802622231320966</v>
      </c>
      <c r="D247" s="91" t="s">
        <v>892</v>
      </c>
      <c r="E247" s="91" t="b">
        <v>0</v>
      </c>
      <c r="F247" s="91" t="b">
        <v>0</v>
      </c>
      <c r="G247" s="91" t="b">
        <v>0</v>
      </c>
    </row>
    <row r="248" spans="1:7" ht="15">
      <c r="A248" s="91" t="s">
        <v>1278</v>
      </c>
      <c r="B248" s="91">
        <v>4</v>
      </c>
      <c r="C248" s="133">
        <v>0.006802622231320966</v>
      </c>
      <c r="D248" s="91" t="s">
        <v>892</v>
      </c>
      <c r="E248" s="91" t="b">
        <v>0</v>
      </c>
      <c r="F248" s="91" t="b">
        <v>0</v>
      </c>
      <c r="G248" s="91" t="b">
        <v>0</v>
      </c>
    </row>
    <row r="249" spans="1:7" ht="15">
      <c r="A249" s="91" t="s">
        <v>1281</v>
      </c>
      <c r="B249" s="91">
        <v>3</v>
      </c>
      <c r="C249" s="133">
        <v>0.005886101003668339</v>
      </c>
      <c r="D249" s="91" t="s">
        <v>892</v>
      </c>
      <c r="E249" s="91" t="b">
        <v>0</v>
      </c>
      <c r="F249" s="91" t="b">
        <v>0</v>
      </c>
      <c r="G249" s="91" t="b">
        <v>0</v>
      </c>
    </row>
    <row r="250" spans="1:7" ht="15">
      <c r="A250" s="91" t="s">
        <v>1282</v>
      </c>
      <c r="B250" s="91">
        <v>3</v>
      </c>
      <c r="C250" s="133">
        <v>0.005886101003668339</v>
      </c>
      <c r="D250" s="91" t="s">
        <v>892</v>
      </c>
      <c r="E250" s="91" t="b">
        <v>0</v>
      </c>
      <c r="F250" s="91" t="b">
        <v>0</v>
      </c>
      <c r="G250" s="91" t="b">
        <v>0</v>
      </c>
    </row>
    <row r="251" spans="1:7" ht="15">
      <c r="A251" s="91" t="s">
        <v>1283</v>
      </c>
      <c r="B251" s="91">
        <v>3</v>
      </c>
      <c r="C251" s="133">
        <v>0.005886101003668339</v>
      </c>
      <c r="D251" s="91" t="s">
        <v>892</v>
      </c>
      <c r="E251" s="91" t="b">
        <v>0</v>
      </c>
      <c r="F251" s="91" t="b">
        <v>0</v>
      </c>
      <c r="G251" s="91" t="b">
        <v>0</v>
      </c>
    </row>
    <row r="252" spans="1:7" ht="15">
      <c r="A252" s="91" t="s">
        <v>1284</v>
      </c>
      <c r="B252" s="91">
        <v>3</v>
      </c>
      <c r="C252" s="133">
        <v>0.005886101003668339</v>
      </c>
      <c r="D252" s="91" t="s">
        <v>892</v>
      </c>
      <c r="E252" s="91" t="b">
        <v>0</v>
      </c>
      <c r="F252" s="91" t="b">
        <v>0</v>
      </c>
      <c r="G252" s="91" t="b">
        <v>0</v>
      </c>
    </row>
    <row r="253" spans="1:7" ht="15">
      <c r="A253" s="91" t="s">
        <v>251</v>
      </c>
      <c r="B253" s="91">
        <v>3</v>
      </c>
      <c r="C253" s="133">
        <v>0.005886101003668339</v>
      </c>
      <c r="D253" s="91" t="s">
        <v>892</v>
      </c>
      <c r="E253" s="91" t="b">
        <v>0</v>
      </c>
      <c r="F253" s="91" t="b">
        <v>0</v>
      </c>
      <c r="G253" s="91" t="b">
        <v>0</v>
      </c>
    </row>
    <row r="254" spans="1:7" ht="15">
      <c r="A254" s="91" t="s">
        <v>252</v>
      </c>
      <c r="B254" s="91">
        <v>3</v>
      </c>
      <c r="C254" s="133">
        <v>0.005886101003668339</v>
      </c>
      <c r="D254" s="91" t="s">
        <v>892</v>
      </c>
      <c r="E254" s="91" t="b">
        <v>0</v>
      </c>
      <c r="F254" s="91" t="b">
        <v>0</v>
      </c>
      <c r="G254" s="91" t="b">
        <v>0</v>
      </c>
    </row>
    <row r="255" spans="1:7" ht="15">
      <c r="A255" s="91" t="s">
        <v>1305</v>
      </c>
      <c r="B255" s="91">
        <v>3</v>
      </c>
      <c r="C255" s="133">
        <v>0.005886101003668339</v>
      </c>
      <c r="D255" s="91" t="s">
        <v>892</v>
      </c>
      <c r="E255" s="91" t="b">
        <v>0</v>
      </c>
      <c r="F255" s="91" t="b">
        <v>0</v>
      </c>
      <c r="G255" s="91" t="b">
        <v>0</v>
      </c>
    </row>
    <row r="256" spans="1:7" ht="15">
      <c r="A256" s="91" t="s">
        <v>1298</v>
      </c>
      <c r="B256" s="91">
        <v>3</v>
      </c>
      <c r="C256" s="133">
        <v>0.005886101003668339</v>
      </c>
      <c r="D256" s="91" t="s">
        <v>892</v>
      </c>
      <c r="E256" s="91" t="b">
        <v>0</v>
      </c>
      <c r="F256" s="91" t="b">
        <v>0</v>
      </c>
      <c r="G256" s="91" t="b">
        <v>0</v>
      </c>
    </row>
    <row r="257" spans="1:7" ht="15">
      <c r="A257" s="91" t="s">
        <v>1299</v>
      </c>
      <c r="B257" s="91">
        <v>3</v>
      </c>
      <c r="C257" s="133">
        <v>0.005886101003668339</v>
      </c>
      <c r="D257" s="91" t="s">
        <v>892</v>
      </c>
      <c r="E257" s="91" t="b">
        <v>0</v>
      </c>
      <c r="F257" s="91" t="b">
        <v>0</v>
      </c>
      <c r="G257" s="91" t="b">
        <v>0</v>
      </c>
    </row>
    <row r="258" spans="1:7" ht="15">
      <c r="A258" s="91" t="s">
        <v>1266</v>
      </c>
      <c r="B258" s="91">
        <v>3</v>
      </c>
      <c r="C258" s="133">
        <v>0.005886101003668339</v>
      </c>
      <c r="D258" s="91" t="s">
        <v>892</v>
      </c>
      <c r="E258" s="91" t="b">
        <v>0</v>
      </c>
      <c r="F258" s="91" t="b">
        <v>0</v>
      </c>
      <c r="G258" s="91" t="b">
        <v>0</v>
      </c>
    </row>
    <row r="259" spans="1:7" ht="15">
      <c r="A259" s="91" t="s">
        <v>1300</v>
      </c>
      <c r="B259" s="91">
        <v>3</v>
      </c>
      <c r="C259" s="133">
        <v>0.005886101003668339</v>
      </c>
      <c r="D259" s="91" t="s">
        <v>892</v>
      </c>
      <c r="E259" s="91" t="b">
        <v>0</v>
      </c>
      <c r="F259" s="91" t="b">
        <v>0</v>
      </c>
      <c r="G259" s="91" t="b">
        <v>0</v>
      </c>
    </row>
    <row r="260" spans="1:7" ht="15">
      <c r="A260" s="91" t="s">
        <v>1301</v>
      </c>
      <c r="B260" s="91">
        <v>3</v>
      </c>
      <c r="C260" s="133">
        <v>0.005886101003668339</v>
      </c>
      <c r="D260" s="91" t="s">
        <v>892</v>
      </c>
      <c r="E260" s="91" t="b">
        <v>0</v>
      </c>
      <c r="F260" s="91" t="b">
        <v>0</v>
      </c>
      <c r="G260" s="91" t="b">
        <v>0</v>
      </c>
    </row>
    <row r="261" spans="1:7" ht="15">
      <c r="A261" s="91" t="s">
        <v>1302</v>
      </c>
      <c r="B261" s="91">
        <v>3</v>
      </c>
      <c r="C261" s="133">
        <v>0.005886101003668339</v>
      </c>
      <c r="D261" s="91" t="s">
        <v>892</v>
      </c>
      <c r="E261" s="91" t="b">
        <v>0</v>
      </c>
      <c r="F261" s="91" t="b">
        <v>0</v>
      </c>
      <c r="G261" s="91" t="b">
        <v>0</v>
      </c>
    </row>
    <row r="262" spans="1:7" ht="15">
      <c r="A262" s="91" t="s">
        <v>974</v>
      </c>
      <c r="B262" s="91">
        <v>3</v>
      </c>
      <c r="C262" s="133">
        <v>0.005886101003668339</v>
      </c>
      <c r="D262" s="91" t="s">
        <v>892</v>
      </c>
      <c r="E262" s="91" t="b">
        <v>0</v>
      </c>
      <c r="F262" s="91" t="b">
        <v>0</v>
      </c>
      <c r="G262" s="91" t="b">
        <v>0</v>
      </c>
    </row>
    <row r="263" spans="1:7" ht="15">
      <c r="A263" s="91" t="s">
        <v>1279</v>
      </c>
      <c r="B263" s="91">
        <v>3</v>
      </c>
      <c r="C263" s="133">
        <v>0.005886101003668339</v>
      </c>
      <c r="D263" s="91" t="s">
        <v>892</v>
      </c>
      <c r="E263" s="91" t="b">
        <v>0</v>
      </c>
      <c r="F263" s="91" t="b">
        <v>0</v>
      </c>
      <c r="G263" s="91" t="b">
        <v>0</v>
      </c>
    </row>
    <row r="264" spans="1:7" ht="15">
      <c r="A264" s="91" t="s">
        <v>1294</v>
      </c>
      <c r="B264" s="91">
        <v>3</v>
      </c>
      <c r="C264" s="133">
        <v>0.005886101003668339</v>
      </c>
      <c r="D264" s="91" t="s">
        <v>892</v>
      </c>
      <c r="E264" s="91" t="b">
        <v>0</v>
      </c>
      <c r="F264" s="91" t="b">
        <v>0</v>
      </c>
      <c r="G264" s="91" t="b">
        <v>0</v>
      </c>
    </row>
    <row r="265" spans="1:7" ht="15">
      <c r="A265" s="91" t="s">
        <v>1303</v>
      </c>
      <c r="B265" s="91">
        <v>3</v>
      </c>
      <c r="C265" s="133">
        <v>0.0069912762697081805</v>
      </c>
      <c r="D265" s="91" t="s">
        <v>892</v>
      </c>
      <c r="E265" s="91" t="b">
        <v>0</v>
      </c>
      <c r="F265" s="91" t="b">
        <v>0</v>
      </c>
      <c r="G265" s="91" t="b">
        <v>0</v>
      </c>
    </row>
    <row r="266" spans="1:7" ht="15">
      <c r="A266" s="91" t="s">
        <v>1280</v>
      </c>
      <c r="B266" s="91">
        <v>3</v>
      </c>
      <c r="C266" s="133">
        <v>0.005886101003668339</v>
      </c>
      <c r="D266" s="91" t="s">
        <v>892</v>
      </c>
      <c r="E266" s="91" t="b">
        <v>0</v>
      </c>
      <c r="F266" s="91" t="b">
        <v>0</v>
      </c>
      <c r="G266" s="91" t="b">
        <v>0</v>
      </c>
    </row>
    <row r="267" spans="1:7" ht="15">
      <c r="A267" s="91" t="s">
        <v>975</v>
      </c>
      <c r="B267" s="91">
        <v>3</v>
      </c>
      <c r="C267" s="133">
        <v>0.005886101003668339</v>
      </c>
      <c r="D267" s="91" t="s">
        <v>892</v>
      </c>
      <c r="E267" s="91" t="b">
        <v>0</v>
      </c>
      <c r="F267" s="91" t="b">
        <v>0</v>
      </c>
      <c r="G267" s="91" t="b">
        <v>0</v>
      </c>
    </row>
    <row r="268" spans="1:7" ht="15">
      <c r="A268" s="91" t="s">
        <v>1304</v>
      </c>
      <c r="B268" s="91">
        <v>3</v>
      </c>
      <c r="C268" s="133">
        <v>0.005886101003668339</v>
      </c>
      <c r="D268" s="91" t="s">
        <v>892</v>
      </c>
      <c r="E268" s="91" t="b">
        <v>1</v>
      </c>
      <c r="F268" s="91" t="b">
        <v>0</v>
      </c>
      <c r="G268" s="91" t="b">
        <v>0</v>
      </c>
    </row>
    <row r="269" spans="1:7" ht="15">
      <c r="A269" s="91" t="s">
        <v>348</v>
      </c>
      <c r="B269" s="91">
        <v>3</v>
      </c>
      <c r="C269" s="133">
        <v>0.005886101003668339</v>
      </c>
      <c r="D269" s="91" t="s">
        <v>892</v>
      </c>
      <c r="E269" s="91" t="b">
        <v>0</v>
      </c>
      <c r="F269" s="91" t="b">
        <v>0</v>
      </c>
      <c r="G269" s="91" t="b">
        <v>0</v>
      </c>
    </row>
    <row r="270" spans="1:7" ht="15">
      <c r="A270" s="91" t="s">
        <v>981</v>
      </c>
      <c r="B270" s="91">
        <v>3</v>
      </c>
      <c r="C270" s="133">
        <v>0.005886101003668339</v>
      </c>
      <c r="D270" s="91" t="s">
        <v>892</v>
      </c>
      <c r="E270" s="91" t="b">
        <v>0</v>
      </c>
      <c r="F270" s="91" t="b">
        <v>0</v>
      </c>
      <c r="G270" s="91" t="b">
        <v>0</v>
      </c>
    </row>
    <row r="271" spans="1:7" ht="15">
      <c r="A271" s="91" t="s">
        <v>1286</v>
      </c>
      <c r="B271" s="91">
        <v>3</v>
      </c>
      <c r="C271" s="133">
        <v>0.005886101003668339</v>
      </c>
      <c r="D271" s="91" t="s">
        <v>892</v>
      </c>
      <c r="E271" s="91" t="b">
        <v>0</v>
      </c>
      <c r="F271" s="91" t="b">
        <v>0</v>
      </c>
      <c r="G271" s="91" t="b">
        <v>0</v>
      </c>
    </row>
    <row r="272" spans="1:7" ht="15">
      <c r="A272" s="91" t="s">
        <v>1287</v>
      </c>
      <c r="B272" s="91">
        <v>3</v>
      </c>
      <c r="C272" s="133">
        <v>0.005886101003668339</v>
      </c>
      <c r="D272" s="91" t="s">
        <v>892</v>
      </c>
      <c r="E272" s="91" t="b">
        <v>0</v>
      </c>
      <c r="F272" s="91" t="b">
        <v>0</v>
      </c>
      <c r="G272" s="91" t="b">
        <v>0</v>
      </c>
    </row>
    <row r="273" spans="1:7" ht="15">
      <c r="A273" s="91" t="s">
        <v>1288</v>
      </c>
      <c r="B273" s="91">
        <v>3</v>
      </c>
      <c r="C273" s="133">
        <v>0.005886101003668339</v>
      </c>
      <c r="D273" s="91" t="s">
        <v>892</v>
      </c>
      <c r="E273" s="91" t="b">
        <v>0</v>
      </c>
      <c r="F273" s="91" t="b">
        <v>0</v>
      </c>
      <c r="G273" s="91" t="b">
        <v>0</v>
      </c>
    </row>
    <row r="274" spans="1:7" ht="15">
      <c r="A274" s="91" t="s">
        <v>1289</v>
      </c>
      <c r="B274" s="91">
        <v>3</v>
      </c>
      <c r="C274" s="133">
        <v>0.005886101003668339</v>
      </c>
      <c r="D274" s="91" t="s">
        <v>892</v>
      </c>
      <c r="E274" s="91" t="b">
        <v>0</v>
      </c>
      <c r="F274" s="91" t="b">
        <v>0</v>
      </c>
      <c r="G274" s="91" t="b">
        <v>0</v>
      </c>
    </row>
    <row r="275" spans="1:7" ht="15">
      <c r="A275" s="91" t="s">
        <v>1290</v>
      </c>
      <c r="B275" s="91">
        <v>3</v>
      </c>
      <c r="C275" s="133">
        <v>0.005886101003668339</v>
      </c>
      <c r="D275" s="91" t="s">
        <v>892</v>
      </c>
      <c r="E275" s="91" t="b">
        <v>0</v>
      </c>
      <c r="F275" s="91" t="b">
        <v>0</v>
      </c>
      <c r="G275" s="91" t="b">
        <v>0</v>
      </c>
    </row>
    <row r="276" spans="1:7" ht="15">
      <c r="A276" s="91" t="s">
        <v>1291</v>
      </c>
      <c r="B276" s="91">
        <v>3</v>
      </c>
      <c r="C276" s="133">
        <v>0.005886101003668339</v>
      </c>
      <c r="D276" s="91" t="s">
        <v>892</v>
      </c>
      <c r="E276" s="91" t="b">
        <v>0</v>
      </c>
      <c r="F276" s="91" t="b">
        <v>0</v>
      </c>
      <c r="G276" s="91" t="b">
        <v>0</v>
      </c>
    </row>
    <row r="277" spans="1:7" ht="15">
      <c r="A277" s="91" t="s">
        <v>1260</v>
      </c>
      <c r="B277" s="91">
        <v>3</v>
      </c>
      <c r="C277" s="133">
        <v>0.005886101003668339</v>
      </c>
      <c r="D277" s="91" t="s">
        <v>892</v>
      </c>
      <c r="E277" s="91" t="b">
        <v>0</v>
      </c>
      <c r="F277" s="91" t="b">
        <v>0</v>
      </c>
      <c r="G277" s="91" t="b">
        <v>0</v>
      </c>
    </row>
    <row r="278" spans="1:7" ht="15">
      <c r="A278" s="91" t="s">
        <v>1292</v>
      </c>
      <c r="B278" s="91">
        <v>3</v>
      </c>
      <c r="C278" s="133">
        <v>0.005886101003668339</v>
      </c>
      <c r="D278" s="91" t="s">
        <v>892</v>
      </c>
      <c r="E278" s="91" t="b">
        <v>0</v>
      </c>
      <c r="F278" s="91" t="b">
        <v>0</v>
      </c>
      <c r="G278" s="91" t="b">
        <v>0</v>
      </c>
    </row>
    <row r="279" spans="1:7" ht="15">
      <c r="A279" s="91" t="s">
        <v>1293</v>
      </c>
      <c r="B279" s="91">
        <v>3</v>
      </c>
      <c r="C279" s="133">
        <v>0.005886101003668339</v>
      </c>
      <c r="D279" s="91" t="s">
        <v>892</v>
      </c>
      <c r="E279" s="91" t="b">
        <v>0</v>
      </c>
      <c r="F279" s="91" t="b">
        <v>0</v>
      </c>
      <c r="G279" s="91" t="b">
        <v>0</v>
      </c>
    </row>
    <row r="280" spans="1:7" ht="15">
      <c r="A280" s="91" t="s">
        <v>967</v>
      </c>
      <c r="B280" s="91">
        <v>3</v>
      </c>
      <c r="C280" s="133">
        <v>0.005886101003668339</v>
      </c>
      <c r="D280" s="91" t="s">
        <v>892</v>
      </c>
      <c r="E280" s="91" t="b">
        <v>0</v>
      </c>
      <c r="F280" s="91" t="b">
        <v>0</v>
      </c>
      <c r="G280" s="91" t="b">
        <v>0</v>
      </c>
    </row>
    <row r="281" spans="1:7" ht="15">
      <c r="A281" s="91" t="s">
        <v>1277</v>
      </c>
      <c r="B281" s="91">
        <v>3</v>
      </c>
      <c r="C281" s="133">
        <v>0.005886101003668339</v>
      </c>
      <c r="D281" s="91" t="s">
        <v>892</v>
      </c>
      <c r="E281" s="91" t="b">
        <v>0</v>
      </c>
      <c r="F281" s="91" t="b">
        <v>0</v>
      </c>
      <c r="G281" s="91" t="b">
        <v>0</v>
      </c>
    </row>
    <row r="282" spans="1:7" ht="15">
      <c r="A282" s="91" t="s">
        <v>1037</v>
      </c>
      <c r="B282" s="91">
        <v>3</v>
      </c>
      <c r="C282" s="133">
        <v>0.0069912762697081805</v>
      </c>
      <c r="D282" s="91" t="s">
        <v>892</v>
      </c>
      <c r="E282" s="91" t="b">
        <v>0</v>
      </c>
      <c r="F282" s="91" t="b">
        <v>0</v>
      </c>
      <c r="G282" s="91" t="b">
        <v>0</v>
      </c>
    </row>
    <row r="283" spans="1:7" ht="15">
      <c r="A283" s="91" t="s">
        <v>1306</v>
      </c>
      <c r="B283" s="91">
        <v>2</v>
      </c>
      <c r="C283" s="133">
        <v>0.00466085084647212</v>
      </c>
      <c r="D283" s="91" t="s">
        <v>892</v>
      </c>
      <c r="E283" s="91" t="b">
        <v>0</v>
      </c>
      <c r="F283" s="91" t="b">
        <v>0</v>
      </c>
      <c r="G283" s="91" t="b">
        <v>0</v>
      </c>
    </row>
    <row r="284" spans="1:7" ht="15">
      <c r="A284" s="91" t="s">
        <v>1307</v>
      </c>
      <c r="B284" s="91">
        <v>2</v>
      </c>
      <c r="C284" s="133">
        <v>0.00466085084647212</v>
      </c>
      <c r="D284" s="91" t="s">
        <v>892</v>
      </c>
      <c r="E284" s="91" t="b">
        <v>0</v>
      </c>
      <c r="F284" s="91" t="b">
        <v>0</v>
      </c>
      <c r="G284" s="91" t="b">
        <v>0</v>
      </c>
    </row>
    <row r="285" spans="1:7" ht="15">
      <c r="A285" s="91" t="s">
        <v>1308</v>
      </c>
      <c r="B285" s="91">
        <v>2</v>
      </c>
      <c r="C285" s="133">
        <v>0.00466085084647212</v>
      </c>
      <c r="D285" s="91" t="s">
        <v>892</v>
      </c>
      <c r="E285" s="91" t="b">
        <v>0</v>
      </c>
      <c r="F285" s="91" t="b">
        <v>0</v>
      </c>
      <c r="G285" s="91" t="b">
        <v>0</v>
      </c>
    </row>
    <row r="286" spans="1:7" ht="15">
      <c r="A286" s="91" t="s">
        <v>1360</v>
      </c>
      <c r="B286" s="91">
        <v>2</v>
      </c>
      <c r="C286" s="133">
        <v>0.00466085084647212</v>
      </c>
      <c r="D286" s="91" t="s">
        <v>892</v>
      </c>
      <c r="E286" s="91" t="b">
        <v>1</v>
      </c>
      <c r="F286" s="91" t="b">
        <v>0</v>
      </c>
      <c r="G286" s="91" t="b">
        <v>0</v>
      </c>
    </row>
    <row r="287" spans="1:7" ht="15">
      <c r="A287" s="91" t="s">
        <v>1361</v>
      </c>
      <c r="B287" s="91">
        <v>2</v>
      </c>
      <c r="C287" s="133">
        <v>0.00466085084647212</v>
      </c>
      <c r="D287" s="91" t="s">
        <v>892</v>
      </c>
      <c r="E287" s="91" t="b">
        <v>0</v>
      </c>
      <c r="F287" s="91" t="b">
        <v>0</v>
      </c>
      <c r="G287" s="91" t="b">
        <v>0</v>
      </c>
    </row>
    <row r="288" spans="1:7" ht="15">
      <c r="A288" s="91" t="s">
        <v>1362</v>
      </c>
      <c r="B288" s="91">
        <v>2</v>
      </c>
      <c r="C288" s="133">
        <v>0.00466085084647212</v>
      </c>
      <c r="D288" s="91" t="s">
        <v>892</v>
      </c>
      <c r="E288" s="91" t="b">
        <v>0</v>
      </c>
      <c r="F288" s="91" t="b">
        <v>0</v>
      </c>
      <c r="G288" s="91" t="b">
        <v>0</v>
      </c>
    </row>
    <row r="289" spans="1:7" ht="15">
      <c r="A289" s="91" t="s">
        <v>1363</v>
      </c>
      <c r="B289" s="91">
        <v>2</v>
      </c>
      <c r="C289" s="133">
        <v>0.00466085084647212</v>
      </c>
      <c r="D289" s="91" t="s">
        <v>892</v>
      </c>
      <c r="E289" s="91" t="b">
        <v>0</v>
      </c>
      <c r="F289" s="91" t="b">
        <v>0</v>
      </c>
      <c r="G289" s="91" t="b">
        <v>0</v>
      </c>
    </row>
    <row r="290" spans="1:7" ht="15">
      <c r="A290" s="91" t="s">
        <v>1364</v>
      </c>
      <c r="B290" s="91">
        <v>2</v>
      </c>
      <c r="C290" s="133">
        <v>0.00466085084647212</v>
      </c>
      <c r="D290" s="91" t="s">
        <v>892</v>
      </c>
      <c r="E290" s="91" t="b">
        <v>0</v>
      </c>
      <c r="F290" s="91" t="b">
        <v>0</v>
      </c>
      <c r="G290" s="91" t="b">
        <v>0</v>
      </c>
    </row>
    <row r="291" spans="1:7" ht="15">
      <c r="A291" s="91" t="s">
        <v>1352</v>
      </c>
      <c r="B291" s="91">
        <v>2</v>
      </c>
      <c r="C291" s="133">
        <v>0.00466085084647212</v>
      </c>
      <c r="D291" s="91" t="s">
        <v>892</v>
      </c>
      <c r="E291" s="91" t="b">
        <v>1</v>
      </c>
      <c r="F291" s="91" t="b">
        <v>0</v>
      </c>
      <c r="G291" s="91" t="b">
        <v>0</v>
      </c>
    </row>
    <row r="292" spans="1:7" ht="15">
      <c r="A292" s="91" t="s">
        <v>1353</v>
      </c>
      <c r="B292" s="91">
        <v>2</v>
      </c>
      <c r="C292" s="133">
        <v>0.00466085084647212</v>
      </c>
      <c r="D292" s="91" t="s">
        <v>892</v>
      </c>
      <c r="E292" s="91" t="b">
        <v>0</v>
      </c>
      <c r="F292" s="91" t="b">
        <v>0</v>
      </c>
      <c r="G292" s="91" t="b">
        <v>0</v>
      </c>
    </row>
    <row r="293" spans="1:7" ht="15">
      <c r="A293" s="91" t="s">
        <v>1354</v>
      </c>
      <c r="B293" s="91">
        <v>2</v>
      </c>
      <c r="C293" s="133">
        <v>0.00466085084647212</v>
      </c>
      <c r="D293" s="91" t="s">
        <v>892</v>
      </c>
      <c r="E293" s="91" t="b">
        <v>0</v>
      </c>
      <c r="F293" s="91" t="b">
        <v>0</v>
      </c>
      <c r="G293" s="91" t="b">
        <v>0</v>
      </c>
    </row>
    <row r="294" spans="1:7" ht="15">
      <c r="A294" s="91" t="s">
        <v>1355</v>
      </c>
      <c r="B294" s="91">
        <v>2</v>
      </c>
      <c r="C294" s="133">
        <v>0.00466085084647212</v>
      </c>
      <c r="D294" s="91" t="s">
        <v>892</v>
      </c>
      <c r="E294" s="91" t="b">
        <v>0</v>
      </c>
      <c r="F294" s="91" t="b">
        <v>0</v>
      </c>
      <c r="G294" s="91" t="b">
        <v>0</v>
      </c>
    </row>
    <row r="295" spans="1:7" ht="15">
      <c r="A295" s="91" t="s">
        <v>1356</v>
      </c>
      <c r="B295" s="91">
        <v>2</v>
      </c>
      <c r="C295" s="133">
        <v>0.00466085084647212</v>
      </c>
      <c r="D295" s="91" t="s">
        <v>892</v>
      </c>
      <c r="E295" s="91" t="b">
        <v>0</v>
      </c>
      <c r="F295" s="91" t="b">
        <v>0</v>
      </c>
      <c r="G295" s="91" t="b">
        <v>0</v>
      </c>
    </row>
    <row r="296" spans="1:7" ht="15">
      <c r="A296" s="91" t="s">
        <v>1357</v>
      </c>
      <c r="B296" s="91">
        <v>2</v>
      </c>
      <c r="C296" s="133">
        <v>0.00466085084647212</v>
      </c>
      <c r="D296" s="91" t="s">
        <v>892</v>
      </c>
      <c r="E296" s="91" t="b">
        <v>0</v>
      </c>
      <c r="F296" s="91" t="b">
        <v>0</v>
      </c>
      <c r="G296" s="91" t="b">
        <v>0</v>
      </c>
    </row>
    <row r="297" spans="1:7" ht="15">
      <c r="A297" s="91" t="s">
        <v>1358</v>
      </c>
      <c r="B297" s="91">
        <v>2</v>
      </c>
      <c r="C297" s="133">
        <v>0.00466085084647212</v>
      </c>
      <c r="D297" s="91" t="s">
        <v>892</v>
      </c>
      <c r="E297" s="91" t="b">
        <v>0</v>
      </c>
      <c r="F297" s="91" t="b">
        <v>0</v>
      </c>
      <c r="G297" s="91" t="b">
        <v>0</v>
      </c>
    </row>
    <row r="298" spans="1:7" ht="15">
      <c r="A298" s="91" t="s">
        <v>1343</v>
      </c>
      <c r="B298" s="91">
        <v>2</v>
      </c>
      <c r="C298" s="133">
        <v>0.00466085084647212</v>
      </c>
      <c r="D298" s="91" t="s">
        <v>892</v>
      </c>
      <c r="E298" s="91" t="b">
        <v>0</v>
      </c>
      <c r="F298" s="91" t="b">
        <v>0</v>
      </c>
      <c r="G298" s="91" t="b">
        <v>0</v>
      </c>
    </row>
    <row r="299" spans="1:7" ht="15">
      <c r="A299" s="91" t="s">
        <v>1344</v>
      </c>
      <c r="B299" s="91">
        <v>2</v>
      </c>
      <c r="C299" s="133">
        <v>0.00466085084647212</v>
      </c>
      <c r="D299" s="91" t="s">
        <v>892</v>
      </c>
      <c r="E299" s="91" t="b">
        <v>0</v>
      </c>
      <c r="F299" s="91" t="b">
        <v>0</v>
      </c>
      <c r="G299" s="91" t="b">
        <v>0</v>
      </c>
    </row>
    <row r="300" spans="1:7" ht="15">
      <c r="A300" s="91" t="s">
        <v>987</v>
      </c>
      <c r="B300" s="91">
        <v>2</v>
      </c>
      <c r="C300" s="133">
        <v>0.00466085084647212</v>
      </c>
      <c r="D300" s="91" t="s">
        <v>892</v>
      </c>
      <c r="E300" s="91" t="b">
        <v>0</v>
      </c>
      <c r="F300" s="91" t="b">
        <v>0</v>
      </c>
      <c r="G300" s="91" t="b">
        <v>0</v>
      </c>
    </row>
    <row r="301" spans="1:7" ht="15">
      <c r="A301" s="91" t="s">
        <v>1345</v>
      </c>
      <c r="B301" s="91">
        <v>2</v>
      </c>
      <c r="C301" s="133">
        <v>0.00466085084647212</v>
      </c>
      <c r="D301" s="91" t="s">
        <v>892</v>
      </c>
      <c r="E301" s="91" t="b">
        <v>0</v>
      </c>
      <c r="F301" s="91" t="b">
        <v>0</v>
      </c>
      <c r="G301" s="91" t="b">
        <v>0</v>
      </c>
    </row>
    <row r="302" spans="1:7" ht="15">
      <c r="A302" s="91" t="s">
        <v>1346</v>
      </c>
      <c r="B302" s="91">
        <v>2</v>
      </c>
      <c r="C302" s="133">
        <v>0.00466085084647212</v>
      </c>
      <c r="D302" s="91" t="s">
        <v>892</v>
      </c>
      <c r="E302" s="91" t="b">
        <v>0</v>
      </c>
      <c r="F302" s="91" t="b">
        <v>0</v>
      </c>
      <c r="G302" s="91" t="b">
        <v>0</v>
      </c>
    </row>
    <row r="303" spans="1:7" ht="15">
      <c r="A303" s="91" t="s">
        <v>1347</v>
      </c>
      <c r="B303" s="91">
        <v>2</v>
      </c>
      <c r="C303" s="133">
        <v>0.00466085084647212</v>
      </c>
      <c r="D303" s="91" t="s">
        <v>892</v>
      </c>
      <c r="E303" s="91" t="b">
        <v>0</v>
      </c>
      <c r="F303" s="91" t="b">
        <v>0</v>
      </c>
      <c r="G303" s="91" t="b">
        <v>0</v>
      </c>
    </row>
    <row r="304" spans="1:7" ht="15">
      <c r="A304" s="91" t="s">
        <v>1348</v>
      </c>
      <c r="B304" s="91">
        <v>2</v>
      </c>
      <c r="C304" s="133">
        <v>0.00466085084647212</v>
      </c>
      <c r="D304" s="91" t="s">
        <v>892</v>
      </c>
      <c r="E304" s="91" t="b">
        <v>0</v>
      </c>
      <c r="F304" s="91" t="b">
        <v>0</v>
      </c>
      <c r="G304" s="91" t="b">
        <v>0</v>
      </c>
    </row>
    <row r="305" spans="1:7" ht="15">
      <c r="A305" s="91" t="s">
        <v>1349</v>
      </c>
      <c r="B305" s="91">
        <v>2</v>
      </c>
      <c r="C305" s="133">
        <v>0.00466085084647212</v>
      </c>
      <c r="D305" s="91" t="s">
        <v>892</v>
      </c>
      <c r="E305" s="91" t="b">
        <v>0</v>
      </c>
      <c r="F305" s="91" t="b">
        <v>0</v>
      </c>
      <c r="G305" s="91" t="b">
        <v>0</v>
      </c>
    </row>
    <row r="306" spans="1:7" ht="15">
      <c r="A306" s="91" t="s">
        <v>1350</v>
      </c>
      <c r="B306" s="91">
        <v>2</v>
      </c>
      <c r="C306" s="133">
        <v>0.00466085084647212</v>
      </c>
      <c r="D306" s="91" t="s">
        <v>892</v>
      </c>
      <c r="E306" s="91" t="b">
        <v>0</v>
      </c>
      <c r="F306" s="91" t="b">
        <v>0</v>
      </c>
      <c r="G306" s="91" t="b">
        <v>0</v>
      </c>
    </row>
    <row r="307" spans="1:7" ht="15">
      <c r="A307" s="91" t="s">
        <v>1351</v>
      </c>
      <c r="B307" s="91">
        <v>2</v>
      </c>
      <c r="C307" s="133">
        <v>0.00466085084647212</v>
      </c>
      <c r="D307" s="91" t="s">
        <v>892</v>
      </c>
      <c r="E307" s="91" t="b">
        <v>0</v>
      </c>
      <c r="F307" s="91" t="b">
        <v>0</v>
      </c>
      <c r="G307" s="91" t="b">
        <v>0</v>
      </c>
    </row>
    <row r="308" spans="1:7" ht="15">
      <c r="A308" s="91" t="s">
        <v>1333</v>
      </c>
      <c r="B308" s="91">
        <v>2</v>
      </c>
      <c r="C308" s="133">
        <v>0.00466085084647212</v>
      </c>
      <c r="D308" s="91" t="s">
        <v>892</v>
      </c>
      <c r="E308" s="91" t="b">
        <v>0</v>
      </c>
      <c r="F308" s="91" t="b">
        <v>0</v>
      </c>
      <c r="G308" s="91" t="b">
        <v>0</v>
      </c>
    </row>
    <row r="309" spans="1:7" ht="15">
      <c r="A309" s="91" t="s">
        <v>1334</v>
      </c>
      <c r="B309" s="91">
        <v>2</v>
      </c>
      <c r="C309" s="133">
        <v>0.00466085084647212</v>
      </c>
      <c r="D309" s="91" t="s">
        <v>892</v>
      </c>
      <c r="E309" s="91" t="b">
        <v>0</v>
      </c>
      <c r="F309" s="91" t="b">
        <v>0</v>
      </c>
      <c r="G309" s="91" t="b">
        <v>0</v>
      </c>
    </row>
    <row r="310" spans="1:7" ht="15">
      <c r="A310" s="91" t="s">
        <v>1335</v>
      </c>
      <c r="B310" s="91">
        <v>2</v>
      </c>
      <c r="C310" s="133">
        <v>0.00466085084647212</v>
      </c>
      <c r="D310" s="91" t="s">
        <v>892</v>
      </c>
      <c r="E310" s="91" t="b">
        <v>0</v>
      </c>
      <c r="F310" s="91" t="b">
        <v>0</v>
      </c>
      <c r="G310" s="91" t="b">
        <v>0</v>
      </c>
    </row>
    <row r="311" spans="1:7" ht="15">
      <c r="A311" s="91" t="s">
        <v>1336</v>
      </c>
      <c r="B311" s="91">
        <v>2</v>
      </c>
      <c r="C311" s="133">
        <v>0.00466085084647212</v>
      </c>
      <c r="D311" s="91" t="s">
        <v>892</v>
      </c>
      <c r="E311" s="91" t="b">
        <v>0</v>
      </c>
      <c r="F311" s="91" t="b">
        <v>0</v>
      </c>
      <c r="G311" s="91" t="b">
        <v>0</v>
      </c>
    </row>
    <row r="312" spans="1:7" ht="15">
      <c r="A312" s="91" t="s">
        <v>1337</v>
      </c>
      <c r="B312" s="91">
        <v>2</v>
      </c>
      <c r="C312" s="133">
        <v>0.00466085084647212</v>
      </c>
      <c r="D312" s="91" t="s">
        <v>892</v>
      </c>
      <c r="E312" s="91" t="b">
        <v>0</v>
      </c>
      <c r="F312" s="91" t="b">
        <v>0</v>
      </c>
      <c r="G312" s="91" t="b">
        <v>0</v>
      </c>
    </row>
    <row r="313" spans="1:7" ht="15">
      <c r="A313" s="91" t="s">
        <v>1338</v>
      </c>
      <c r="B313" s="91">
        <v>2</v>
      </c>
      <c r="C313" s="133">
        <v>0.00466085084647212</v>
      </c>
      <c r="D313" s="91" t="s">
        <v>892</v>
      </c>
      <c r="E313" s="91" t="b">
        <v>0</v>
      </c>
      <c r="F313" s="91" t="b">
        <v>0</v>
      </c>
      <c r="G313" s="91" t="b">
        <v>0</v>
      </c>
    </row>
    <row r="314" spans="1:7" ht="15">
      <c r="A314" s="91" t="s">
        <v>1311</v>
      </c>
      <c r="B314" s="91">
        <v>2</v>
      </c>
      <c r="C314" s="133">
        <v>0.00466085084647212</v>
      </c>
      <c r="D314" s="91" t="s">
        <v>892</v>
      </c>
      <c r="E314" s="91" t="b">
        <v>0</v>
      </c>
      <c r="F314" s="91" t="b">
        <v>0</v>
      </c>
      <c r="G314" s="91" t="b">
        <v>0</v>
      </c>
    </row>
    <row r="315" spans="1:7" ht="15">
      <c r="A315" s="91" t="s">
        <v>1312</v>
      </c>
      <c r="B315" s="91">
        <v>2</v>
      </c>
      <c r="C315" s="133">
        <v>0.00466085084647212</v>
      </c>
      <c r="D315" s="91" t="s">
        <v>892</v>
      </c>
      <c r="E315" s="91" t="b">
        <v>0</v>
      </c>
      <c r="F315" s="91" t="b">
        <v>0</v>
      </c>
      <c r="G315" s="91" t="b">
        <v>0</v>
      </c>
    </row>
    <row r="316" spans="1:7" ht="15">
      <c r="A316" s="91" t="s">
        <v>1313</v>
      </c>
      <c r="B316" s="91">
        <v>2</v>
      </c>
      <c r="C316" s="133">
        <v>0.00466085084647212</v>
      </c>
      <c r="D316" s="91" t="s">
        <v>892</v>
      </c>
      <c r="E316" s="91" t="b">
        <v>0</v>
      </c>
      <c r="F316" s="91" t="b">
        <v>0</v>
      </c>
      <c r="G316" s="91" t="b">
        <v>0</v>
      </c>
    </row>
    <row r="317" spans="1:7" ht="15">
      <c r="A317" s="91" t="s">
        <v>1314</v>
      </c>
      <c r="B317" s="91">
        <v>2</v>
      </c>
      <c r="C317" s="133">
        <v>0.00466085084647212</v>
      </c>
      <c r="D317" s="91" t="s">
        <v>892</v>
      </c>
      <c r="E317" s="91" t="b">
        <v>0</v>
      </c>
      <c r="F317" s="91" t="b">
        <v>0</v>
      </c>
      <c r="G317" s="91" t="b">
        <v>0</v>
      </c>
    </row>
    <row r="318" spans="1:7" ht="15">
      <c r="A318" s="91" t="s">
        <v>1315</v>
      </c>
      <c r="B318" s="91">
        <v>2</v>
      </c>
      <c r="C318" s="133">
        <v>0.00466085084647212</v>
      </c>
      <c r="D318" s="91" t="s">
        <v>892</v>
      </c>
      <c r="E318" s="91" t="b">
        <v>0</v>
      </c>
      <c r="F318" s="91" t="b">
        <v>0</v>
      </c>
      <c r="G318" s="91" t="b">
        <v>0</v>
      </c>
    </row>
    <row r="319" spans="1:7" ht="15">
      <c r="A319" s="91" t="s">
        <v>1316</v>
      </c>
      <c r="B319" s="91">
        <v>2</v>
      </c>
      <c r="C319" s="133">
        <v>0.00466085084647212</v>
      </c>
      <c r="D319" s="91" t="s">
        <v>892</v>
      </c>
      <c r="E319" s="91" t="b">
        <v>0</v>
      </c>
      <c r="F319" s="91" t="b">
        <v>0</v>
      </c>
      <c r="G319" s="91" t="b">
        <v>0</v>
      </c>
    </row>
    <row r="320" spans="1:7" ht="15">
      <c r="A320" s="91" t="s">
        <v>1317</v>
      </c>
      <c r="B320" s="91">
        <v>2</v>
      </c>
      <c r="C320" s="133">
        <v>0.00466085084647212</v>
      </c>
      <c r="D320" s="91" t="s">
        <v>892</v>
      </c>
      <c r="E320" s="91" t="b">
        <v>1</v>
      </c>
      <c r="F320" s="91" t="b">
        <v>0</v>
      </c>
      <c r="G320" s="91" t="b">
        <v>0</v>
      </c>
    </row>
    <row r="321" spans="1:7" ht="15">
      <c r="A321" s="91" t="s">
        <v>980</v>
      </c>
      <c r="B321" s="91">
        <v>2</v>
      </c>
      <c r="C321" s="133">
        <v>0.00466085084647212</v>
      </c>
      <c r="D321" s="91" t="s">
        <v>892</v>
      </c>
      <c r="E321" s="91" t="b">
        <v>0</v>
      </c>
      <c r="F321" s="91" t="b">
        <v>0</v>
      </c>
      <c r="G321" s="91" t="b">
        <v>0</v>
      </c>
    </row>
    <row r="322" spans="1:7" ht="15">
      <c r="A322" s="91" t="s">
        <v>1365</v>
      </c>
      <c r="B322" s="91">
        <v>2</v>
      </c>
      <c r="C322" s="133">
        <v>0.005920390577283757</v>
      </c>
      <c r="D322" s="91" t="s">
        <v>892</v>
      </c>
      <c r="E322" s="91" t="b">
        <v>0</v>
      </c>
      <c r="F322" s="91" t="b">
        <v>0</v>
      </c>
      <c r="G322" s="91" t="b">
        <v>0</v>
      </c>
    </row>
    <row r="323" spans="1:7" ht="15">
      <c r="A323" s="91" t="s">
        <v>1359</v>
      </c>
      <c r="B323" s="91">
        <v>2</v>
      </c>
      <c r="C323" s="133">
        <v>0.00466085084647212</v>
      </c>
      <c r="D323" s="91" t="s">
        <v>892</v>
      </c>
      <c r="E323" s="91" t="b">
        <v>0</v>
      </c>
      <c r="F323" s="91" t="b">
        <v>0</v>
      </c>
      <c r="G323" s="91" t="b">
        <v>0</v>
      </c>
    </row>
    <row r="324" spans="1:7" ht="15">
      <c r="A324" s="91" t="s">
        <v>1339</v>
      </c>
      <c r="B324" s="91">
        <v>2</v>
      </c>
      <c r="C324" s="133">
        <v>0.00466085084647212</v>
      </c>
      <c r="D324" s="91" t="s">
        <v>892</v>
      </c>
      <c r="E324" s="91" t="b">
        <v>0</v>
      </c>
      <c r="F324" s="91" t="b">
        <v>0</v>
      </c>
      <c r="G324" s="91" t="b">
        <v>0</v>
      </c>
    </row>
    <row r="325" spans="1:7" ht="15">
      <c r="A325" s="91" t="s">
        <v>1340</v>
      </c>
      <c r="B325" s="91">
        <v>2</v>
      </c>
      <c r="C325" s="133">
        <v>0.00466085084647212</v>
      </c>
      <c r="D325" s="91" t="s">
        <v>892</v>
      </c>
      <c r="E325" s="91" t="b">
        <v>0</v>
      </c>
      <c r="F325" s="91" t="b">
        <v>0</v>
      </c>
      <c r="G325" s="91" t="b">
        <v>0</v>
      </c>
    </row>
    <row r="326" spans="1:7" ht="15">
      <c r="A326" s="91" t="s">
        <v>1341</v>
      </c>
      <c r="B326" s="91">
        <v>2</v>
      </c>
      <c r="C326" s="133">
        <v>0.00466085084647212</v>
      </c>
      <c r="D326" s="91" t="s">
        <v>892</v>
      </c>
      <c r="E326" s="91" t="b">
        <v>0</v>
      </c>
      <c r="F326" s="91" t="b">
        <v>0</v>
      </c>
      <c r="G326" s="91" t="b">
        <v>0</v>
      </c>
    </row>
    <row r="327" spans="1:7" ht="15">
      <c r="A327" s="91" t="s">
        <v>1342</v>
      </c>
      <c r="B327" s="91">
        <v>2</v>
      </c>
      <c r="C327" s="133">
        <v>0.00466085084647212</v>
      </c>
      <c r="D327" s="91" t="s">
        <v>892</v>
      </c>
      <c r="E327" s="91" t="b">
        <v>0</v>
      </c>
      <c r="F327" s="91" t="b">
        <v>0</v>
      </c>
      <c r="G327" s="91" t="b">
        <v>0</v>
      </c>
    </row>
    <row r="328" spans="1:7" ht="15">
      <c r="A328" s="91" t="s">
        <v>1332</v>
      </c>
      <c r="B328" s="91">
        <v>2</v>
      </c>
      <c r="C328" s="133">
        <v>0.00466085084647212</v>
      </c>
      <c r="D328" s="91" t="s">
        <v>892</v>
      </c>
      <c r="E328" s="91" t="b">
        <v>0</v>
      </c>
      <c r="F328" s="91" t="b">
        <v>0</v>
      </c>
      <c r="G328" s="91" t="b">
        <v>0</v>
      </c>
    </row>
    <row r="329" spans="1:7" ht="15">
      <c r="A329" s="91" t="s">
        <v>245</v>
      </c>
      <c r="B329" s="91">
        <v>2</v>
      </c>
      <c r="C329" s="133">
        <v>0.00466085084647212</v>
      </c>
      <c r="D329" s="91" t="s">
        <v>892</v>
      </c>
      <c r="E329" s="91" t="b">
        <v>0</v>
      </c>
      <c r="F329" s="91" t="b">
        <v>0</v>
      </c>
      <c r="G329" s="91" t="b">
        <v>0</v>
      </c>
    </row>
    <row r="330" spans="1:7" ht="15">
      <c r="A330" s="91" t="s">
        <v>1327</v>
      </c>
      <c r="B330" s="91">
        <v>2</v>
      </c>
      <c r="C330" s="133">
        <v>0.00466085084647212</v>
      </c>
      <c r="D330" s="91" t="s">
        <v>892</v>
      </c>
      <c r="E330" s="91" t="b">
        <v>1</v>
      </c>
      <c r="F330" s="91" t="b">
        <v>0</v>
      </c>
      <c r="G330" s="91" t="b">
        <v>0</v>
      </c>
    </row>
    <row r="331" spans="1:7" ht="15">
      <c r="A331" s="91" t="s">
        <v>1328</v>
      </c>
      <c r="B331" s="91">
        <v>2</v>
      </c>
      <c r="C331" s="133">
        <v>0.00466085084647212</v>
      </c>
      <c r="D331" s="91" t="s">
        <v>892</v>
      </c>
      <c r="E331" s="91" t="b">
        <v>0</v>
      </c>
      <c r="F331" s="91" t="b">
        <v>0</v>
      </c>
      <c r="G331" s="91" t="b">
        <v>0</v>
      </c>
    </row>
    <row r="332" spans="1:7" ht="15">
      <c r="A332" s="91" t="s">
        <v>1329</v>
      </c>
      <c r="B332" s="91">
        <v>2</v>
      </c>
      <c r="C332" s="133">
        <v>0.00466085084647212</v>
      </c>
      <c r="D332" s="91" t="s">
        <v>892</v>
      </c>
      <c r="E332" s="91" t="b">
        <v>0</v>
      </c>
      <c r="F332" s="91" t="b">
        <v>0</v>
      </c>
      <c r="G332" s="91" t="b">
        <v>0</v>
      </c>
    </row>
    <row r="333" spans="1:7" ht="15">
      <c r="A333" s="91" t="s">
        <v>1296</v>
      </c>
      <c r="B333" s="91">
        <v>2</v>
      </c>
      <c r="C333" s="133">
        <v>0.00466085084647212</v>
      </c>
      <c r="D333" s="91" t="s">
        <v>892</v>
      </c>
      <c r="E333" s="91" t="b">
        <v>1</v>
      </c>
      <c r="F333" s="91" t="b">
        <v>0</v>
      </c>
      <c r="G333" s="91" t="b">
        <v>0</v>
      </c>
    </row>
    <row r="334" spans="1:7" ht="15">
      <c r="A334" s="91" t="s">
        <v>1330</v>
      </c>
      <c r="B334" s="91">
        <v>2</v>
      </c>
      <c r="C334" s="133">
        <v>0.00466085084647212</v>
      </c>
      <c r="D334" s="91" t="s">
        <v>892</v>
      </c>
      <c r="E334" s="91" t="b">
        <v>0</v>
      </c>
      <c r="F334" s="91" t="b">
        <v>0</v>
      </c>
      <c r="G334" s="91" t="b">
        <v>0</v>
      </c>
    </row>
    <row r="335" spans="1:7" ht="15">
      <c r="A335" s="91" t="s">
        <v>1331</v>
      </c>
      <c r="B335" s="91">
        <v>2</v>
      </c>
      <c r="C335" s="133">
        <v>0.00466085084647212</v>
      </c>
      <c r="D335" s="91" t="s">
        <v>892</v>
      </c>
      <c r="E335" s="91" t="b">
        <v>0</v>
      </c>
      <c r="F335" s="91" t="b">
        <v>0</v>
      </c>
      <c r="G335" s="91" t="b">
        <v>0</v>
      </c>
    </row>
    <row r="336" spans="1:7" ht="15">
      <c r="A336" s="91" t="s">
        <v>1297</v>
      </c>
      <c r="B336" s="91">
        <v>2</v>
      </c>
      <c r="C336" s="133">
        <v>0.00466085084647212</v>
      </c>
      <c r="D336" s="91" t="s">
        <v>892</v>
      </c>
      <c r="E336" s="91" t="b">
        <v>0</v>
      </c>
      <c r="F336" s="91" t="b">
        <v>0</v>
      </c>
      <c r="G336" s="91" t="b">
        <v>0</v>
      </c>
    </row>
    <row r="337" spans="1:7" ht="15">
      <c r="A337" s="91" t="s">
        <v>1318</v>
      </c>
      <c r="B337" s="91">
        <v>2</v>
      </c>
      <c r="C337" s="133">
        <v>0.00466085084647212</v>
      </c>
      <c r="D337" s="91" t="s">
        <v>892</v>
      </c>
      <c r="E337" s="91" t="b">
        <v>0</v>
      </c>
      <c r="F337" s="91" t="b">
        <v>0</v>
      </c>
      <c r="G337" s="91" t="b">
        <v>0</v>
      </c>
    </row>
    <row r="338" spans="1:7" ht="15">
      <c r="A338" s="91" t="s">
        <v>1319</v>
      </c>
      <c r="B338" s="91">
        <v>2</v>
      </c>
      <c r="C338" s="133">
        <v>0.00466085084647212</v>
      </c>
      <c r="D338" s="91" t="s">
        <v>892</v>
      </c>
      <c r="E338" s="91" t="b">
        <v>0</v>
      </c>
      <c r="F338" s="91" t="b">
        <v>0</v>
      </c>
      <c r="G338" s="91" t="b">
        <v>0</v>
      </c>
    </row>
    <row r="339" spans="1:7" ht="15">
      <c r="A339" s="91" t="s">
        <v>1320</v>
      </c>
      <c r="B339" s="91">
        <v>2</v>
      </c>
      <c r="C339" s="133">
        <v>0.00466085084647212</v>
      </c>
      <c r="D339" s="91" t="s">
        <v>892</v>
      </c>
      <c r="E339" s="91" t="b">
        <v>0</v>
      </c>
      <c r="F339" s="91" t="b">
        <v>0</v>
      </c>
      <c r="G339" s="91" t="b">
        <v>0</v>
      </c>
    </row>
    <row r="340" spans="1:7" ht="15">
      <c r="A340" s="91" t="s">
        <v>1321</v>
      </c>
      <c r="B340" s="91">
        <v>2</v>
      </c>
      <c r="C340" s="133">
        <v>0.00466085084647212</v>
      </c>
      <c r="D340" s="91" t="s">
        <v>892</v>
      </c>
      <c r="E340" s="91" t="b">
        <v>0</v>
      </c>
      <c r="F340" s="91" t="b">
        <v>0</v>
      </c>
      <c r="G340" s="91" t="b">
        <v>0</v>
      </c>
    </row>
    <row r="341" spans="1:7" ht="15">
      <c r="A341" s="91" t="s">
        <v>1295</v>
      </c>
      <c r="B341" s="91">
        <v>2</v>
      </c>
      <c r="C341" s="133">
        <v>0.00466085084647212</v>
      </c>
      <c r="D341" s="91" t="s">
        <v>892</v>
      </c>
      <c r="E341" s="91" t="b">
        <v>0</v>
      </c>
      <c r="F341" s="91" t="b">
        <v>0</v>
      </c>
      <c r="G341" s="91" t="b">
        <v>0</v>
      </c>
    </row>
    <row r="342" spans="1:7" ht="15">
      <c r="A342" s="91" t="s">
        <v>1368</v>
      </c>
      <c r="B342" s="91">
        <v>2</v>
      </c>
      <c r="C342" s="133">
        <v>0.00466085084647212</v>
      </c>
      <c r="D342" s="91" t="s">
        <v>892</v>
      </c>
      <c r="E342" s="91" t="b">
        <v>0</v>
      </c>
      <c r="F342" s="91" t="b">
        <v>0</v>
      </c>
      <c r="G342" s="91" t="b">
        <v>0</v>
      </c>
    </row>
    <row r="343" spans="1:7" ht="15">
      <c r="A343" s="91" t="s">
        <v>1369</v>
      </c>
      <c r="B343" s="91">
        <v>2</v>
      </c>
      <c r="C343" s="133">
        <v>0.00466085084647212</v>
      </c>
      <c r="D343" s="91" t="s">
        <v>892</v>
      </c>
      <c r="E343" s="91" t="b">
        <v>1</v>
      </c>
      <c r="F343" s="91" t="b">
        <v>0</v>
      </c>
      <c r="G343" s="91" t="b">
        <v>0</v>
      </c>
    </row>
    <row r="344" spans="1:7" ht="15">
      <c r="A344" s="91" t="s">
        <v>1370</v>
      </c>
      <c r="B344" s="91">
        <v>2</v>
      </c>
      <c r="C344" s="133">
        <v>0.00466085084647212</v>
      </c>
      <c r="D344" s="91" t="s">
        <v>892</v>
      </c>
      <c r="E344" s="91" t="b">
        <v>0</v>
      </c>
      <c r="F344" s="91" t="b">
        <v>0</v>
      </c>
      <c r="G344" s="91" t="b">
        <v>0</v>
      </c>
    </row>
    <row r="345" spans="1:7" ht="15">
      <c r="A345" s="91" t="s">
        <v>1029</v>
      </c>
      <c r="B345" s="91">
        <v>2</v>
      </c>
      <c r="C345" s="133">
        <v>0.00466085084647212</v>
      </c>
      <c r="D345" s="91" t="s">
        <v>892</v>
      </c>
      <c r="E345" s="91" t="b">
        <v>1</v>
      </c>
      <c r="F345" s="91" t="b">
        <v>0</v>
      </c>
      <c r="G345" s="91" t="b">
        <v>0</v>
      </c>
    </row>
    <row r="346" spans="1:7" ht="15">
      <c r="A346" s="91" t="s">
        <v>1371</v>
      </c>
      <c r="B346" s="91">
        <v>2</v>
      </c>
      <c r="C346" s="133">
        <v>0.00466085084647212</v>
      </c>
      <c r="D346" s="91" t="s">
        <v>892</v>
      </c>
      <c r="E346" s="91" t="b">
        <v>0</v>
      </c>
      <c r="F346" s="91" t="b">
        <v>0</v>
      </c>
      <c r="G346" s="91" t="b">
        <v>0</v>
      </c>
    </row>
    <row r="347" spans="1:7" ht="15">
      <c r="A347" s="91" t="s">
        <v>1372</v>
      </c>
      <c r="B347" s="91">
        <v>2</v>
      </c>
      <c r="C347" s="133">
        <v>0.00466085084647212</v>
      </c>
      <c r="D347" s="91" t="s">
        <v>892</v>
      </c>
      <c r="E347" s="91" t="b">
        <v>0</v>
      </c>
      <c r="F347" s="91" t="b">
        <v>0</v>
      </c>
      <c r="G347" s="91" t="b">
        <v>0</v>
      </c>
    </row>
    <row r="348" spans="1:7" ht="15">
      <c r="A348" s="91" t="s">
        <v>1373</v>
      </c>
      <c r="B348" s="91">
        <v>2</v>
      </c>
      <c r="C348" s="133">
        <v>0.00466085084647212</v>
      </c>
      <c r="D348" s="91" t="s">
        <v>892</v>
      </c>
      <c r="E348" s="91" t="b">
        <v>0</v>
      </c>
      <c r="F348" s="91" t="b">
        <v>0</v>
      </c>
      <c r="G348" s="91" t="b">
        <v>0</v>
      </c>
    </row>
    <row r="349" spans="1:7" ht="15">
      <c r="A349" s="91" t="s">
        <v>1374</v>
      </c>
      <c r="B349" s="91">
        <v>2</v>
      </c>
      <c r="C349" s="133">
        <v>0.00466085084647212</v>
      </c>
      <c r="D349" s="91" t="s">
        <v>892</v>
      </c>
      <c r="E349" s="91" t="b">
        <v>0</v>
      </c>
      <c r="F349" s="91" t="b">
        <v>0</v>
      </c>
      <c r="G349" s="91" t="b">
        <v>0</v>
      </c>
    </row>
    <row r="350" spans="1:7" ht="15">
      <c r="A350" s="91" t="s">
        <v>1375</v>
      </c>
      <c r="B350" s="91">
        <v>2</v>
      </c>
      <c r="C350" s="133">
        <v>0.00466085084647212</v>
      </c>
      <c r="D350" s="91" t="s">
        <v>892</v>
      </c>
      <c r="E350" s="91" t="b">
        <v>0</v>
      </c>
      <c r="F350" s="91" t="b">
        <v>0</v>
      </c>
      <c r="G350" s="91" t="b">
        <v>0</v>
      </c>
    </row>
    <row r="351" spans="1:7" ht="15">
      <c r="A351" s="91" t="s">
        <v>1376</v>
      </c>
      <c r="B351" s="91">
        <v>2</v>
      </c>
      <c r="C351" s="133">
        <v>0.00466085084647212</v>
      </c>
      <c r="D351" s="91" t="s">
        <v>892</v>
      </c>
      <c r="E351" s="91" t="b">
        <v>0</v>
      </c>
      <c r="F351" s="91" t="b">
        <v>0</v>
      </c>
      <c r="G351" s="91" t="b">
        <v>0</v>
      </c>
    </row>
    <row r="352" spans="1:7" ht="15">
      <c r="A352" s="91" t="s">
        <v>1377</v>
      </c>
      <c r="B352" s="91">
        <v>2</v>
      </c>
      <c r="C352" s="133">
        <v>0.00466085084647212</v>
      </c>
      <c r="D352" s="91" t="s">
        <v>892</v>
      </c>
      <c r="E352" s="91" t="b">
        <v>0</v>
      </c>
      <c r="F352" s="91" t="b">
        <v>0</v>
      </c>
      <c r="G352" s="91" t="b">
        <v>0</v>
      </c>
    </row>
    <row r="353" spans="1:7" ht="15">
      <c r="A353" s="91" t="s">
        <v>1378</v>
      </c>
      <c r="B353" s="91">
        <v>2</v>
      </c>
      <c r="C353" s="133">
        <v>0.00466085084647212</v>
      </c>
      <c r="D353" s="91" t="s">
        <v>892</v>
      </c>
      <c r="E353" s="91" t="b">
        <v>0</v>
      </c>
      <c r="F353" s="91" t="b">
        <v>0</v>
      </c>
      <c r="G353" s="91" t="b">
        <v>0</v>
      </c>
    </row>
    <row r="354" spans="1:7" ht="15">
      <c r="A354" s="91" t="s">
        <v>1018</v>
      </c>
      <c r="B354" s="91">
        <v>6</v>
      </c>
      <c r="C354" s="133">
        <v>0.014416008070188455</v>
      </c>
      <c r="D354" s="91" t="s">
        <v>893</v>
      </c>
      <c r="E354" s="91" t="b">
        <v>0</v>
      </c>
      <c r="F354" s="91" t="b">
        <v>1</v>
      </c>
      <c r="G354" s="91" t="b">
        <v>0</v>
      </c>
    </row>
    <row r="355" spans="1:7" ht="15">
      <c r="A355" s="91" t="s">
        <v>244</v>
      </c>
      <c r="B355" s="91">
        <v>4</v>
      </c>
      <c r="C355" s="133">
        <v>0</v>
      </c>
      <c r="D355" s="91" t="s">
        <v>893</v>
      </c>
      <c r="E355" s="91" t="b">
        <v>0</v>
      </c>
      <c r="F355" s="91" t="b">
        <v>0</v>
      </c>
      <c r="G355" s="91" t="b">
        <v>0</v>
      </c>
    </row>
    <row r="356" spans="1:7" ht="15">
      <c r="A356" s="91" t="s">
        <v>1006</v>
      </c>
      <c r="B356" s="91">
        <v>4</v>
      </c>
      <c r="C356" s="133">
        <v>0.009610672046792303</v>
      </c>
      <c r="D356" s="91" t="s">
        <v>893</v>
      </c>
      <c r="E356" s="91" t="b">
        <v>0</v>
      </c>
      <c r="F356" s="91" t="b">
        <v>0</v>
      </c>
      <c r="G356" s="91" t="b">
        <v>0</v>
      </c>
    </row>
    <row r="357" spans="1:7" ht="15">
      <c r="A357" s="91" t="s">
        <v>243</v>
      </c>
      <c r="B357" s="91">
        <v>3</v>
      </c>
      <c r="C357" s="133">
        <v>0.0072080040350942275</v>
      </c>
      <c r="D357" s="91" t="s">
        <v>893</v>
      </c>
      <c r="E357" s="91" t="b">
        <v>0</v>
      </c>
      <c r="F357" s="91" t="b">
        <v>0</v>
      </c>
      <c r="G357" s="91" t="b">
        <v>0</v>
      </c>
    </row>
    <row r="358" spans="1:7" ht="15">
      <c r="A358" s="91" t="s">
        <v>1019</v>
      </c>
      <c r="B358" s="91">
        <v>3</v>
      </c>
      <c r="C358" s="133">
        <v>0.0072080040350942275</v>
      </c>
      <c r="D358" s="91" t="s">
        <v>893</v>
      </c>
      <c r="E358" s="91" t="b">
        <v>0</v>
      </c>
      <c r="F358" s="91" t="b">
        <v>0</v>
      </c>
      <c r="G358" s="91" t="b">
        <v>0</v>
      </c>
    </row>
    <row r="359" spans="1:7" ht="15">
      <c r="A359" s="91" t="s">
        <v>1020</v>
      </c>
      <c r="B359" s="91">
        <v>3</v>
      </c>
      <c r="C359" s="133">
        <v>0.0072080040350942275</v>
      </c>
      <c r="D359" s="91" t="s">
        <v>893</v>
      </c>
      <c r="E359" s="91" t="b">
        <v>1</v>
      </c>
      <c r="F359" s="91" t="b">
        <v>0</v>
      </c>
      <c r="G359" s="91" t="b">
        <v>0</v>
      </c>
    </row>
    <row r="360" spans="1:7" ht="15">
      <c r="A360" s="91" t="s">
        <v>1021</v>
      </c>
      <c r="B360" s="91">
        <v>3</v>
      </c>
      <c r="C360" s="133">
        <v>0.0072080040350942275</v>
      </c>
      <c r="D360" s="91" t="s">
        <v>893</v>
      </c>
      <c r="E360" s="91" t="b">
        <v>0</v>
      </c>
      <c r="F360" s="91" t="b">
        <v>0</v>
      </c>
      <c r="G360" s="91" t="b">
        <v>0</v>
      </c>
    </row>
    <row r="361" spans="1:7" ht="15">
      <c r="A361" s="91" t="s">
        <v>1022</v>
      </c>
      <c r="B361" s="91">
        <v>3</v>
      </c>
      <c r="C361" s="133">
        <v>0.0072080040350942275</v>
      </c>
      <c r="D361" s="91" t="s">
        <v>893</v>
      </c>
      <c r="E361" s="91" t="b">
        <v>0</v>
      </c>
      <c r="F361" s="91" t="b">
        <v>0</v>
      </c>
      <c r="G361" s="91" t="b">
        <v>0</v>
      </c>
    </row>
    <row r="362" spans="1:7" ht="15">
      <c r="A362" s="91" t="s">
        <v>1023</v>
      </c>
      <c r="B362" s="91">
        <v>3</v>
      </c>
      <c r="C362" s="133">
        <v>0.0072080040350942275</v>
      </c>
      <c r="D362" s="91" t="s">
        <v>893</v>
      </c>
      <c r="E362" s="91" t="b">
        <v>0</v>
      </c>
      <c r="F362" s="91" t="b">
        <v>0</v>
      </c>
      <c r="G362" s="91" t="b">
        <v>0</v>
      </c>
    </row>
    <row r="363" spans="1:7" ht="15">
      <c r="A363" s="91" t="s">
        <v>1002</v>
      </c>
      <c r="B363" s="91">
        <v>2</v>
      </c>
      <c r="C363" s="133">
        <v>0.02315615351261394</v>
      </c>
      <c r="D363" s="91" t="s">
        <v>893</v>
      </c>
      <c r="E363" s="91" t="b">
        <v>0</v>
      </c>
      <c r="F363" s="91" t="b">
        <v>0</v>
      </c>
      <c r="G363" s="91" t="b">
        <v>0</v>
      </c>
    </row>
    <row r="364" spans="1:7" ht="15">
      <c r="A364" s="91" t="s">
        <v>1025</v>
      </c>
      <c r="B364" s="91">
        <v>7</v>
      </c>
      <c r="C364" s="133">
        <v>0</v>
      </c>
      <c r="D364" s="91" t="s">
        <v>894</v>
      </c>
      <c r="E364" s="91" t="b">
        <v>0</v>
      </c>
      <c r="F364" s="91" t="b">
        <v>0</v>
      </c>
      <c r="G364" s="91" t="b">
        <v>0</v>
      </c>
    </row>
    <row r="365" spans="1:7" ht="15">
      <c r="A365" s="91" t="s">
        <v>1026</v>
      </c>
      <c r="B365" s="91">
        <v>4</v>
      </c>
      <c r="C365" s="133">
        <v>0.020408813265354656</v>
      </c>
      <c r="D365" s="91" t="s">
        <v>894</v>
      </c>
      <c r="E365" s="91" t="b">
        <v>0</v>
      </c>
      <c r="F365" s="91" t="b">
        <v>0</v>
      </c>
      <c r="G365" s="91" t="b">
        <v>0</v>
      </c>
    </row>
    <row r="366" spans="1:7" ht="15">
      <c r="A366" s="91" t="s">
        <v>1027</v>
      </c>
      <c r="B366" s="91">
        <v>4</v>
      </c>
      <c r="C366" s="133">
        <v>0</v>
      </c>
      <c r="D366" s="91" t="s">
        <v>894</v>
      </c>
      <c r="E366" s="91" t="b">
        <v>0</v>
      </c>
      <c r="F366" s="91" t="b">
        <v>0</v>
      </c>
      <c r="G366" s="91" t="b">
        <v>0</v>
      </c>
    </row>
    <row r="367" spans="1:7" ht="15">
      <c r="A367" s="91" t="s">
        <v>1028</v>
      </c>
      <c r="B367" s="91">
        <v>3</v>
      </c>
      <c r="C367" s="133">
        <v>0.006352817115676268</v>
      </c>
      <c r="D367" s="91" t="s">
        <v>894</v>
      </c>
      <c r="E367" s="91" t="b">
        <v>0</v>
      </c>
      <c r="F367" s="91" t="b">
        <v>0</v>
      </c>
      <c r="G367" s="91" t="b">
        <v>0</v>
      </c>
    </row>
    <row r="368" spans="1:7" ht="15">
      <c r="A368" s="91" t="s">
        <v>987</v>
      </c>
      <c r="B368" s="91">
        <v>3</v>
      </c>
      <c r="C368" s="133">
        <v>0.006352817115676268</v>
      </c>
      <c r="D368" s="91" t="s">
        <v>894</v>
      </c>
      <c r="E368" s="91" t="b">
        <v>0</v>
      </c>
      <c r="F368" s="91" t="b">
        <v>0</v>
      </c>
      <c r="G368" s="91" t="b">
        <v>0</v>
      </c>
    </row>
    <row r="369" spans="1:7" ht="15">
      <c r="A369" s="91" t="s">
        <v>239</v>
      </c>
      <c r="B369" s="91">
        <v>2</v>
      </c>
      <c r="C369" s="133">
        <v>0.010204406632677328</v>
      </c>
      <c r="D369" s="91" t="s">
        <v>894</v>
      </c>
      <c r="E369" s="91" t="b">
        <v>0</v>
      </c>
      <c r="F369" s="91" t="b">
        <v>0</v>
      </c>
      <c r="G369" s="91" t="b">
        <v>0</v>
      </c>
    </row>
    <row r="370" spans="1:7" ht="15">
      <c r="A370" s="91" t="s">
        <v>1029</v>
      </c>
      <c r="B370" s="91">
        <v>2</v>
      </c>
      <c r="C370" s="133">
        <v>0.010204406632677328</v>
      </c>
      <c r="D370" s="91" t="s">
        <v>894</v>
      </c>
      <c r="E370" s="91" t="b">
        <v>1</v>
      </c>
      <c r="F370" s="91" t="b">
        <v>0</v>
      </c>
      <c r="G370" s="91" t="b">
        <v>0</v>
      </c>
    </row>
    <row r="371" spans="1:7" ht="15">
      <c r="A371" s="91" t="s">
        <v>1030</v>
      </c>
      <c r="B371" s="91">
        <v>2</v>
      </c>
      <c r="C371" s="133">
        <v>0.010204406632677328</v>
      </c>
      <c r="D371" s="91" t="s">
        <v>894</v>
      </c>
      <c r="E371" s="91" t="b">
        <v>0</v>
      </c>
      <c r="F371" s="91" t="b">
        <v>0</v>
      </c>
      <c r="G371" s="91" t="b">
        <v>0</v>
      </c>
    </row>
    <row r="372" spans="1:7" ht="15">
      <c r="A372" s="91" t="s">
        <v>1031</v>
      </c>
      <c r="B372" s="91">
        <v>2</v>
      </c>
      <c r="C372" s="133">
        <v>0.010204406632677328</v>
      </c>
      <c r="D372" s="91" t="s">
        <v>894</v>
      </c>
      <c r="E372" s="91" t="b">
        <v>0</v>
      </c>
      <c r="F372" s="91" t="b">
        <v>0</v>
      </c>
      <c r="G372" s="91" t="b">
        <v>0</v>
      </c>
    </row>
    <row r="373" spans="1:7" ht="15">
      <c r="A373" s="91" t="s">
        <v>1032</v>
      </c>
      <c r="B373" s="91">
        <v>2</v>
      </c>
      <c r="C373" s="133">
        <v>0.010204406632677328</v>
      </c>
      <c r="D373" s="91" t="s">
        <v>894</v>
      </c>
      <c r="E373" s="91" t="b">
        <v>0</v>
      </c>
      <c r="F373" s="91" t="b">
        <v>0</v>
      </c>
      <c r="G373" s="91" t="b">
        <v>0</v>
      </c>
    </row>
    <row r="374" spans="1:7" ht="15">
      <c r="A374" s="91" t="s">
        <v>1366</v>
      </c>
      <c r="B374" s="91">
        <v>2</v>
      </c>
      <c r="C374" s="133">
        <v>0.020408813265354656</v>
      </c>
      <c r="D374" s="91" t="s">
        <v>894</v>
      </c>
      <c r="E374" s="91" t="b">
        <v>0</v>
      </c>
      <c r="F374" s="91" t="b">
        <v>0</v>
      </c>
      <c r="G374" s="91" t="b">
        <v>0</v>
      </c>
    </row>
    <row r="375" spans="1:7" ht="15">
      <c r="A375" s="91" t="s">
        <v>343</v>
      </c>
      <c r="B375" s="91">
        <v>2</v>
      </c>
      <c r="C375" s="133">
        <v>0.010204406632677328</v>
      </c>
      <c r="D375" s="91" t="s">
        <v>894</v>
      </c>
      <c r="E375" s="91" t="b">
        <v>0</v>
      </c>
      <c r="F375" s="91" t="b">
        <v>0</v>
      </c>
      <c r="G375" s="91" t="b">
        <v>0</v>
      </c>
    </row>
    <row r="376" spans="1:7" ht="15">
      <c r="A376" s="91" t="s">
        <v>1367</v>
      </c>
      <c r="B376" s="91">
        <v>2</v>
      </c>
      <c r="C376" s="133">
        <v>0.010204406632677328</v>
      </c>
      <c r="D376" s="91" t="s">
        <v>894</v>
      </c>
      <c r="E376" s="91" t="b">
        <v>0</v>
      </c>
      <c r="F376" s="91" t="b">
        <v>0</v>
      </c>
      <c r="G376" s="91" t="b">
        <v>0</v>
      </c>
    </row>
    <row r="377" spans="1:7" ht="15">
      <c r="A377" s="91" t="s">
        <v>1034</v>
      </c>
      <c r="B377" s="91">
        <v>4</v>
      </c>
      <c r="C377" s="133">
        <v>0</v>
      </c>
      <c r="D377" s="91" t="s">
        <v>895</v>
      </c>
      <c r="E377" s="91" t="b">
        <v>0</v>
      </c>
      <c r="F377" s="91" t="b">
        <v>0</v>
      </c>
      <c r="G377" s="91" t="b">
        <v>0</v>
      </c>
    </row>
    <row r="378" spans="1:7" ht="15">
      <c r="A378" s="91" t="s">
        <v>982</v>
      </c>
      <c r="B378" s="91">
        <v>3</v>
      </c>
      <c r="C378" s="133">
        <v>0</v>
      </c>
      <c r="D378" s="91" t="s">
        <v>895</v>
      </c>
      <c r="E378" s="91" t="b">
        <v>1</v>
      </c>
      <c r="F378" s="91" t="b">
        <v>0</v>
      </c>
      <c r="G378" s="91" t="b">
        <v>0</v>
      </c>
    </row>
    <row r="379" spans="1:7" ht="15">
      <c r="A379" s="91" t="s">
        <v>1035</v>
      </c>
      <c r="B379" s="91">
        <v>3</v>
      </c>
      <c r="C379" s="133">
        <v>0</v>
      </c>
      <c r="D379" s="91" t="s">
        <v>895</v>
      </c>
      <c r="E379" s="91" t="b">
        <v>0</v>
      </c>
      <c r="F379" s="91" t="b">
        <v>0</v>
      </c>
      <c r="G379" s="91" t="b">
        <v>0</v>
      </c>
    </row>
    <row r="380" spans="1:7" ht="15">
      <c r="A380" s="91" t="s">
        <v>1036</v>
      </c>
      <c r="B380" s="91">
        <v>3</v>
      </c>
      <c r="C380" s="133">
        <v>0</v>
      </c>
      <c r="D380" s="91" t="s">
        <v>895</v>
      </c>
      <c r="E380" s="91" t="b">
        <v>0</v>
      </c>
      <c r="F380" s="91" t="b">
        <v>0</v>
      </c>
      <c r="G380" s="91" t="b">
        <v>0</v>
      </c>
    </row>
    <row r="381" spans="1:7" ht="15">
      <c r="A381" s="91" t="s">
        <v>1037</v>
      </c>
      <c r="B381" s="91">
        <v>3</v>
      </c>
      <c r="C381" s="133">
        <v>0</v>
      </c>
      <c r="D381" s="91" t="s">
        <v>895</v>
      </c>
      <c r="E381" s="91" t="b">
        <v>0</v>
      </c>
      <c r="F381" s="91" t="b">
        <v>0</v>
      </c>
      <c r="G381" s="91" t="b">
        <v>0</v>
      </c>
    </row>
    <row r="382" spans="1:7" ht="15">
      <c r="A382" s="91" t="s">
        <v>1038</v>
      </c>
      <c r="B382" s="91">
        <v>3</v>
      </c>
      <c r="C382" s="133">
        <v>0</v>
      </c>
      <c r="D382" s="91" t="s">
        <v>895</v>
      </c>
      <c r="E382" s="91" t="b">
        <v>0</v>
      </c>
      <c r="F382" s="91" t="b">
        <v>0</v>
      </c>
      <c r="G382" s="91" t="b">
        <v>0</v>
      </c>
    </row>
    <row r="383" spans="1:7" ht="15">
      <c r="A383" s="91" t="s">
        <v>962</v>
      </c>
      <c r="B383" s="91">
        <v>3</v>
      </c>
      <c r="C383" s="133">
        <v>0</v>
      </c>
      <c r="D383" s="91" t="s">
        <v>895</v>
      </c>
      <c r="E383" s="91" t="b">
        <v>0</v>
      </c>
      <c r="F383" s="91" t="b">
        <v>0</v>
      </c>
      <c r="G383" s="91" t="b">
        <v>0</v>
      </c>
    </row>
    <row r="384" spans="1:7" ht="15">
      <c r="A384" s="91" t="s">
        <v>214</v>
      </c>
      <c r="B384" s="91">
        <v>3</v>
      </c>
      <c r="C384" s="133">
        <v>0.010358309356216544</v>
      </c>
      <c r="D384" s="91" t="s">
        <v>895</v>
      </c>
      <c r="E384" s="91" t="b">
        <v>0</v>
      </c>
      <c r="F384" s="91" t="b">
        <v>0</v>
      </c>
      <c r="G384" s="91" t="b">
        <v>0</v>
      </c>
    </row>
    <row r="385" spans="1:7" ht="15">
      <c r="A385" s="91" t="s">
        <v>1039</v>
      </c>
      <c r="B385" s="91">
        <v>2</v>
      </c>
      <c r="C385" s="133">
        <v>0.006905539570811029</v>
      </c>
      <c r="D385" s="91" t="s">
        <v>895</v>
      </c>
      <c r="E385" s="91" t="b">
        <v>0</v>
      </c>
      <c r="F385" s="91" t="b">
        <v>0</v>
      </c>
      <c r="G385" s="91" t="b">
        <v>0</v>
      </c>
    </row>
    <row r="386" spans="1:7" ht="15">
      <c r="A386" s="91" t="s">
        <v>1040</v>
      </c>
      <c r="B386" s="91">
        <v>2</v>
      </c>
      <c r="C386" s="133">
        <v>0.006905539570811029</v>
      </c>
      <c r="D386" s="91" t="s">
        <v>895</v>
      </c>
      <c r="E386" s="91" t="b">
        <v>0</v>
      </c>
      <c r="F386" s="91" t="b">
        <v>0</v>
      </c>
      <c r="G386" s="91" t="b">
        <v>0</v>
      </c>
    </row>
    <row r="387" spans="1:7" ht="15">
      <c r="A387" s="91" t="s">
        <v>1379</v>
      </c>
      <c r="B387" s="91">
        <v>2</v>
      </c>
      <c r="C387" s="133">
        <v>0.006905539570811029</v>
      </c>
      <c r="D387" s="91" t="s">
        <v>895</v>
      </c>
      <c r="E387" s="91" t="b">
        <v>0</v>
      </c>
      <c r="F387" s="91" t="b">
        <v>0</v>
      </c>
      <c r="G387" s="91" t="b">
        <v>0</v>
      </c>
    </row>
    <row r="388" spans="1:7" ht="15">
      <c r="A388" s="91" t="s">
        <v>1380</v>
      </c>
      <c r="B388" s="91">
        <v>2</v>
      </c>
      <c r="C388" s="133">
        <v>0.006905539570811029</v>
      </c>
      <c r="D388" s="91" t="s">
        <v>895</v>
      </c>
      <c r="E388" s="91" t="b">
        <v>0</v>
      </c>
      <c r="F388" s="91" t="b">
        <v>0</v>
      </c>
      <c r="G388" s="91" t="b">
        <v>0</v>
      </c>
    </row>
    <row r="389" spans="1:7" ht="15">
      <c r="A389" s="91" t="s">
        <v>1381</v>
      </c>
      <c r="B389" s="91">
        <v>2</v>
      </c>
      <c r="C389" s="133">
        <v>0.006905539570811029</v>
      </c>
      <c r="D389" s="91" t="s">
        <v>895</v>
      </c>
      <c r="E389" s="91" t="b">
        <v>0</v>
      </c>
      <c r="F389" s="91" t="b">
        <v>0</v>
      </c>
      <c r="G389" s="91" t="b">
        <v>0</v>
      </c>
    </row>
    <row r="390" spans="1:7" ht="15">
      <c r="A390" s="91" t="s">
        <v>1382</v>
      </c>
      <c r="B390" s="91">
        <v>2</v>
      </c>
      <c r="C390" s="133">
        <v>0.006905539570811029</v>
      </c>
      <c r="D390" s="91" t="s">
        <v>895</v>
      </c>
      <c r="E390" s="91" t="b">
        <v>0</v>
      </c>
      <c r="F390" s="91" t="b">
        <v>0</v>
      </c>
      <c r="G390" s="91" t="b">
        <v>0</v>
      </c>
    </row>
    <row r="391" spans="1:7" ht="15">
      <c r="A391" s="91" t="s">
        <v>1042</v>
      </c>
      <c r="B391" s="91">
        <v>3</v>
      </c>
      <c r="C391" s="133">
        <v>0.006462348445256893</v>
      </c>
      <c r="D391" s="91" t="s">
        <v>896</v>
      </c>
      <c r="E391" s="91" t="b">
        <v>1</v>
      </c>
      <c r="F391" s="91" t="b">
        <v>0</v>
      </c>
      <c r="G391" s="91" t="b">
        <v>0</v>
      </c>
    </row>
    <row r="392" spans="1:7" ht="15">
      <c r="A392" s="91" t="s">
        <v>1043</v>
      </c>
      <c r="B392" s="91">
        <v>3</v>
      </c>
      <c r="C392" s="133">
        <v>0.03114103403420495</v>
      </c>
      <c r="D392" s="91" t="s">
        <v>896</v>
      </c>
      <c r="E392" s="91" t="b">
        <v>0</v>
      </c>
      <c r="F392" s="91" t="b">
        <v>0</v>
      </c>
      <c r="G392" s="91" t="b">
        <v>0</v>
      </c>
    </row>
    <row r="393" spans="1:7" ht="15">
      <c r="A393" s="91" t="s">
        <v>226</v>
      </c>
      <c r="B393" s="91">
        <v>2</v>
      </c>
      <c r="C393" s="133">
        <v>0</v>
      </c>
      <c r="D393" s="91" t="s">
        <v>898</v>
      </c>
      <c r="E393" s="91" t="b">
        <v>0</v>
      </c>
      <c r="F393" s="91" t="b">
        <v>0</v>
      </c>
      <c r="G393" s="91" t="b">
        <v>0</v>
      </c>
    </row>
    <row r="394" spans="1:7" ht="15">
      <c r="A394" s="91" t="s">
        <v>1046</v>
      </c>
      <c r="B394" s="91">
        <v>2</v>
      </c>
      <c r="C394" s="133">
        <v>0</v>
      </c>
      <c r="D394" s="91" t="s">
        <v>898</v>
      </c>
      <c r="E394" s="91" t="b">
        <v>1</v>
      </c>
      <c r="F394" s="91" t="b">
        <v>0</v>
      </c>
      <c r="G394" s="91" t="b">
        <v>0</v>
      </c>
    </row>
    <row r="395" spans="1:7" ht="15">
      <c r="A395" s="91" t="s">
        <v>1012</v>
      </c>
      <c r="B395" s="91">
        <v>2</v>
      </c>
      <c r="C395" s="133">
        <v>0</v>
      </c>
      <c r="D395" s="91" t="s">
        <v>898</v>
      </c>
      <c r="E395" s="91" t="b">
        <v>0</v>
      </c>
      <c r="F395" s="91" t="b">
        <v>0</v>
      </c>
      <c r="G395" s="91" t="b">
        <v>0</v>
      </c>
    </row>
    <row r="396" spans="1:7" ht="15">
      <c r="A396" s="91" t="s">
        <v>339</v>
      </c>
      <c r="B396" s="91">
        <v>2</v>
      </c>
      <c r="C396" s="133">
        <v>0</v>
      </c>
      <c r="D396" s="91" t="s">
        <v>898</v>
      </c>
      <c r="E396" s="91" t="b">
        <v>0</v>
      </c>
      <c r="F396" s="91" t="b">
        <v>0</v>
      </c>
      <c r="G396" s="91" t="b">
        <v>0</v>
      </c>
    </row>
    <row r="397" spans="1:7" ht="15">
      <c r="A397" s="91" t="s">
        <v>1047</v>
      </c>
      <c r="B397" s="91">
        <v>2</v>
      </c>
      <c r="C397" s="133">
        <v>0</v>
      </c>
      <c r="D397" s="91" t="s">
        <v>898</v>
      </c>
      <c r="E397" s="91" t="b">
        <v>1</v>
      </c>
      <c r="F397" s="91" t="b">
        <v>0</v>
      </c>
      <c r="G397" s="91" t="b">
        <v>0</v>
      </c>
    </row>
    <row r="398" spans="1:7" ht="15">
      <c r="A398" s="91" t="s">
        <v>970</v>
      </c>
      <c r="B398" s="91">
        <v>2</v>
      </c>
      <c r="C398" s="133">
        <v>0</v>
      </c>
      <c r="D398" s="91" t="s">
        <v>898</v>
      </c>
      <c r="E398" s="91" t="b">
        <v>0</v>
      </c>
      <c r="F398" s="91" t="b">
        <v>0</v>
      </c>
      <c r="G398" s="91" t="b">
        <v>0</v>
      </c>
    </row>
    <row r="399" spans="1:7" ht="15">
      <c r="A399" s="91" t="s">
        <v>1048</v>
      </c>
      <c r="B399" s="91">
        <v>2</v>
      </c>
      <c r="C399" s="133">
        <v>0</v>
      </c>
      <c r="D399" s="91" t="s">
        <v>898</v>
      </c>
      <c r="E399" s="91" t="b">
        <v>1</v>
      </c>
      <c r="F399" s="91" t="b">
        <v>0</v>
      </c>
      <c r="G399" s="91" t="b">
        <v>0</v>
      </c>
    </row>
    <row r="400" spans="1:7" ht="15">
      <c r="A400" s="91" t="s">
        <v>1049</v>
      </c>
      <c r="B400" s="91">
        <v>2</v>
      </c>
      <c r="C400" s="133">
        <v>0</v>
      </c>
      <c r="D400" s="91" t="s">
        <v>898</v>
      </c>
      <c r="E400" s="91" t="b">
        <v>0</v>
      </c>
      <c r="F400" s="91" t="b">
        <v>0</v>
      </c>
      <c r="G400" s="91" t="b">
        <v>0</v>
      </c>
    </row>
    <row r="401" spans="1:7" ht="15">
      <c r="A401" s="91" t="s">
        <v>1050</v>
      </c>
      <c r="B401" s="91">
        <v>2</v>
      </c>
      <c r="C401" s="133">
        <v>0</v>
      </c>
      <c r="D401" s="91" t="s">
        <v>898</v>
      </c>
      <c r="E401" s="91" t="b">
        <v>0</v>
      </c>
      <c r="F401" s="91" t="b">
        <v>0</v>
      </c>
      <c r="G401"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1389</v>
      </c>
      <c r="B1" s="13" t="s">
        <v>1390</v>
      </c>
      <c r="C1" s="13" t="s">
        <v>1383</v>
      </c>
      <c r="D1" s="13" t="s">
        <v>1384</v>
      </c>
      <c r="E1" s="13" t="s">
        <v>1391</v>
      </c>
      <c r="F1" s="13" t="s">
        <v>144</v>
      </c>
      <c r="G1" s="13" t="s">
        <v>1392</v>
      </c>
      <c r="H1" s="13" t="s">
        <v>1393</v>
      </c>
      <c r="I1" s="13" t="s">
        <v>1394</v>
      </c>
      <c r="J1" s="13" t="s">
        <v>1395</v>
      </c>
      <c r="K1" s="13" t="s">
        <v>1396</v>
      </c>
      <c r="L1" s="13" t="s">
        <v>1397</v>
      </c>
    </row>
    <row r="2" spans="1:12" ht="15">
      <c r="A2" s="91" t="s">
        <v>962</v>
      </c>
      <c r="B2" s="91" t="s">
        <v>964</v>
      </c>
      <c r="C2" s="91">
        <v>10</v>
      </c>
      <c r="D2" s="133">
        <v>0.00841731465114133</v>
      </c>
      <c r="E2" s="133">
        <v>1.7206760131419874</v>
      </c>
      <c r="F2" s="91" t="s">
        <v>1385</v>
      </c>
      <c r="G2" s="91" t="b">
        <v>0</v>
      </c>
      <c r="H2" s="91" t="b">
        <v>0</v>
      </c>
      <c r="I2" s="91" t="b">
        <v>0</v>
      </c>
      <c r="J2" s="91" t="b">
        <v>0</v>
      </c>
      <c r="K2" s="91" t="b">
        <v>0</v>
      </c>
      <c r="L2" s="91" t="b">
        <v>0</v>
      </c>
    </row>
    <row r="3" spans="1:12" ht="15">
      <c r="A3" s="91" t="s">
        <v>1003</v>
      </c>
      <c r="B3" s="91" t="s">
        <v>346</v>
      </c>
      <c r="C3" s="91">
        <v>10</v>
      </c>
      <c r="D3" s="133">
        <v>0.00841731465114133</v>
      </c>
      <c r="E3" s="133">
        <v>1.4999143591668451</v>
      </c>
      <c r="F3" s="91" t="s">
        <v>1385</v>
      </c>
      <c r="G3" s="91" t="b">
        <v>0</v>
      </c>
      <c r="H3" s="91" t="b">
        <v>0</v>
      </c>
      <c r="I3" s="91" t="b">
        <v>0</v>
      </c>
      <c r="J3" s="91" t="b">
        <v>0</v>
      </c>
      <c r="K3" s="91" t="b">
        <v>0</v>
      </c>
      <c r="L3" s="91" t="b">
        <v>0</v>
      </c>
    </row>
    <row r="4" spans="1:12" ht="15">
      <c r="A4" s="91" t="s">
        <v>1007</v>
      </c>
      <c r="B4" s="91" t="s">
        <v>1008</v>
      </c>
      <c r="C4" s="91">
        <v>8</v>
      </c>
      <c r="D4" s="133">
        <v>0.007597192594036061</v>
      </c>
      <c r="E4" s="133">
        <v>2.021706008805969</v>
      </c>
      <c r="F4" s="91" t="s">
        <v>1385</v>
      </c>
      <c r="G4" s="91" t="b">
        <v>0</v>
      </c>
      <c r="H4" s="91" t="b">
        <v>0</v>
      </c>
      <c r="I4" s="91" t="b">
        <v>0</v>
      </c>
      <c r="J4" s="91" t="b">
        <v>0</v>
      </c>
      <c r="K4" s="91" t="b">
        <v>0</v>
      </c>
      <c r="L4" s="91" t="b">
        <v>0</v>
      </c>
    </row>
    <row r="5" spans="1:12" ht="15">
      <c r="A5" s="91" t="s">
        <v>1008</v>
      </c>
      <c r="B5" s="91" t="s">
        <v>965</v>
      </c>
      <c r="C5" s="91">
        <v>8</v>
      </c>
      <c r="D5" s="133">
        <v>0.007597192594036061</v>
      </c>
      <c r="E5" s="133">
        <v>2.021706008805969</v>
      </c>
      <c r="F5" s="91" t="s">
        <v>1385</v>
      </c>
      <c r="G5" s="91" t="b">
        <v>0</v>
      </c>
      <c r="H5" s="91" t="b">
        <v>0</v>
      </c>
      <c r="I5" s="91" t="b">
        <v>0</v>
      </c>
      <c r="J5" s="91" t="b">
        <v>0</v>
      </c>
      <c r="K5" s="91" t="b">
        <v>0</v>
      </c>
      <c r="L5" s="91" t="b">
        <v>0</v>
      </c>
    </row>
    <row r="6" spans="1:12" ht="15">
      <c r="A6" s="91" t="s">
        <v>965</v>
      </c>
      <c r="B6" s="91" t="s">
        <v>1009</v>
      </c>
      <c r="C6" s="91">
        <v>8</v>
      </c>
      <c r="D6" s="133">
        <v>0.007597192594036061</v>
      </c>
      <c r="E6" s="133">
        <v>2.021706008805969</v>
      </c>
      <c r="F6" s="91" t="s">
        <v>1385</v>
      </c>
      <c r="G6" s="91" t="b">
        <v>0</v>
      </c>
      <c r="H6" s="91" t="b">
        <v>0</v>
      </c>
      <c r="I6" s="91" t="b">
        <v>0</v>
      </c>
      <c r="J6" s="91" t="b">
        <v>0</v>
      </c>
      <c r="K6" s="91" t="b">
        <v>0</v>
      </c>
      <c r="L6" s="91" t="b">
        <v>0</v>
      </c>
    </row>
    <row r="7" spans="1:12" ht="15">
      <c r="A7" s="91" t="s">
        <v>1009</v>
      </c>
      <c r="B7" s="91" t="s">
        <v>1010</v>
      </c>
      <c r="C7" s="91">
        <v>8</v>
      </c>
      <c r="D7" s="133">
        <v>0.007597192594036061</v>
      </c>
      <c r="E7" s="133">
        <v>2.021706008805969</v>
      </c>
      <c r="F7" s="91" t="s">
        <v>1385</v>
      </c>
      <c r="G7" s="91" t="b">
        <v>0</v>
      </c>
      <c r="H7" s="91" t="b">
        <v>0</v>
      </c>
      <c r="I7" s="91" t="b">
        <v>0</v>
      </c>
      <c r="J7" s="91" t="b">
        <v>0</v>
      </c>
      <c r="K7" s="91" t="b">
        <v>0</v>
      </c>
      <c r="L7" s="91" t="b">
        <v>0</v>
      </c>
    </row>
    <row r="8" spans="1:12" ht="15">
      <c r="A8" s="91" t="s">
        <v>1010</v>
      </c>
      <c r="B8" s="91" t="s">
        <v>1011</v>
      </c>
      <c r="C8" s="91">
        <v>8</v>
      </c>
      <c r="D8" s="133">
        <v>0.007597192594036061</v>
      </c>
      <c r="E8" s="133">
        <v>2.021706008805969</v>
      </c>
      <c r="F8" s="91" t="s">
        <v>1385</v>
      </c>
      <c r="G8" s="91" t="b">
        <v>0</v>
      </c>
      <c r="H8" s="91" t="b">
        <v>0</v>
      </c>
      <c r="I8" s="91" t="b">
        <v>0</v>
      </c>
      <c r="J8" s="91" t="b">
        <v>0</v>
      </c>
      <c r="K8" s="91" t="b">
        <v>0</v>
      </c>
      <c r="L8" s="91" t="b">
        <v>0</v>
      </c>
    </row>
    <row r="9" spans="1:12" ht="15">
      <c r="A9" s="91" t="s">
        <v>1011</v>
      </c>
      <c r="B9" s="91" t="s">
        <v>1012</v>
      </c>
      <c r="C9" s="91">
        <v>8</v>
      </c>
      <c r="D9" s="133">
        <v>0.007597192594036061</v>
      </c>
      <c r="E9" s="133">
        <v>1.9247959957979122</v>
      </c>
      <c r="F9" s="91" t="s">
        <v>1385</v>
      </c>
      <c r="G9" s="91" t="b">
        <v>0</v>
      </c>
      <c r="H9" s="91" t="b">
        <v>0</v>
      </c>
      <c r="I9" s="91" t="b">
        <v>0</v>
      </c>
      <c r="J9" s="91" t="b">
        <v>0</v>
      </c>
      <c r="K9" s="91" t="b">
        <v>0</v>
      </c>
      <c r="L9" s="91" t="b">
        <v>0</v>
      </c>
    </row>
    <row r="10" spans="1:12" ht="15">
      <c r="A10" s="91" t="s">
        <v>1012</v>
      </c>
      <c r="B10" s="91" t="s">
        <v>237</v>
      </c>
      <c r="C10" s="91">
        <v>8</v>
      </c>
      <c r="D10" s="133">
        <v>0.007597192594036061</v>
      </c>
      <c r="E10" s="133">
        <v>1.8736434733505307</v>
      </c>
      <c r="F10" s="91" t="s">
        <v>1385</v>
      </c>
      <c r="G10" s="91" t="b">
        <v>0</v>
      </c>
      <c r="H10" s="91" t="b">
        <v>0</v>
      </c>
      <c r="I10" s="91" t="b">
        <v>0</v>
      </c>
      <c r="J10" s="91" t="b">
        <v>0</v>
      </c>
      <c r="K10" s="91" t="b">
        <v>0</v>
      </c>
      <c r="L10" s="91" t="b">
        <v>0</v>
      </c>
    </row>
    <row r="11" spans="1:12" ht="15">
      <c r="A11" s="91" t="s">
        <v>237</v>
      </c>
      <c r="B11" s="91" t="s">
        <v>1006</v>
      </c>
      <c r="C11" s="91">
        <v>8</v>
      </c>
      <c r="D11" s="133">
        <v>0.007597192594036061</v>
      </c>
      <c r="E11" s="133">
        <v>1.582373314975706</v>
      </c>
      <c r="F11" s="91" t="s">
        <v>1385</v>
      </c>
      <c r="G11" s="91" t="b">
        <v>0</v>
      </c>
      <c r="H11" s="91" t="b">
        <v>0</v>
      </c>
      <c r="I11" s="91" t="b">
        <v>0</v>
      </c>
      <c r="J11" s="91" t="b">
        <v>0</v>
      </c>
      <c r="K11" s="91" t="b">
        <v>0</v>
      </c>
      <c r="L11" s="91" t="b">
        <v>0</v>
      </c>
    </row>
    <row r="12" spans="1:12" ht="15">
      <c r="A12" s="91" t="s">
        <v>1006</v>
      </c>
      <c r="B12" s="91" t="s">
        <v>1013</v>
      </c>
      <c r="C12" s="91">
        <v>8</v>
      </c>
      <c r="D12" s="133">
        <v>0.007597192594036061</v>
      </c>
      <c r="E12" s="133">
        <v>1.6695234906946061</v>
      </c>
      <c r="F12" s="91" t="s">
        <v>1385</v>
      </c>
      <c r="G12" s="91" t="b">
        <v>0</v>
      </c>
      <c r="H12" s="91" t="b">
        <v>0</v>
      </c>
      <c r="I12" s="91" t="b">
        <v>0</v>
      </c>
      <c r="J12" s="91" t="b">
        <v>0</v>
      </c>
      <c r="K12" s="91" t="b">
        <v>0</v>
      </c>
      <c r="L12" s="91" t="b">
        <v>0</v>
      </c>
    </row>
    <row r="13" spans="1:12" ht="15">
      <c r="A13" s="91" t="s">
        <v>1013</v>
      </c>
      <c r="B13" s="91" t="s">
        <v>1004</v>
      </c>
      <c r="C13" s="91">
        <v>8</v>
      </c>
      <c r="D13" s="133">
        <v>0.007597192594036061</v>
      </c>
      <c r="E13" s="133">
        <v>1.5948898723977019</v>
      </c>
      <c r="F13" s="91" t="s">
        <v>1385</v>
      </c>
      <c r="G13" s="91" t="b">
        <v>0</v>
      </c>
      <c r="H13" s="91" t="b">
        <v>0</v>
      </c>
      <c r="I13" s="91" t="b">
        <v>0</v>
      </c>
      <c r="J13" s="91" t="b">
        <v>0</v>
      </c>
      <c r="K13" s="91" t="b">
        <v>0</v>
      </c>
      <c r="L13" s="91" t="b">
        <v>0</v>
      </c>
    </row>
    <row r="14" spans="1:12" ht="15">
      <c r="A14" s="91" t="s">
        <v>1004</v>
      </c>
      <c r="B14" s="91" t="s">
        <v>343</v>
      </c>
      <c r="C14" s="91">
        <v>8</v>
      </c>
      <c r="D14" s="133">
        <v>0.007597192594036061</v>
      </c>
      <c r="E14" s="133">
        <v>1.5491323818370268</v>
      </c>
      <c r="F14" s="91" t="s">
        <v>1385</v>
      </c>
      <c r="G14" s="91" t="b">
        <v>0</v>
      </c>
      <c r="H14" s="91" t="b">
        <v>0</v>
      </c>
      <c r="I14" s="91" t="b">
        <v>0</v>
      </c>
      <c r="J14" s="91" t="b">
        <v>0</v>
      </c>
      <c r="K14" s="91" t="b">
        <v>0</v>
      </c>
      <c r="L14" s="91" t="b">
        <v>0</v>
      </c>
    </row>
    <row r="15" spans="1:12" ht="15">
      <c r="A15" s="91" t="s">
        <v>1261</v>
      </c>
      <c r="B15" s="91" t="s">
        <v>1262</v>
      </c>
      <c r="C15" s="91">
        <v>6</v>
      </c>
      <c r="D15" s="133">
        <v>0.006532674422865353</v>
      </c>
      <c r="E15" s="133">
        <v>2.0796979557836552</v>
      </c>
      <c r="F15" s="91" t="s">
        <v>1385</v>
      </c>
      <c r="G15" s="91" t="b">
        <v>0</v>
      </c>
      <c r="H15" s="91" t="b">
        <v>0</v>
      </c>
      <c r="I15" s="91" t="b">
        <v>0</v>
      </c>
      <c r="J15" s="91" t="b">
        <v>0</v>
      </c>
      <c r="K15" s="91" t="b">
        <v>0</v>
      </c>
      <c r="L15" s="91" t="b">
        <v>0</v>
      </c>
    </row>
    <row r="16" spans="1:12" ht="15">
      <c r="A16" s="91" t="s">
        <v>223</v>
      </c>
      <c r="B16" s="91" t="s">
        <v>1007</v>
      </c>
      <c r="C16" s="91">
        <v>6</v>
      </c>
      <c r="D16" s="133">
        <v>0.006532674422865353</v>
      </c>
      <c r="E16" s="133">
        <v>2.1466447454142683</v>
      </c>
      <c r="F16" s="91" t="s">
        <v>1385</v>
      </c>
      <c r="G16" s="91" t="b">
        <v>0</v>
      </c>
      <c r="H16" s="91" t="b">
        <v>0</v>
      </c>
      <c r="I16" s="91" t="b">
        <v>0</v>
      </c>
      <c r="J16" s="91" t="b">
        <v>0</v>
      </c>
      <c r="K16" s="91" t="b">
        <v>0</v>
      </c>
      <c r="L16" s="91" t="b">
        <v>0</v>
      </c>
    </row>
    <row r="17" spans="1:12" ht="15">
      <c r="A17" s="91" t="s">
        <v>343</v>
      </c>
      <c r="B17" s="91" t="s">
        <v>1263</v>
      </c>
      <c r="C17" s="91">
        <v>6</v>
      </c>
      <c r="D17" s="133">
        <v>0.006532674422865353</v>
      </c>
      <c r="E17" s="133">
        <v>1.9247959957979122</v>
      </c>
      <c r="F17" s="91" t="s">
        <v>1385</v>
      </c>
      <c r="G17" s="91" t="b">
        <v>0</v>
      </c>
      <c r="H17" s="91" t="b">
        <v>0</v>
      </c>
      <c r="I17" s="91" t="b">
        <v>0</v>
      </c>
      <c r="J17" s="91" t="b">
        <v>0</v>
      </c>
      <c r="K17" s="91" t="b">
        <v>0</v>
      </c>
      <c r="L17" s="91" t="b">
        <v>0</v>
      </c>
    </row>
    <row r="18" spans="1:12" ht="15">
      <c r="A18" s="91" t="s">
        <v>1267</v>
      </c>
      <c r="B18" s="91" t="s">
        <v>1003</v>
      </c>
      <c r="C18" s="91">
        <v>5</v>
      </c>
      <c r="D18" s="133">
        <v>0.005884770887174124</v>
      </c>
      <c r="E18" s="133">
        <v>1.6460423948450833</v>
      </c>
      <c r="F18" s="91" t="s">
        <v>1385</v>
      </c>
      <c r="G18" s="91" t="b">
        <v>0</v>
      </c>
      <c r="H18" s="91" t="b">
        <v>0</v>
      </c>
      <c r="I18" s="91" t="b">
        <v>0</v>
      </c>
      <c r="J18" s="91" t="b">
        <v>0</v>
      </c>
      <c r="K18" s="91" t="b">
        <v>0</v>
      </c>
      <c r="L18" s="91" t="b">
        <v>0</v>
      </c>
    </row>
    <row r="19" spans="1:12" ht="15">
      <c r="A19" s="91" t="s">
        <v>1004</v>
      </c>
      <c r="B19" s="91" t="s">
        <v>1002</v>
      </c>
      <c r="C19" s="91">
        <v>5</v>
      </c>
      <c r="D19" s="133">
        <v>0.005884770887174124</v>
      </c>
      <c r="E19" s="133">
        <v>1.0227931044471827</v>
      </c>
      <c r="F19" s="91" t="s">
        <v>1385</v>
      </c>
      <c r="G19" s="91" t="b">
        <v>0</v>
      </c>
      <c r="H19" s="91" t="b">
        <v>0</v>
      </c>
      <c r="I19" s="91" t="b">
        <v>0</v>
      </c>
      <c r="J19" s="91" t="b">
        <v>0</v>
      </c>
      <c r="K19" s="91" t="b">
        <v>0</v>
      </c>
      <c r="L19" s="91" t="b">
        <v>0</v>
      </c>
    </row>
    <row r="20" spans="1:12" ht="15">
      <c r="A20" s="91" t="s">
        <v>1268</v>
      </c>
      <c r="B20" s="91" t="s">
        <v>962</v>
      </c>
      <c r="C20" s="91">
        <v>4</v>
      </c>
      <c r="D20" s="133">
        <v>0.005139487146300797</v>
      </c>
      <c r="E20" s="133">
        <v>1.7206760131419874</v>
      </c>
      <c r="F20" s="91" t="s">
        <v>1385</v>
      </c>
      <c r="G20" s="91" t="b">
        <v>1</v>
      </c>
      <c r="H20" s="91" t="b">
        <v>0</v>
      </c>
      <c r="I20" s="91" t="b">
        <v>0</v>
      </c>
      <c r="J20" s="91" t="b">
        <v>0</v>
      </c>
      <c r="K20" s="91" t="b">
        <v>0</v>
      </c>
      <c r="L20" s="91" t="b">
        <v>0</v>
      </c>
    </row>
    <row r="21" spans="1:12" ht="15">
      <c r="A21" s="91" t="s">
        <v>1025</v>
      </c>
      <c r="B21" s="91" t="s">
        <v>1027</v>
      </c>
      <c r="C21" s="91">
        <v>4</v>
      </c>
      <c r="D21" s="133">
        <v>0.005139487146300797</v>
      </c>
      <c r="E21" s="133">
        <v>2.0796979557836552</v>
      </c>
      <c r="F21" s="91" t="s">
        <v>1385</v>
      </c>
      <c r="G21" s="91" t="b">
        <v>0</v>
      </c>
      <c r="H21" s="91" t="b">
        <v>0</v>
      </c>
      <c r="I21" s="91" t="b">
        <v>0</v>
      </c>
      <c r="J21" s="91" t="b">
        <v>0</v>
      </c>
      <c r="K21" s="91" t="b">
        <v>0</v>
      </c>
      <c r="L21" s="91" t="b">
        <v>0</v>
      </c>
    </row>
    <row r="22" spans="1:12" ht="15">
      <c r="A22" s="91" t="s">
        <v>1269</v>
      </c>
      <c r="B22" s="91" t="s">
        <v>344</v>
      </c>
      <c r="C22" s="91">
        <v>4</v>
      </c>
      <c r="D22" s="133">
        <v>0.005139487146300797</v>
      </c>
      <c r="E22" s="133">
        <v>2.3227360044699497</v>
      </c>
      <c r="F22" s="91" t="s">
        <v>1385</v>
      </c>
      <c r="G22" s="91" t="b">
        <v>0</v>
      </c>
      <c r="H22" s="91" t="b">
        <v>0</v>
      </c>
      <c r="I22" s="91" t="b">
        <v>0</v>
      </c>
      <c r="J22" s="91" t="b">
        <v>0</v>
      </c>
      <c r="K22" s="91" t="b">
        <v>0</v>
      </c>
      <c r="L22" s="91" t="b">
        <v>0</v>
      </c>
    </row>
    <row r="23" spans="1:12" ht="15">
      <c r="A23" s="91" t="s">
        <v>344</v>
      </c>
      <c r="B23" s="91" t="s">
        <v>1270</v>
      </c>
      <c r="C23" s="91">
        <v>4</v>
      </c>
      <c r="D23" s="133">
        <v>0.005139487146300797</v>
      </c>
      <c r="E23" s="133">
        <v>2.3227360044699497</v>
      </c>
      <c r="F23" s="91" t="s">
        <v>1385</v>
      </c>
      <c r="G23" s="91" t="b">
        <v>0</v>
      </c>
      <c r="H23" s="91" t="b">
        <v>0</v>
      </c>
      <c r="I23" s="91" t="b">
        <v>0</v>
      </c>
      <c r="J23" s="91" t="b">
        <v>0</v>
      </c>
      <c r="K23" s="91" t="b">
        <v>1</v>
      </c>
      <c r="L23" s="91" t="b">
        <v>0</v>
      </c>
    </row>
    <row r="24" spans="1:12" ht="15">
      <c r="A24" s="91" t="s">
        <v>1270</v>
      </c>
      <c r="B24" s="91" t="s">
        <v>1260</v>
      </c>
      <c r="C24" s="91">
        <v>4</v>
      </c>
      <c r="D24" s="133">
        <v>0.005139487146300797</v>
      </c>
      <c r="E24" s="133">
        <v>2.0796979557836552</v>
      </c>
      <c r="F24" s="91" t="s">
        <v>1385</v>
      </c>
      <c r="G24" s="91" t="b">
        <v>0</v>
      </c>
      <c r="H24" s="91" t="b">
        <v>1</v>
      </c>
      <c r="I24" s="91" t="b">
        <v>0</v>
      </c>
      <c r="J24" s="91" t="b">
        <v>0</v>
      </c>
      <c r="K24" s="91" t="b">
        <v>0</v>
      </c>
      <c r="L24" s="91" t="b">
        <v>0</v>
      </c>
    </row>
    <row r="25" spans="1:12" ht="15">
      <c r="A25" s="91" t="s">
        <v>1260</v>
      </c>
      <c r="B25" s="91" t="s">
        <v>1271</v>
      </c>
      <c r="C25" s="91">
        <v>4</v>
      </c>
      <c r="D25" s="133">
        <v>0.005139487146300797</v>
      </c>
      <c r="E25" s="133">
        <v>2.0796979557836552</v>
      </c>
      <c r="F25" s="91" t="s">
        <v>1385</v>
      </c>
      <c r="G25" s="91" t="b">
        <v>0</v>
      </c>
      <c r="H25" s="91" t="b">
        <v>0</v>
      </c>
      <c r="I25" s="91" t="b">
        <v>0</v>
      </c>
      <c r="J25" s="91" t="b">
        <v>0</v>
      </c>
      <c r="K25" s="91" t="b">
        <v>0</v>
      </c>
      <c r="L25" s="91" t="b">
        <v>0</v>
      </c>
    </row>
    <row r="26" spans="1:12" ht="15">
      <c r="A26" s="91" t="s">
        <v>1271</v>
      </c>
      <c r="B26" s="91" t="s">
        <v>1047</v>
      </c>
      <c r="C26" s="91">
        <v>4</v>
      </c>
      <c r="D26" s="133">
        <v>0.005139487146300797</v>
      </c>
      <c r="E26" s="133">
        <v>1.9705534863585874</v>
      </c>
      <c r="F26" s="91" t="s">
        <v>1385</v>
      </c>
      <c r="G26" s="91" t="b">
        <v>0</v>
      </c>
      <c r="H26" s="91" t="b">
        <v>0</v>
      </c>
      <c r="I26" s="91" t="b">
        <v>0</v>
      </c>
      <c r="J26" s="91" t="b">
        <v>1</v>
      </c>
      <c r="K26" s="91" t="b">
        <v>0</v>
      </c>
      <c r="L26" s="91" t="b">
        <v>0</v>
      </c>
    </row>
    <row r="27" spans="1:12" ht="15">
      <c r="A27" s="91" t="s">
        <v>1047</v>
      </c>
      <c r="B27" s="91" t="s">
        <v>1272</v>
      </c>
      <c r="C27" s="91">
        <v>4</v>
      </c>
      <c r="D27" s="133">
        <v>0.005139487146300797</v>
      </c>
      <c r="E27" s="133">
        <v>2.0796979557836552</v>
      </c>
      <c r="F27" s="91" t="s">
        <v>1385</v>
      </c>
      <c r="G27" s="91" t="b">
        <v>1</v>
      </c>
      <c r="H27" s="91" t="b">
        <v>0</v>
      </c>
      <c r="I27" s="91" t="b">
        <v>0</v>
      </c>
      <c r="J27" s="91" t="b">
        <v>0</v>
      </c>
      <c r="K27" s="91" t="b">
        <v>0</v>
      </c>
      <c r="L27" s="91" t="b">
        <v>0</v>
      </c>
    </row>
    <row r="28" spans="1:12" ht="15">
      <c r="A28" s="91" t="s">
        <v>1272</v>
      </c>
      <c r="B28" s="91" t="s">
        <v>1018</v>
      </c>
      <c r="C28" s="91">
        <v>4</v>
      </c>
      <c r="D28" s="133">
        <v>0.005139487146300797</v>
      </c>
      <c r="E28" s="133">
        <v>1.9247959957979122</v>
      </c>
      <c r="F28" s="91" t="s">
        <v>1385</v>
      </c>
      <c r="G28" s="91" t="b">
        <v>0</v>
      </c>
      <c r="H28" s="91" t="b">
        <v>0</v>
      </c>
      <c r="I28" s="91" t="b">
        <v>0</v>
      </c>
      <c r="J28" s="91" t="b">
        <v>0</v>
      </c>
      <c r="K28" s="91" t="b">
        <v>1</v>
      </c>
      <c r="L28" s="91" t="b">
        <v>0</v>
      </c>
    </row>
    <row r="29" spans="1:12" ht="15">
      <c r="A29" s="91" t="s">
        <v>1018</v>
      </c>
      <c r="B29" s="91" t="s">
        <v>1273</v>
      </c>
      <c r="C29" s="91">
        <v>4</v>
      </c>
      <c r="D29" s="133">
        <v>0.005139487146300797</v>
      </c>
      <c r="E29" s="133">
        <v>1.9247959957979122</v>
      </c>
      <c r="F29" s="91" t="s">
        <v>1385</v>
      </c>
      <c r="G29" s="91" t="b">
        <v>0</v>
      </c>
      <c r="H29" s="91" t="b">
        <v>1</v>
      </c>
      <c r="I29" s="91" t="b">
        <v>0</v>
      </c>
      <c r="J29" s="91" t="b">
        <v>0</v>
      </c>
      <c r="K29" s="91" t="b">
        <v>0</v>
      </c>
      <c r="L29" s="91" t="b">
        <v>0</v>
      </c>
    </row>
    <row r="30" spans="1:12" ht="15">
      <c r="A30" s="91" t="s">
        <v>1273</v>
      </c>
      <c r="B30" s="91" t="s">
        <v>1006</v>
      </c>
      <c r="C30" s="91">
        <v>4</v>
      </c>
      <c r="D30" s="133">
        <v>0.005139487146300797</v>
      </c>
      <c r="E30" s="133">
        <v>1.7206760131419874</v>
      </c>
      <c r="F30" s="91" t="s">
        <v>1385</v>
      </c>
      <c r="G30" s="91" t="b">
        <v>0</v>
      </c>
      <c r="H30" s="91" t="b">
        <v>0</v>
      </c>
      <c r="I30" s="91" t="b">
        <v>0</v>
      </c>
      <c r="J30" s="91" t="b">
        <v>0</v>
      </c>
      <c r="K30" s="91" t="b">
        <v>0</v>
      </c>
      <c r="L30" s="91" t="b">
        <v>0</v>
      </c>
    </row>
    <row r="31" spans="1:12" ht="15">
      <c r="A31" s="91" t="s">
        <v>346</v>
      </c>
      <c r="B31" s="91" t="s">
        <v>1274</v>
      </c>
      <c r="C31" s="91">
        <v>4</v>
      </c>
      <c r="D31" s="133">
        <v>0.005139487146300797</v>
      </c>
      <c r="E31" s="133">
        <v>1.6695234906946061</v>
      </c>
      <c r="F31" s="91" t="s">
        <v>1385</v>
      </c>
      <c r="G31" s="91" t="b">
        <v>0</v>
      </c>
      <c r="H31" s="91" t="b">
        <v>0</v>
      </c>
      <c r="I31" s="91" t="b">
        <v>0</v>
      </c>
      <c r="J31" s="91" t="b">
        <v>1</v>
      </c>
      <c r="K31" s="91" t="b">
        <v>0</v>
      </c>
      <c r="L31" s="91" t="b">
        <v>0</v>
      </c>
    </row>
    <row r="32" spans="1:12" ht="15">
      <c r="A32" s="91" t="s">
        <v>1274</v>
      </c>
      <c r="B32" s="91" t="s">
        <v>1016</v>
      </c>
      <c r="C32" s="91">
        <v>4</v>
      </c>
      <c r="D32" s="133">
        <v>0.005139487146300797</v>
      </c>
      <c r="E32" s="133">
        <v>2.1466447454142688</v>
      </c>
      <c r="F32" s="91" t="s">
        <v>1385</v>
      </c>
      <c r="G32" s="91" t="b">
        <v>1</v>
      </c>
      <c r="H32" s="91" t="b">
        <v>0</v>
      </c>
      <c r="I32" s="91" t="b">
        <v>0</v>
      </c>
      <c r="J32" s="91" t="b">
        <v>0</v>
      </c>
      <c r="K32" s="91" t="b">
        <v>0</v>
      </c>
      <c r="L32" s="91" t="b">
        <v>0</v>
      </c>
    </row>
    <row r="33" spans="1:12" ht="15">
      <c r="A33" s="91" t="s">
        <v>1262</v>
      </c>
      <c r="B33" s="91" t="s">
        <v>1004</v>
      </c>
      <c r="C33" s="91">
        <v>4</v>
      </c>
      <c r="D33" s="133">
        <v>0.005139487146300797</v>
      </c>
      <c r="E33" s="133">
        <v>1.469951135789402</v>
      </c>
      <c r="F33" s="91" t="s">
        <v>1385</v>
      </c>
      <c r="G33" s="91" t="b">
        <v>0</v>
      </c>
      <c r="H33" s="91" t="b">
        <v>0</v>
      </c>
      <c r="I33" s="91" t="b">
        <v>0</v>
      </c>
      <c r="J33" s="91" t="b">
        <v>0</v>
      </c>
      <c r="K33" s="91" t="b">
        <v>0</v>
      </c>
      <c r="L33" s="91" t="b">
        <v>0</v>
      </c>
    </row>
    <row r="34" spans="1:12" ht="15">
      <c r="A34" s="91" t="s">
        <v>967</v>
      </c>
      <c r="B34" s="91" t="s">
        <v>1277</v>
      </c>
      <c r="C34" s="91">
        <v>4</v>
      </c>
      <c r="D34" s="133">
        <v>0.005139487146300797</v>
      </c>
      <c r="E34" s="133">
        <v>2.3227360044699497</v>
      </c>
      <c r="F34" s="91" t="s">
        <v>1385</v>
      </c>
      <c r="G34" s="91" t="b">
        <v>0</v>
      </c>
      <c r="H34" s="91" t="b">
        <v>0</v>
      </c>
      <c r="I34" s="91" t="b">
        <v>0</v>
      </c>
      <c r="J34" s="91" t="b">
        <v>0</v>
      </c>
      <c r="K34" s="91" t="b">
        <v>0</v>
      </c>
      <c r="L34" s="91" t="b">
        <v>0</v>
      </c>
    </row>
    <row r="35" spans="1:12" ht="15">
      <c r="A35" s="91" t="s">
        <v>1282</v>
      </c>
      <c r="B35" s="91" t="s">
        <v>1283</v>
      </c>
      <c r="C35" s="91">
        <v>3</v>
      </c>
      <c r="D35" s="133">
        <v>0.004272005348394751</v>
      </c>
      <c r="E35" s="133">
        <v>2.4476747410782496</v>
      </c>
      <c r="F35" s="91" t="s">
        <v>1385</v>
      </c>
      <c r="G35" s="91" t="b">
        <v>0</v>
      </c>
      <c r="H35" s="91" t="b">
        <v>0</v>
      </c>
      <c r="I35" s="91" t="b">
        <v>0</v>
      </c>
      <c r="J35" s="91" t="b">
        <v>0</v>
      </c>
      <c r="K35" s="91" t="b">
        <v>0</v>
      </c>
      <c r="L35" s="91" t="b">
        <v>0</v>
      </c>
    </row>
    <row r="36" spans="1:12" ht="15">
      <c r="A36" s="91" t="s">
        <v>1025</v>
      </c>
      <c r="B36" s="91" t="s">
        <v>987</v>
      </c>
      <c r="C36" s="91">
        <v>3</v>
      </c>
      <c r="D36" s="133">
        <v>0.004272005348394751</v>
      </c>
      <c r="E36" s="133">
        <v>1.7786679601196742</v>
      </c>
      <c r="F36" s="91" t="s">
        <v>1385</v>
      </c>
      <c r="G36" s="91" t="b">
        <v>0</v>
      </c>
      <c r="H36" s="91" t="b">
        <v>0</v>
      </c>
      <c r="I36" s="91" t="b">
        <v>0</v>
      </c>
      <c r="J36" s="91" t="b">
        <v>0</v>
      </c>
      <c r="K36" s="91" t="b">
        <v>0</v>
      </c>
      <c r="L36" s="91" t="b">
        <v>0</v>
      </c>
    </row>
    <row r="37" spans="1:12" ht="15">
      <c r="A37" s="91" t="s">
        <v>237</v>
      </c>
      <c r="B37" s="91" t="s">
        <v>1269</v>
      </c>
      <c r="C37" s="91">
        <v>3</v>
      </c>
      <c r="D37" s="133">
        <v>0.004272005348394751</v>
      </c>
      <c r="E37" s="133">
        <v>1.883403310639687</v>
      </c>
      <c r="F37" s="91" t="s">
        <v>1385</v>
      </c>
      <c r="G37" s="91" t="b">
        <v>0</v>
      </c>
      <c r="H37" s="91" t="b">
        <v>0</v>
      </c>
      <c r="I37" s="91" t="b">
        <v>0</v>
      </c>
      <c r="J37" s="91" t="b">
        <v>0</v>
      </c>
      <c r="K37" s="91" t="b">
        <v>0</v>
      </c>
      <c r="L37" s="91" t="b">
        <v>0</v>
      </c>
    </row>
    <row r="38" spans="1:12" ht="15">
      <c r="A38" s="91" t="s">
        <v>1006</v>
      </c>
      <c r="B38" s="91" t="s">
        <v>1019</v>
      </c>
      <c r="C38" s="91">
        <v>3</v>
      </c>
      <c r="D38" s="133">
        <v>0.004272005348394751</v>
      </c>
      <c r="E38" s="133">
        <v>1.7206760131419874</v>
      </c>
      <c r="F38" s="91" t="s">
        <v>1385</v>
      </c>
      <c r="G38" s="91" t="b">
        <v>0</v>
      </c>
      <c r="H38" s="91" t="b">
        <v>0</v>
      </c>
      <c r="I38" s="91" t="b">
        <v>0</v>
      </c>
      <c r="J38" s="91" t="b">
        <v>0</v>
      </c>
      <c r="K38" s="91" t="b">
        <v>0</v>
      </c>
      <c r="L38" s="91" t="b">
        <v>0</v>
      </c>
    </row>
    <row r="39" spans="1:12" ht="15">
      <c r="A39" s="91" t="s">
        <v>1019</v>
      </c>
      <c r="B39" s="91" t="s">
        <v>244</v>
      </c>
      <c r="C39" s="91">
        <v>3</v>
      </c>
      <c r="D39" s="133">
        <v>0.004272005348394751</v>
      </c>
      <c r="E39" s="133">
        <v>2.3227360044699497</v>
      </c>
      <c r="F39" s="91" t="s">
        <v>1385</v>
      </c>
      <c r="G39" s="91" t="b">
        <v>0</v>
      </c>
      <c r="H39" s="91" t="b">
        <v>0</v>
      </c>
      <c r="I39" s="91" t="b">
        <v>0</v>
      </c>
      <c r="J39" s="91" t="b">
        <v>0</v>
      </c>
      <c r="K39" s="91" t="b">
        <v>0</v>
      </c>
      <c r="L39" s="91" t="b">
        <v>0</v>
      </c>
    </row>
    <row r="40" spans="1:12" ht="15">
      <c r="A40" s="91" t="s">
        <v>244</v>
      </c>
      <c r="B40" s="91" t="s">
        <v>1018</v>
      </c>
      <c r="C40" s="91">
        <v>3</v>
      </c>
      <c r="D40" s="133">
        <v>0.004272005348394751</v>
      </c>
      <c r="E40" s="133">
        <v>1.7998572591896123</v>
      </c>
      <c r="F40" s="91" t="s">
        <v>1385</v>
      </c>
      <c r="G40" s="91" t="b">
        <v>0</v>
      </c>
      <c r="H40" s="91" t="b">
        <v>0</v>
      </c>
      <c r="I40" s="91" t="b">
        <v>0</v>
      </c>
      <c r="J40" s="91" t="b">
        <v>0</v>
      </c>
      <c r="K40" s="91" t="b">
        <v>1</v>
      </c>
      <c r="L40" s="91" t="b">
        <v>0</v>
      </c>
    </row>
    <row r="41" spans="1:12" ht="15">
      <c r="A41" s="91" t="s">
        <v>1018</v>
      </c>
      <c r="B41" s="91" t="s">
        <v>1020</v>
      </c>
      <c r="C41" s="91">
        <v>3</v>
      </c>
      <c r="D41" s="133">
        <v>0.004272005348394751</v>
      </c>
      <c r="E41" s="133">
        <v>1.9247959957979122</v>
      </c>
      <c r="F41" s="91" t="s">
        <v>1385</v>
      </c>
      <c r="G41" s="91" t="b">
        <v>0</v>
      </c>
      <c r="H41" s="91" t="b">
        <v>1</v>
      </c>
      <c r="I41" s="91" t="b">
        <v>0</v>
      </c>
      <c r="J41" s="91" t="b">
        <v>1</v>
      </c>
      <c r="K41" s="91" t="b">
        <v>0</v>
      </c>
      <c r="L41" s="91" t="b">
        <v>0</v>
      </c>
    </row>
    <row r="42" spans="1:12" ht="15">
      <c r="A42" s="91" t="s">
        <v>1020</v>
      </c>
      <c r="B42" s="91" t="s">
        <v>1018</v>
      </c>
      <c r="C42" s="91">
        <v>3</v>
      </c>
      <c r="D42" s="133">
        <v>0.004272005348394751</v>
      </c>
      <c r="E42" s="133">
        <v>1.9247959957979122</v>
      </c>
      <c r="F42" s="91" t="s">
        <v>1385</v>
      </c>
      <c r="G42" s="91" t="b">
        <v>1</v>
      </c>
      <c r="H42" s="91" t="b">
        <v>0</v>
      </c>
      <c r="I42" s="91" t="b">
        <v>0</v>
      </c>
      <c r="J42" s="91" t="b">
        <v>0</v>
      </c>
      <c r="K42" s="91" t="b">
        <v>1</v>
      </c>
      <c r="L42" s="91" t="b">
        <v>0</v>
      </c>
    </row>
    <row r="43" spans="1:12" ht="15">
      <c r="A43" s="91" t="s">
        <v>1018</v>
      </c>
      <c r="B43" s="91" t="s">
        <v>1021</v>
      </c>
      <c r="C43" s="91">
        <v>3</v>
      </c>
      <c r="D43" s="133">
        <v>0.004272005348394751</v>
      </c>
      <c r="E43" s="133">
        <v>1.9247959957979122</v>
      </c>
      <c r="F43" s="91" t="s">
        <v>1385</v>
      </c>
      <c r="G43" s="91" t="b">
        <v>0</v>
      </c>
      <c r="H43" s="91" t="b">
        <v>1</v>
      </c>
      <c r="I43" s="91" t="b">
        <v>0</v>
      </c>
      <c r="J43" s="91" t="b">
        <v>0</v>
      </c>
      <c r="K43" s="91" t="b">
        <v>0</v>
      </c>
      <c r="L43" s="91" t="b">
        <v>0</v>
      </c>
    </row>
    <row r="44" spans="1:12" ht="15">
      <c r="A44" s="91" t="s">
        <v>1021</v>
      </c>
      <c r="B44" s="91" t="s">
        <v>1022</v>
      </c>
      <c r="C44" s="91">
        <v>3</v>
      </c>
      <c r="D44" s="133">
        <v>0.004272005348394751</v>
      </c>
      <c r="E44" s="133">
        <v>2.4476747410782496</v>
      </c>
      <c r="F44" s="91" t="s">
        <v>1385</v>
      </c>
      <c r="G44" s="91" t="b">
        <v>0</v>
      </c>
      <c r="H44" s="91" t="b">
        <v>0</v>
      </c>
      <c r="I44" s="91" t="b">
        <v>0</v>
      </c>
      <c r="J44" s="91" t="b">
        <v>0</v>
      </c>
      <c r="K44" s="91" t="b">
        <v>0</v>
      </c>
      <c r="L44" s="91" t="b">
        <v>0</v>
      </c>
    </row>
    <row r="45" spans="1:12" ht="15">
      <c r="A45" s="91" t="s">
        <v>1022</v>
      </c>
      <c r="B45" s="91" t="s">
        <v>1023</v>
      </c>
      <c r="C45" s="91">
        <v>3</v>
      </c>
      <c r="D45" s="133">
        <v>0.004272005348394751</v>
      </c>
      <c r="E45" s="133">
        <v>2.4476747410782496</v>
      </c>
      <c r="F45" s="91" t="s">
        <v>1385</v>
      </c>
      <c r="G45" s="91" t="b">
        <v>0</v>
      </c>
      <c r="H45" s="91" t="b">
        <v>0</v>
      </c>
      <c r="I45" s="91" t="b">
        <v>0</v>
      </c>
      <c r="J45" s="91" t="b">
        <v>0</v>
      </c>
      <c r="K45" s="91" t="b">
        <v>0</v>
      </c>
      <c r="L45" s="91" t="b">
        <v>0</v>
      </c>
    </row>
    <row r="46" spans="1:12" ht="15">
      <c r="A46" s="91" t="s">
        <v>1006</v>
      </c>
      <c r="B46" s="91" t="s">
        <v>1264</v>
      </c>
      <c r="C46" s="91">
        <v>3</v>
      </c>
      <c r="D46" s="133">
        <v>0.004272005348394751</v>
      </c>
      <c r="E46" s="133">
        <v>1.498827263525631</v>
      </c>
      <c r="F46" s="91" t="s">
        <v>1385</v>
      </c>
      <c r="G46" s="91" t="b">
        <v>0</v>
      </c>
      <c r="H46" s="91" t="b">
        <v>0</v>
      </c>
      <c r="I46" s="91" t="b">
        <v>0</v>
      </c>
      <c r="J46" s="91" t="b">
        <v>0</v>
      </c>
      <c r="K46" s="91" t="b">
        <v>0</v>
      </c>
      <c r="L46" s="91" t="b">
        <v>0</v>
      </c>
    </row>
    <row r="47" spans="1:12" ht="15">
      <c r="A47" s="91" t="s">
        <v>1264</v>
      </c>
      <c r="B47" s="91" t="s">
        <v>1285</v>
      </c>
      <c r="C47" s="91">
        <v>3</v>
      </c>
      <c r="D47" s="133">
        <v>0.004272005348394751</v>
      </c>
      <c r="E47" s="133">
        <v>2.2258259914618934</v>
      </c>
      <c r="F47" s="91" t="s">
        <v>1385</v>
      </c>
      <c r="G47" s="91" t="b">
        <v>0</v>
      </c>
      <c r="H47" s="91" t="b">
        <v>0</v>
      </c>
      <c r="I47" s="91" t="b">
        <v>0</v>
      </c>
      <c r="J47" s="91" t="b">
        <v>0</v>
      </c>
      <c r="K47" s="91" t="b">
        <v>0</v>
      </c>
      <c r="L47" s="91" t="b">
        <v>0</v>
      </c>
    </row>
    <row r="48" spans="1:12" ht="15">
      <c r="A48" s="91" t="s">
        <v>1285</v>
      </c>
      <c r="B48" s="91" t="s">
        <v>1047</v>
      </c>
      <c r="C48" s="91">
        <v>3</v>
      </c>
      <c r="D48" s="133">
        <v>0.004272005348394751</v>
      </c>
      <c r="E48" s="133">
        <v>1.9705534863585874</v>
      </c>
      <c r="F48" s="91" t="s">
        <v>1385</v>
      </c>
      <c r="G48" s="91" t="b">
        <v>0</v>
      </c>
      <c r="H48" s="91" t="b">
        <v>0</v>
      </c>
      <c r="I48" s="91" t="b">
        <v>0</v>
      </c>
      <c r="J48" s="91" t="b">
        <v>1</v>
      </c>
      <c r="K48" s="91" t="b">
        <v>0</v>
      </c>
      <c r="L48" s="91" t="b">
        <v>0</v>
      </c>
    </row>
    <row r="49" spans="1:12" ht="15">
      <c r="A49" s="91" t="s">
        <v>1015</v>
      </c>
      <c r="B49" s="91" t="s">
        <v>1275</v>
      </c>
      <c r="C49" s="91">
        <v>3</v>
      </c>
      <c r="D49" s="133">
        <v>0.004272005348394751</v>
      </c>
      <c r="E49" s="133">
        <v>1.9547592191753556</v>
      </c>
      <c r="F49" s="91" t="s">
        <v>1385</v>
      </c>
      <c r="G49" s="91" t="b">
        <v>0</v>
      </c>
      <c r="H49" s="91" t="b">
        <v>0</v>
      </c>
      <c r="I49" s="91" t="b">
        <v>0</v>
      </c>
      <c r="J49" s="91" t="b">
        <v>0</v>
      </c>
      <c r="K49" s="91" t="b">
        <v>0</v>
      </c>
      <c r="L49" s="91" t="b">
        <v>0</v>
      </c>
    </row>
    <row r="50" spans="1:12" ht="15">
      <c r="A50" s="91" t="s">
        <v>1286</v>
      </c>
      <c r="B50" s="91" t="s">
        <v>1287</v>
      </c>
      <c r="C50" s="91">
        <v>3</v>
      </c>
      <c r="D50" s="133">
        <v>0.004272005348394751</v>
      </c>
      <c r="E50" s="133">
        <v>2.4476747410782496</v>
      </c>
      <c r="F50" s="91" t="s">
        <v>1385</v>
      </c>
      <c r="G50" s="91" t="b">
        <v>0</v>
      </c>
      <c r="H50" s="91" t="b">
        <v>0</v>
      </c>
      <c r="I50" s="91" t="b">
        <v>0</v>
      </c>
      <c r="J50" s="91" t="b">
        <v>0</v>
      </c>
      <c r="K50" s="91" t="b">
        <v>0</v>
      </c>
      <c r="L50" s="91" t="b">
        <v>0</v>
      </c>
    </row>
    <row r="51" spans="1:12" ht="15">
      <c r="A51" s="91" t="s">
        <v>1287</v>
      </c>
      <c r="B51" s="91" t="s">
        <v>1288</v>
      </c>
      <c r="C51" s="91">
        <v>3</v>
      </c>
      <c r="D51" s="133">
        <v>0.004272005348394751</v>
      </c>
      <c r="E51" s="133">
        <v>2.4476747410782496</v>
      </c>
      <c r="F51" s="91" t="s">
        <v>1385</v>
      </c>
      <c r="G51" s="91" t="b">
        <v>0</v>
      </c>
      <c r="H51" s="91" t="b">
        <v>0</v>
      </c>
      <c r="I51" s="91" t="b">
        <v>0</v>
      </c>
      <c r="J51" s="91" t="b">
        <v>0</v>
      </c>
      <c r="K51" s="91" t="b">
        <v>0</v>
      </c>
      <c r="L51" s="91" t="b">
        <v>0</v>
      </c>
    </row>
    <row r="52" spans="1:12" ht="15">
      <c r="A52" s="91" t="s">
        <v>1288</v>
      </c>
      <c r="B52" s="91" t="s">
        <v>1289</v>
      </c>
      <c r="C52" s="91">
        <v>3</v>
      </c>
      <c r="D52" s="133">
        <v>0.004272005348394751</v>
      </c>
      <c r="E52" s="133">
        <v>2.4476747410782496</v>
      </c>
      <c r="F52" s="91" t="s">
        <v>1385</v>
      </c>
      <c r="G52" s="91" t="b">
        <v>0</v>
      </c>
      <c r="H52" s="91" t="b">
        <v>0</v>
      </c>
      <c r="I52" s="91" t="b">
        <v>0</v>
      </c>
      <c r="J52" s="91" t="b">
        <v>0</v>
      </c>
      <c r="K52" s="91" t="b">
        <v>0</v>
      </c>
      <c r="L52" s="91" t="b">
        <v>0</v>
      </c>
    </row>
    <row r="53" spans="1:12" ht="15">
      <c r="A53" s="91" t="s">
        <v>1289</v>
      </c>
      <c r="B53" s="91" t="s">
        <v>1028</v>
      </c>
      <c r="C53" s="91">
        <v>3</v>
      </c>
      <c r="D53" s="133">
        <v>0.004272005348394751</v>
      </c>
      <c r="E53" s="133">
        <v>2.021706008805969</v>
      </c>
      <c r="F53" s="91" t="s">
        <v>1385</v>
      </c>
      <c r="G53" s="91" t="b">
        <v>0</v>
      </c>
      <c r="H53" s="91" t="b">
        <v>0</v>
      </c>
      <c r="I53" s="91" t="b">
        <v>0</v>
      </c>
      <c r="J53" s="91" t="b">
        <v>0</v>
      </c>
      <c r="K53" s="91" t="b">
        <v>0</v>
      </c>
      <c r="L53" s="91" t="b">
        <v>0</v>
      </c>
    </row>
    <row r="54" spans="1:12" ht="15">
      <c r="A54" s="91" t="s">
        <v>1028</v>
      </c>
      <c r="B54" s="91" t="s">
        <v>1290</v>
      </c>
      <c r="C54" s="91">
        <v>3</v>
      </c>
      <c r="D54" s="133">
        <v>0.004272005348394751</v>
      </c>
      <c r="E54" s="133">
        <v>2.021706008805969</v>
      </c>
      <c r="F54" s="91" t="s">
        <v>1385</v>
      </c>
      <c r="G54" s="91" t="b">
        <v>0</v>
      </c>
      <c r="H54" s="91" t="b">
        <v>0</v>
      </c>
      <c r="I54" s="91" t="b">
        <v>0</v>
      </c>
      <c r="J54" s="91" t="b">
        <v>0</v>
      </c>
      <c r="K54" s="91" t="b">
        <v>0</v>
      </c>
      <c r="L54" s="91" t="b">
        <v>0</v>
      </c>
    </row>
    <row r="55" spans="1:12" ht="15">
      <c r="A55" s="91" t="s">
        <v>1290</v>
      </c>
      <c r="B55" s="91" t="s">
        <v>1291</v>
      </c>
      <c r="C55" s="91">
        <v>3</v>
      </c>
      <c r="D55" s="133">
        <v>0.004272005348394751</v>
      </c>
      <c r="E55" s="133">
        <v>2.4476747410782496</v>
      </c>
      <c r="F55" s="91" t="s">
        <v>1385</v>
      </c>
      <c r="G55" s="91" t="b">
        <v>0</v>
      </c>
      <c r="H55" s="91" t="b">
        <v>0</v>
      </c>
      <c r="I55" s="91" t="b">
        <v>0</v>
      </c>
      <c r="J55" s="91" t="b">
        <v>0</v>
      </c>
      <c r="K55" s="91" t="b">
        <v>0</v>
      </c>
      <c r="L55" s="91" t="b">
        <v>0</v>
      </c>
    </row>
    <row r="56" spans="1:12" ht="15">
      <c r="A56" s="91" t="s">
        <v>1291</v>
      </c>
      <c r="B56" s="91" t="s">
        <v>1260</v>
      </c>
      <c r="C56" s="91">
        <v>3</v>
      </c>
      <c r="D56" s="133">
        <v>0.004272005348394751</v>
      </c>
      <c r="E56" s="133">
        <v>2.0796979557836552</v>
      </c>
      <c r="F56" s="91" t="s">
        <v>1385</v>
      </c>
      <c r="G56" s="91" t="b">
        <v>0</v>
      </c>
      <c r="H56" s="91" t="b">
        <v>0</v>
      </c>
      <c r="I56" s="91" t="b">
        <v>0</v>
      </c>
      <c r="J56" s="91" t="b">
        <v>0</v>
      </c>
      <c r="K56" s="91" t="b">
        <v>0</v>
      </c>
      <c r="L56" s="91" t="b">
        <v>0</v>
      </c>
    </row>
    <row r="57" spans="1:12" ht="15">
      <c r="A57" s="91" t="s">
        <v>1260</v>
      </c>
      <c r="B57" s="91" t="s">
        <v>1278</v>
      </c>
      <c r="C57" s="91">
        <v>3</v>
      </c>
      <c r="D57" s="133">
        <v>0.004272005348394751</v>
      </c>
      <c r="E57" s="133">
        <v>1.9547592191753556</v>
      </c>
      <c r="F57" s="91" t="s">
        <v>1385</v>
      </c>
      <c r="G57" s="91" t="b">
        <v>0</v>
      </c>
      <c r="H57" s="91" t="b">
        <v>0</v>
      </c>
      <c r="I57" s="91" t="b">
        <v>0</v>
      </c>
      <c r="J57" s="91" t="b">
        <v>0</v>
      </c>
      <c r="K57" s="91" t="b">
        <v>0</v>
      </c>
      <c r="L57" s="91" t="b">
        <v>0</v>
      </c>
    </row>
    <row r="58" spans="1:12" ht="15">
      <c r="A58" s="91" t="s">
        <v>1278</v>
      </c>
      <c r="B58" s="91" t="s">
        <v>1002</v>
      </c>
      <c r="C58" s="91">
        <v>3</v>
      </c>
      <c r="D58" s="133">
        <v>0.004272005348394751</v>
      </c>
      <c r="E58" s="133">
        <v>1.6025767010639929</v>
      </c>
      <c r="F58" s="91" t="s">
        <v>1385</v>
      </c>
      <c r="G58" s="91" t="b">
        <v>0</v>
      </c>
      <c r="H58" s="91" t="b">
        <v>0</v>
      </c>
      <c r="I58" s="91" t="b">
        <v>0</v>
      </c>
      <c r="J58" s="91" t="b">
        <v>0</v>
      </c>
      <c r="K58" s="91" t="b">
        <v>0</v>
      </c>
      <c r="L58" s="91" t="b">
        <v>0</v>
      </c>
    </row>
    <row r="59" spans="1:12" ht="15">
      <c r="A59" s="91" t="s">
        <v>1002</v>
      </c>
      <c r="B59" s="91" t="s">
        <v>1292</v>
      </c>
      <c r="C59" s="91">
        <v>3</v>
      </c>
      <c r="D59" s="133">
        <v>0.004272005348394751</v>
      </c>
      <c r="E59" s="133">
        <v>1.623766000133931</v>
      </c>
      <c r="F59" s="91" t="s">
        <v>1385</v>
      </c>
      <c r="G59" s="91" t="b">
        <v>0</v>
      </c>
      <c r="H59" s="91" t="b">
        <v>0</v>
      </c>
      <c r="I59" s="91" t="b">
        <v>0</v>
      </c>
      <c r="J59" s="91" t="b">
        <v>0</v>
      </c>
      <c r="K59" s="91" t="b">
        <v>0</v>
      </c>
      <c r="L59" s="91" t="b">
        <v>0</v>
      </c>
    </row>
    <row r="60" spans="1:12" ht="15">
      <c r="A60" s="91" t="s">
        <v>1292</v>
      </c>
      <c r="B60" s="91" t="s">
        <v>1293</v>
      </c>
      <c r="C60" s="91">
        <v>3</v>
      </c>
      <c r="D60" s="133">
        <v>0.004272005348394751</v>
      </c>
      <c r="E60" s="133">
        <v>2.4476747410782496</v>
      </c>
      <c r="F60" s="91" t="s">
        <v>1385</v>
      </c>
      <c r="G60" s="91" t="b">
        <v>0</v>
      </c>
      <c r="H60" s="91" t="b">
        <v>0</v>
      </c>
      <c r="I60" s="91" t="b">
        <v>0</v>
      </c>
      <c r="J60" s="91" t="b">
        <v>0</v>
      </c>
      <c r="K60" s="91" t="b">
        <v>0</v>
      </c>
      <c r="L60" s="91" t="b">
        <v>0</v>
      </c>
    </row>
    <row r="61" spans="1:12" ht="15">
      <c r="A61" s="91" t="s">
        <v>1002</v>
      </c>
      <c r="B61" s="91" t="s">
        <v>1294</v>
      </c>
      <c r="C61" s="91">
        <v>3</v>
      </c>
      <c r="D61" s="133">
        <v>0.004272005348394751</v>
      </c>
      <c r="E61" s="133">
        <v>1.623766000133931</v>
      </c>
      <c r="F61" s="91" t="s">
        <v>1385</v>
      </c>
      <c r="G61" s="91" t="b">
        <v>0</v>
      </c>
      <c r="H61" s="91" t="b">
        <v>0</v>
      </c>
      <c r="I61" s="91" t="b">
        <v>0</v>
      </c>
      <c r="J61" s="91" t="b">
        <v>0</v>
      </c>
      <c r="K61" s="91" t="b">
        <v>0</v>
      </c>
      <c r="L61" s="91" t="b">
        <v>0</v>
      </c>
    </row>
    <row r="62" spans="1:12" ht="15">
      <c r="A62" s="91" t="s">
        <v>348</v>
      </c>
      <c r="B62" s="91" t="s">
        <v>981</v>
      </c>
      <c r="C62" s="91">
        <v>3</v>
      </c>
      <c r="D62" s="133">
        <v>0.004272005348394751</v>
      </c>
      <c r="E62" s="133">
        <v>2.1008872548535935</v>
      </c>
      <c r="F62" s="91" t="s">
        <v>1385</v>
      </c>
      <c r="G62" s="91" t="b">
        <v>0</v>
      </c>
      <c r="H62" s="91" t="b">
        <v>0</v>
      </c>
      <c r="I62" s="91" t="b">
        <v>0</v>
      </c>
      <c r="J62" s="91" t="b">
        <v>0</v>
      </c>
      <c r="K62" s="91" t="b">
        <v>0</v>
      </c>
      <c r="L62" s="91" t="b">
        <v>0</v>
      </c>
    </row>
    <row r="63" spans="1:12" ht="15">
      <c r="A63" s="91" t="s">
        <v>1298</v>
      </c>
      <c r="B63" s="91" t="s">
        <v>1299</v>
      </c>
      <c r="C63" s="91">
        <v>3</v>
      </c>
      <c r="D63" s="133">
        <v>0.004272005348394751</v>
      </c>
      <c r="E63" s="133">
        <v>2.4476747410782496</v>
      </c>
      <c r="F63" s="91" t="s">
        <v>1385</v>
      </c>
      <c r="G63" s="91" t="b">
        <v>0</v>
      </c>
      <c r="H63" s="91" t="b">
        <v>0</v>
      </c>
      <c r="I63" s="91" t="b">
        <v>0</v>
      </c>
      <c r="J63" s="91" t="b">
        <v>0</v>
      </c>
      <c r="K63" s="91" t="b">
        <v>0</v>
      </c>
      <c r="L63" s="91" t="b">
        <v>0</v>
      </c>
    </row>
    <row r="64" spans="1:12" ht="15">
      <c r="A64" s="91" t="s">
        <v>1299</v>
      </c>
      <c r="B64" s="91" t="s">
        <v>1266</v>
      </c>
      <c r="C64" s="91">
        <v>3</v>
      </c>
      <c r="D64" s="133">
        <v>0.004272005348394751</v>
      </c>
      <c r="E64" s="133">
        <v>2.3227360044699497</v>
      </c>
      <c r="F64" s="91" t="s">
        <v>1385</v>
      </c>
      <c r="G64" s="91" t="b">
        <v>0</v>
      </c>
      <c r="H64" s="91" t="b">
        <v>0</v>
      </c>
      <c r="I64" s="91" t="b">
        <v>0</v>
      </c>
      <c r="J64" s="91" t="b">
        <v>0</v>
      </c>
      <c r="K64" s="91" t="b">
        <v>0</v>
      </c>
      <c r="L64" s="91" t="b">
        <v>0</v>
      </c>
    </row>
    <row r="65" spans="1:12" ht="15">
      <c r="A65" s="91" t="s">
        <v>1266</v>
      </c>
      <c r="B65" s="91" t="s">
        <v>962</v>
      </c>
      <c r="C65" s="91">
        <v>3</v>
      </c>
      <c r="D65" s="133">
        <v>0.004272005348394751</v>
      </c>
      <c r="E65" s="133">
        <v>1.498827263525631</v>
      </c>
      <c r="F65" s="91" t="s">
        <v>1385</v>
      </c>
      <c r="G65" s="91" t="b">
        <v>0</v>
      </c>
      <c r="H65" s="91" t="b">
        <v>0</v>
      </c>
      <c r="I65" s="91" t="b">
        <v>0</v>
      </c>
      <c r="J65" s="91" t="b">
        <v>0</v>
      </c>
      <c r="K65" s="91" t="b">
        <v>0</v>
      </c>
      <c r="L65" s="91" t="b">
        <v>0</v>
      </c>
    </row>
    <row r="66" spans="1:12" ht="15">
      <c r="A66" s="91" t="s">
        <v>964</v>
      </c>
      <c r="B66" s="91" t="s">
        <v>1300</v>
      </c>
      <c r="C66" s="91">
        <v>3</v>
      </c>
      <c r="D66" s="133">
        <v>0.004272005348394751</v>
      </c>
      <c r="E66" s="133">
        <v>1.9247959957979122</v>
      </c>
      <c r="F66" s="91" t="s">
        <v>1385</v>
      </c>
      <c r="G66" s="91" t="b">
        <v>0</v>
      </c>
      <c r="H66" s="91" t="b">
        <v>0</v>
      </c>
      <c r="I66" s="91" t="b">
        <v>0</v>
      </c>
      <c r="J66" s="91" t="b">
        <v>0</v>
      </c>
      <c r="K66" s="91" t="b">
        <v>0</v>
      </c>
      <c r="L66" s="91" t="b">
        <v>0</v>
      </c>
    </row>
    <row r="67" spans="1:12" ht="15">
      <c r="A67" s="91" t="s">
        <v>1300</v>
      </c>
      <c r="B67" s="91" t="s">
        <v>1301</v>
      </c>
      <c r="C67" s="91">
        <v>3</v>
      </c>
      <c r="D67" s="133">
        <v>0.004272005348394751</v>
      </c>
      <c r="E67" s="133">
        <v>2.4476747410782496</v>
      </c>
      <c r="F67" s="91" t="s">
        <v>1385</v>
      </c>
      <c r="G67" s="91" t="b">
        <v>0</v>
      </c>
      <c r="H67" s="91" t="b">
        <v>0</v>
      </c>
      <c r="I67" s="91" t="b">
        <v>0</v>
      </c>
      <c r="J67" s="91" t="b">
        <v>0</v>
      </c>
      <c r="K67" s="91" t="b">
        <v>0</v>
      </c>
      <c r="L67" s="91" t="b">
        <v>0</v>
      </c>
    </row>
    <row r="68" spans="1:12" ht="15">
      <c r="A68" s="91" t="s">
        <v>1301</v>
      </c>
      <c r="B68" s="91" t="s">
        <v>1302</v>
      </c>
      <c r="C68" s="91">
        <v>3</v>
      </c>
      <c r="D68" s="133">
        <v>0.004272005348394751</v>
      </c>
      <c r="E68" s="133">
        <v>2.4476747410782496</v>
      </c>
      <c r="F68" s="91" t="s">
        <v>1385</v>
      </c>
      <c r="G68" s="91" t="b">
        <v>0</v>
      </c>
      <c r="H68" s="91" t="b">
        <v>0</v>
      </c>
      <c r="I68" s="91" t="b">
        <v>0</v>
      </c>
      <c r="J68" s="91" t="b">
        <v>0</v>
      </c>
      <c r="K68" s="91" t="b">
        <v>0</v>
      </c>
      <c r="L68" s="91" t="b">
        <v>0</v>
      </c>
    </row>
    <row r="69" spans="1:12" ht="15">
      <c r="A69" s="91" t="s">
        <v>1302</v>
      </c>
      <c r="B69" s="91" t="s">
        <v>1267</v>
      </c>
      <c r="C69" s="91">
        <v>3</v>
      </c>
      <c r="D69" s="133">
        <v>0.004272005348394751</v>
      </c>
      <c r="E69" s="133">
        <v>2.2258259914618934</v>
      </c>
      <c r="F69" s="91" t="s">
        <v>1385</v>
      </c>
      <c r="G69" s="91" t="b">
        <v>0</v>
      </c>
      <c r="H69" s="91" t="b">
        <v>0</v>
      </c>
      <c r="I69" s="91" t="b">
        <v>0</v>
      </c>
      <c r="J69" s="91" t="b">
        <v>0</v>
      </c>
      <c r="K69" s="91" t="b">
        <v>0</v>
      </c>
      <c r="L69" s="91" t="b">
        <v>0</v>
      </c>
    </row>
    <row r="70" spans="1:12" ht="15">
      <c r="A70" s="91" t="s">
        <v>966</v>
      </c>
      <c r="B70" s="91" t="s">
        <v>963</v>
      </c>
      <c r="C70" s="91">
        <v>3</v>
      </c>
      <c r="D70" s="133">
        <v>0.004272005348394751</v>
      </c>
      <c r="E70" s="133">
        <v>1.623766000133931</v>
      </c>
      <c r="F70" s="91" t="s">
        <v>1385</v>
      </c>
      <c r="G70" s="91" t="b">
        <v>0</v>
      </c>
      <c r="H70" s="91" t="b">
        <v>0</v>
      </c>
      <c r="I70" s="91" t="b">
        <v>0</v>
      </c>
      <c r="J70" s="91" t="b">
        <v>0</v>
      </c>
      <c r="K70" s="91" t="b">
        <v>0</v>
      </c>
      <c r="L70" s="91" t="b">
        <v>0</v>
      </c>
    </row>
    <row r="71" spans="1:12" ht="15">
      <c r="A71" s="91" t="s">
        <v>1304</v>
      </c>
      <c r="B71" s="91" t="s">
        <v>1268</v>
      </c>
      <c r="C71" s="91">
        <v>3</v>
      </c>
      <c r="D71" s="133">
        <v>0.004272005348394751</v>
      </c>
      <c r="E71" s="133">
        <v>2.3227360044699497</v>
      </c>
      <c r="F71" s="91" t="s">
        <v>1385</v>
      </c>
      <c r="G71" s="91" t="b">
        <v>1</v>
      </c>
      <c r="H71" s="91" t="b">
        <v>0</v>
      </c>
      <c r="I71" s="91" t="b">
        <v>0</v>
      </c>
      <c r="J71" s="91" t="b">
        <v>1</v>
      </c>
      <c r="K71" s="91" t="b">
        <v>0</v>
      </c>
      <c r="L71" s="91" t="b">
        <v>0</v>
      </c>
    </row>
    <row r="72" spans="1:12" ht="15">
      <c r="A72" s="91" t="s">
        <v>346</v>
      </c>
      <c r="B72" s="91" t="s">
        <v>1004</v>
      </c>
      <c r="C72" s="91">
        <v>3</v>
      </c>
      <c r="D72" s="133">
        <v>0.004272005348394751</v>
      </c>
      <c r="E72" s="133">
        <v>0.8678911444614397</v>
      </c>
      <c r="F72" s="91" t="s">
        <v>1385</v>
      </c>
      <c r="G72" s="91" t="b">
        <v>0</v>
      </c>
      <c r="H72" s="91" t="b">
        <v>0</v>
      </c>
      <c r="I72" s="91" t="b">
        <v>0</v>
      </c>
      <c r="J72" s="91" t="b">
        <v>0</v>
      </c>
      <c r="K72" s="91" t="b">
        <v>0</v>
      </c>
      <c r="L72" s="91" t="b">
        <v>0</v>
      </c>
    </row>
    <row r="73" spans="1:12" ht="15">
      <c r="A73" s="91" t="s">
        <v>1047</v>
      </c>
      <c r="B73" s="91" t="s">
        <v>970</v>
      </c>
      <c r="C73" s="91">
        <v>3</v>
      </c>
      <c r="D73" s="133">
        <v>0.004272005348394751</v>
      </c>
      <c r="E73" s="133">
        <v>1.9547592191753556</v>
      </c>
      <c r="F73" s="91" t="s">
        <v>1385</v>
      </c>
      <c r="G73" s="91" t="b">
        <v>1</v>
      </c>
      <c r="H73" s="91" t="b">
        <v>0</v>
      </c>
      <c r="I73" s="91" t="b">
        <v>0</v>
      </c>
      <c r="J73" s="91" t="b">
        <v>0</v>
      </c>
      <c r="K73" s="91" t="b">
        <v>0</v>
      </c>
      <c r="L73" s="91" t="b">
        <v>0</v>
      </c>
    </row>
    <row r="74" spans="1:12" ht="15">
      <c r="A74" s="91" t="s">
        <v>1036</v>
      </c>
      <c r="B74" s="91" t="s">
        <v>1037</v>
      </c>
      <c r="C74" s="91">
        <v>3</v>
      </c>
      <c r="D74" s="133">
        <v>0.004272005348394751</v>
      </c>
      <c r="E74" s="133">
        <v>2.1466447454142683</v>
      </c>
      <c r="F74" s="91" t="s">
        <v>1385</v>
      </c>
      <c r="G74" s="91" t="b">
        <v>0</v>
      </c>
      <c r="H74" s="91" t="b">
        <v>0</v>
      </c>
      <c r="I74" s="91" t="b">
        <v>0</v>
      </c>
      <c r="J74" s="91" t="b">
        <v>0</v>
      </c>
      <c r="K74" s="91" t="b">
        <v>0</v>
      </c>
      <c r="L74" s="91" t="b">
        <v>0</v>
      </c>
    </row>
    <row r="75" spans="1:12" ht="15">
      <c r="A75" s="91" t="s">
        <v>1034</v>
      </c>
      <c r="B75" s="91" t="s">
        <v>1038</v>
      </c>
      <c r="C75" s="91">
        <v>3</v>
      </c>
      <c r="D75" s="133">
        <v>0.004272005348394751</v>
      </c>
      <c r="E75" s="133">
        <v>2.4476747410782496</v>
      </c>
      <c r="F75" s="91" t="s">
        <v>1385</v>
      </c>
      <c r="G75" s="91" t="b">
        <v>0</v>
      </c>
      <c r="H75" s="91" t="b">
        <v>0</v>
      </c>
      <c r="I75" s="91" t="b">
        <v>0</v>
      </c>
      <c r="J75" s="91" t="b">
        <v>0</v>
      </c>
      <c r="K75" s="91" t="b">
        <v>0</v>
      </c>
      <c r="L75" s="91" t="b">
        <v>0</v>
      </c>
    </row>
    <row r="76" spans="1:12" ht="15">
      <c r="A76" s="91" t="s">
        <v>1283</v>
      </c>
      <c r="B76" s="91" t="s">
        <v>1308</v>
      </c>
      <c r="C76" s="91">
        <v>2</v>
      </c>
      <c r="D76" s="133">
        <v>0.003240188997791782</v>
      </c>
      <c r="E76" s="133">
        <v>2.44767474107825</v>
      </c>
      <c r="F76" s="91" t="s">
        <v>1385</v>
      </c>
      <c r="G76" s="91" t="b">
        <v>0</v>
      </c>
      <c r="H76" s="91" t="b">
        <v>0</v>
      </c>
      <c r="I76" s="91" t="b">
        <v>0</v>
      </c>
      <c r="J76" s="91" t="b">
        <v>0</v>
      </c>
      <c r="K76" s="91" t="b">
        <v>0</v>
      </c>
      <c r="L76" s="91" t="b">
        <v>0</v>
      </c>
    </row>
    <row r="77" spans="1:12" ht="15">
      <c r="A77" s="91" t="s">
        <v>1026</v>
      </c>
      <c r="B77" s="91" t="s">
        <v>1026</v>
      </c>
      <c r="C77" s="91">
        <v>2</v>
      </c>
      <c r="D77" s="133">
        <v>0.003240188997791782</v>
      </c>
      <c r="E77" s="133">
        <v>2.1466447454142688</v>
      </c>
      <c r="F77" s="91" t="s">
        <v>1385</v>
      </c>
      <c r="G77" s="91" t="b">
        <v>0</v>
      </c>
      <c r="H77" s="91" t="b">
        <v>0</v>
      </c>
      <c r="I77" s="91" t="b">
        <v>0</v>
      </c>
      <c r="J77" s="91" t="b">
        <v>0</v>
      </c>
      <c r="K77" s="91" t="b">
        <v>0</v>
      </c>
      <c r="L77" s="91" t="b">
        <v>0</v>
      </c>
    </row>
    <row r="78" spans="1:12" ht="15">
      <c r="A78" s="91" t="s">
        <v>1026</v>
      </c>
      <c r="B78" s="91" t="s">
        <v>1025</v>
      </c>
      <c r="C78" s="91">
        <v>2</v>
      </c>
      <c r="D78" s="133">
        <v>0.003240188997791782</v>
      </c>
      <c r="E78" s="133">
        <v>1.7786679601196742</v>
      </c>
      <c r="F78" s="91" t="s">
        <v>1385</v>
      </c>
      <c r="G78" s="91" t="b">
        <v>0</v>
      </c>
      <c r="H78" s="91" t="b">
        <v>0</v>
      </c>
      <c r="I78" s="91" t="b">
        <v>0</v>
      </c>
      <c r="J78" s="91" t="b">
        <v>0</v>
      </c>
      <c r="K78" s="91" t="b">
        <v>0</v>
      </c>
      <c r="L78" s="91" t="b">
        <v>0</v>
      </c>
    </row>
    <row r="79" spans="1:12" ht="15">
      <c r="A79" s="91" t="s">
        <v>1027</v>
      </c>
      <c r="B79" s="91" t="s">
        <v>1029</v>
      </c>
      <c r="C79" s="91">
        <v>2</v>
      </c>
      <c r="D79" s="133">
        <v>0.003240188997791782</v>
      </c>
      <c r="E79" s="133">
        <v>2.021706008805969</v>
      </c>
      <c r="F79" s="91" t="s">
        <v>1385</v>
      </c>
      <c r="G79" s="91" t="b">
        <v>0</v>
      </c>
      <c r="H79" s="91" t="b">
        <v>0</v>
      </c>
      <c r="I79" s="91" t="b">
        <v>0</v>
      </c>
      <c r="J79" s="91" t="b">
        <v>1</v>
      </c>
      <c r="K79" s="91" t="b">
        <v>0</v>
      </c>
      <c r="L79" s="91" t="b">
        <v>0</v>
      </c>
    </row>
    <row r="80" spans="1:12" ht="15">
      <c r="A80" s="91" t="s">
        <v>1029</v>
      </c>
      <c r="B80" s="91" t="s">
        <v>1030</v>
      </c>
      <c r="C80" s="91">
        <v>2</v>
      </c>
      <c r="D80" s="133">
        <v>0.003240188997791782</v>
      </c>
      <c r="E80" s="133">
        <v>2.3227360044699497</v>
      </c>
      <c r="F80" s="91" t="s">
        <v>1385</v>
      </c>
      <c r="G80" s="91" t="b">
        <v>1</v>
      </c>
      <c r="H80" s="91" t="b">
        <v>0</v>
      </c>
      <c r="I80" s="91" t="b">
        <v>0</v>
      </c>
      <c r="J80" s="91" t="b">
        <v>0</v>
      </c>
      <c r="K80" s="91" t="b">
        <v>0</v>
      </c>
      <c r="L80" s="91" t="b">
        <v>0</v>
      </c>
    </row>
    <row r="81" spans="1:12" ht="15">
      <c r="A81" s="91" t="s">
        <v>1030</v>
      </c>
      <c r="B81" s="91" t="s">
        <v>1028</v>
      </c>
      <c r="C81" s="91">
        <v>2</v>
      </c>
      <c r="D81" s="133">
        <v>0.003240188997791782</v>
      </c>
      <c r="E81" s="133">
        <v>2.021706008805969</v>
      </c>
      <c r="F81" s="91" t="s">
        <v>1385</v>
      </c>
      <c r="G81" s="91" t="b">
        <v>0</v>
      </c>
      <c r="H81" s="91" t="b">
        <v>0</v>
      </c>
      <c r="I81" s="91" t="b">
        <v>0</v>
      </c>
      <c r="J81" s="91" t="b">
        <v>0</v>
      </c>
      <c r="K81" s="91" t="b">
        <v>0</v>
      </c>
      <c r="L81" s="91" t="b">
        <v>0</v>
      </c>
    </row>
    <row r="82" spans="1:12" ht="15">
      <c r="A82" s="91" t="s">
        <v>1028</v>
      </c>
      <c r="B82" s="91" t="s">
        <v>1025</v>
      </c>
      <c r="C82" s="91">
        <v>2</v>
      </c>
      <c r="D82" s="133">
        <v>0.003240188997791782</v>
      </c>
      <c r="E82" s="133">
        <v>1.477637964455693</v>
      </c>
      <c r="F82" s="91" t="s">
        <v>1385</v>
      </c>
      <c r="G82" s="91" t="b">
        <v>0</v>
      </c>
      <c r="H82" s="91" t="b">
        <v>0</v>
      </c>
      <c r="I82" s="91" t="b">
        <v>0</v>
      </c>
      <c r="J82" s="91" t="b">
        <v>0</v>
      </c>
      <c r="K82" s="91" t="b">
        <v>0</v>
      </c>
      <c r="L82" s="91" t="b">
        <v>0</v>
      </c>
    </row>
    <row r="83" spans="1:12" ht="15">
      <c r="A83" s="91" t="s">
        <v>987</v>
      </c>
      <c r="B83" s="91" t="s">
        <v>1031</v>
      </c>
      <c r="C83" s="91">
        <v>2</v>
      </c>
      <c r="D83" s="133">
        <v>0.003240188997791782</v>
      </c>
      <c r="E83" s="133">
        <v>2.1466447454142688</v>
      </c>
      <c r="F83" s="91" t="s">
        <v>1385</v>
      </c>
      <c r="G83" s="91" t="b">
        <v>0</v>
      </c>
      <c r="H83" s="91" t="b">
        <v>0</v>
      </c>
      <c r="I83" s="91" t="b">
        <v>0</v>
      </c>
      <c r="J83" s="91" t="b">
        <v>0</v>
      </c>
      <c r="K83" s="91" t="b">
        <v>0</v>
      </c>
      <c r="L83" s="91" t="b">
        <v>0</v>
      </c>
    </row>
    <row r="84" spans="1:12" ht="15">
      <c r="A84" s="91" t="s">
        <v>1031</v>
      </c>
      <c r="B84" s="91" t="s">
        <v>1032</v>
      </c>
      <c r="C84" s="91">
        <v>2</v>
      </c>
      <c r="D84" s="133">
        <v>0.003240188997791782</v>
      </c>
      <c r="E84" s="133">
        <v>2.623766000133931</v>
      </c>
      <c r="F84" s="91" t="s">
        <v>1385</v>
      </c>
      <c r="G84" s="91" t="b">
        <v>0</v>
      </c>
      <c r="H84" s="91" t="b">
        <v>0</v>
      </c>
      <c r="I84" s="91" t="b">
        <v>0</v>
      </c>
      <c r="J84" s="91" t="b">
        <v>0</v>
      </c>
      <c r="K84" s="91" t="b">
        <v>0</v>
      </c>
      <c r="L84" s="91" t="b">
        <v>0</v>
      </c>
    </row>
    <row r="85" spans="1:12" ht="15">
      <c r="A85" s="91" t="s">
        <v>243</v>
      </c>
      <c r="B85" s="91" t="s">
        <v>1006</v>
      </c>
      <c r="C85" s="91">
        <v>2</v>
      </c>
      <c r="D85" s="133">
        <v>0.003240188997791782</v>
      </c>
      <c r="E85" s="133">
        <v>1.5445847540863062</v>
      </c>
      <c r="F85" s="91" t="s">
        <v>1385</v>
      </c>
      <c r="G85" s="91" t="b">
        <v>0</v>
      </c>
      <c r="H85" s="91" t="b">
        <v>0</v>
      </c>
      <c r="I85" s="91" t="b">
        <v>0</v>
      </c>
      <c r="J85" s="91" t="b">
        <v>0</v>
      </c>
      <c r="K85" s="91" t="b">
        <v>0</v>
      </c>
      <c r="L85" s="91" t="b">
        <v>0</v>
      </c>
    </row>
    <row r="86" spans="1:12" ht="15">
      <c r="A86" s="91" t="s">
        <v>1006</v>
      </c>
      <c r="B86" s="91" t="s">
        <v>1002</v>
      </c>
      <c r="C86" s="91">
        <v>2</v>
      </c>
      <c r="D86" s="133">
        <v>0.003240188997791782</v>
      </c>
      <c r="E86" s="133">
        <v>0.6994867140720493</v>
      </c>
      <c r="F86" s="91" t="s">
        <v>1385</v>
      </c>
      <c r="G86" s="91" t="b">
        <v>0</v>
      </c>
      <c r="H86" s="91" t="b">
        <v>0</v>
      </c>
      <c r="I86" s="91" t="b">
        <v>0</v>
      </c>
      <c r="J86" s="91" t="b">
        <v>0</v>
      </c>
      <c r="K86" s="91" t="b">
        <v>0</v>
      </c>
      <c r="L86" s="91" t="b">
        <v>0</v>
      </c>
    </row>
    <row r="87" spans="1:12" ht="15">
      <c r="A87" s="91" t="s">
        <v>1016</v>
      </c>
      <c r="B87" s="91" t="s">
        <v>1311</v>
      </c>
      <c r="C87" s="91">
        <v>2</v>
      </c>
      <c r="D87" s="133">
        <v>0.003240188997791782</v>
      </c>
      <c r="E87" s="133">
        <v>2.1466447454142688</v>
      </c>
      <c r="F87" s="91" t="s">
        <v>1385</v>
      </c>
      <c r="G87" s="91" t="b">
        <v>0</v>
      </c>
      <c r="H87" s="91" t="b">
        <v>0</v>
      </c>
      <c r="I87" s="91" t="b">
        <v>0</v>
      </c>
      <c r="J87" s="91" t="b">
        <v>0</v>
      </c>
      <c r="K87" s="91" t="b">
        <v>0</v>
      </c>
      <c r="L87" s="91" t="b">
        <v>0</v>
      </c>
    </row>
    <row r="88" spans="1:12" ht="15">
      <c r="A88" s="91" t="s">
        <v>1311</v>
      </c>
      <c r="B88" s="91" t="s">
        <v>1312</v>
      </c>
      <c r="C88" s="91">
        <v>2</v>
      </c>
      <c r="D88" s="133">
        <v>0.003240188997791782</v>
      </c>
      <c r="E88" s="133">
        <v>2.623766000133931</v>
      </c>
      <c r="F88" s="91" t="s">
        <v>1385</v>
      </c>
      <c r="G88" s="91" t="b">
        <v>0</v>
      </c>
      <c r="H88" s="91" t="b">
        <v>0</v>
      </c>
      <c r="I88" s="91" t="b">
        <v>0</v>
      </c>
      <c r="J88" s="91" t="b">
        <v>0</v>
      </c>
      <c r="K88" s="91" t="b">
        <v>0</v>
      </c>
      <c r="L88" s="91" t="b">
        <v>0</v>
      </c>
    </row>
    <row r="89" spans="1:12" ht="15">
      <c r="A89" s="91" t="s">
        <v>1312</v>
      </c>
      <c r="B89" s="91" t="s">
        <v>252</v>
      </c>
      <c r="C89" s="91">
        <v>2</v>
      </c>
      <c r="D89" s="133">
        <v>0.003240188997791782</v>
      </c>
      <c r="E89" s="133">
        <v>2.44767474107825</v>
      </c>
      <c r="F89" s="91" t="s">
        <v>1385</v>
      </c>
      <c r="G89" s="91" t="b">
        <v>0</v>
      </c>
      <c r="H89" s="91" t="b">
        <v>0</v>
      </c>
      <c r="I89" s="91" t="b">
        <v>0</v>
      </c>
      <c r="J89" s="91" t="b">
        <v>0</v>
      </c>
      <c r="K89" s="91" t="b">
        <v>0</v>
      </c>
      <c r="L89" s="91" t="b">
        <v>0</v>
      </c>
    </row>
    <row r="90" spans="1:12" ht="15">
      <c r="A90" s="91" t="s">
        <v>252</v>
      </c>
      <c r="B90" s="91" t="s">
        <v>1003</v>
      </c>
      <c r="C90" s="91">
        <v>2</v>
      </c>
      <c r="D90" s="133">
        <v>0.003240188997791782</v>
      </c>
      <c r="E90" s="133">
        <v>1.469951135789402</v>
      </c>
      <c r="F90" s="91" t="s">
        <v>1385</v>
      </c>
      <c r="G90" s="91" t="b">
        <v>0</v>
      </c>
      <c r="H90" s="91" t="b">
        <v>0</v>
      </c>
      <c r="I90" s="91" t="b">
        <v>0</v>
      </c>
      <c r="J90" s="91" t="b">
        <v>0</v>
      </c>
      <c r="K90" s="91" t="b">
        <v>0</v>
      </c>
      <c r="L90" s="91" t="b">
        <v>0</v>
      </c>
    </row>
    <row r="91" spans="1:12" ht="15">
      <c r="A91" s="91" t="s">
        <v>1003</v>
      </c>
      <c r="B91" s="91" t="s">
        <v>1261</v>
      </c>
      <c r="C91" s="91">
        <v>2</v>
      </c>
      <c r="D91" s="133">
        <v>0.003240188997791782</v>
      </c>
      <c r="E91" s="133">
        <v>1.1019743504948076</v>
      </c>
      <c r="F91" s="91" t="s">
        <v>1385</v>
      </c>
      <c r="G91" s="91" t="b">
        <v>0</v>
      </c>
      <c r="H91" s="91" t="b">
        <v>0</v>
      </c>
      <c r="I91" s="91" t="b">
        <v>0</v>
      </c>
      <c r="J91" s="91" t="b">
        <v>0</v>
      </c>
      <c r="K91" s="91" t="b">
        <v>0</v>
      </c>
      <c r="L91" s="91" t="b">
        <v>0</v>
      </c>
    </row>
    <row r="92" spans="1:12" ht="15">
      <c r="A92" s="91" t="s">
        <v>1004</v>
      </c>
      <c r="B92" s="91" t="s">
        <v>1313</v>
      </c>
      <c r="C92" s="91">
        <v>2</v>
      </c>
      <c r="D92" s="133">
        <v>0.003240188997791782</v>
      </c>
      <c r="E92" s="133">
        <v>1.6460423948450833</v>
      </c>
      <c r="F92" s="91" t="s">
        <v>1385</v>
      </c>
      <c r="G92" s="91" t="b">
        <v>0</v>
      </c>
      <c r="H92" s="91" t="b">
        <v>0</v>
      </c>
      <c r="I92" s="91" t="b">
        <v>0</v>
      </c>
      <c r="J92" s="91" t="b">
        <v>0</v>
      </c>
      <c r="K92" s="91" t="b">
        <v>0</v>
      </c>
      <c r="L92" s="91" t="b">
        <v>0</v>
      </c>
    </row>
    <row r="93" spans="1:12" ht="15">
      <c r="A93" s="91" t="s">
        <v>1313</v>
      </c>
      <c r="B93" s="91" t="s">
        <v>1314</v>
      </c>
      <c r="C93" s="91">
        <v>2</v>
      </c>
      <c r="D93" s="133">
        <v>0.003240188997791782</v>
      </c>
      <c r="E93" s="133">
        <v>2.623766000133931</v>
      </c>
      <c r="F93" s="91" t="s">
        <v>1385</v>
      </c>
      <c r="G93" s="91" t="b">
        <v>0</v>
      </c>
      <c r="H93" s="91" t="b">
        <v>0</v>
      </c>
      <c r="I93" s="91" t="b">
        <v>0</v>
      </c>
      <c r="J93" s="91" t="b">
        <v>0</v>
      </c>
      <c r="K93" s="91" t="b">
        <v>0</v>
      </c>
      <c r="L93" s="91" t="b">
        <v>0</v>
      </c>
    </row>
    <row r="94" spans="1:12" ht="15">
      <c r="A94" s="91" t="s">
        <v>1314</v>
      </c>
      <c r="B94" s="91" t="s">
        <v>1315</v>
      </c>
      <c r="C94" s="91">
        <v>2</v>
      </c>
      <c r="D94" s="133">
        <v>0.003240188997791782</v>
      </c>
      <c r="E94" s="133">
        <v>2.623766000133931</v>
      </c>
      <c r="F94" s="91" t="s">
        <v>1385</v>
      </c>
      <c r="G94" s="91" t="b">
        <v>0</v>
      </c>
      <c r="H94" s="91" t="b">
        <v>0</v>
      </c>
      <c r="I94" s="91" t="b">
        <v>0</v>
      </c>
      <c r="J94" s="91" t="b">
        <v>0</v>
      </c>
      <c r="K94" s="91" t="b">
        <v>0</v>
      </c>
      <c r="L94" s="91" t="b">
        <v>0</v>
      </c>
    </row>
    <row r="95" spans="1:12" ht="15">
      <c r="A95" s="91" t="s">
        <v>1315</v>
      </c>
      <c r="B95" s="91" t="s">
        <v>962</v>
      </c>
      <c r="C95" s="91">
        <v>2</v>
      </c>
      <c r="D95" s="133">
        <v>0.003240188997791782</v>
      </c>
      <c r="E95" s="133">
        <v>1.7206760131419874</v>
      </c>
      <c r="F95" s="91" t="s">
        <v>1385</v>
      </c>
      <c r="G95" s="91" t="b">
        <v>0</v>
      </c>
      <c r="H95" s="91" t="b">
        <v>0</v>
      </c>
      <c r="I95" s="91" t="b">
        <v>0</v>
      </c>
      <c r="J95" s="91" t="b">
        <v>0</v>
      </c>
      <c r="K95" s="91" t="b">
        <v>0</v>
      </c>
      <c r="L95" s="91" t="b">
        <v>0</v>
      </c>
    </row>
    <row r="96" spans="1:12" ht="15">
      <c r="A96" s="91" t="s">
        <v>966</v>
      </c>
      <c r="B96" s="91" t="s">
        <v>1316</v>
      </c>
      <c r="C96" s="91">
        <v>2</v>
      </c>
      <c r="D96" s="133">
        <v>0.003240188997791782</v>
      </c>
      <c r="E96" s="133">
        <v>2.1466447454142688</v>
      </c>
      <c r="F96" s="91" t="s">
        <v>1385</v>
      </c>
      <c r="G96" s="91" t="b">
        <v>0</v>
      </c>
      <c r="H96" s="91" t="b">
        <v>0</v>
      </c>
      <c r="I96" s="91" t="b">
        <v>0</v>
      </c>
      <c r="J96" s="91" t="b">
        <v>0</v>
      </c>
      <c r="K96" s="91" t="b">
        <v>0</v>
      </c>
      <c r="L96" s="91" t="b">
        <v>0</v>
      </c>
    </row>
    <row r="97" spans="1:12" ht="15">
      <c r="A97" s="91" t="s">
        <v>1316</v>
      </c>
      <c r="B97" s="91" t="s">
        <v>1317</v>
      </c>
      <c r="C97" s="91">
        <v>2</v>
      </c>
      <c r="D97" s="133">
        <v>0.003240188997791782</v>
      </c>
      <c r="E97" s="133">
        <v>2.623766000133931</v>
      </c>
      <c r="F97" s="91" t="s">
        <v>1385</v>
      </c>
      <c r="G97" s="91" t="b">
        <v>0</v>
      </c>
      <c r="H97" s="91" t="b">
        <v>0</v>
      </c>
      <c r="I97" s="91" t="b">
        <v>0</v>
      </c>
      <c r="J97" s="91" t="b">
        <v>1</v>
      </c>
      <c r="K97" s="91" t="b">
        <v>0</v>
      </c>
      <c r="L97" s="91" t="b">
        <v>0</v>
      </c>
    </row>
    <row r="98" spans="1:12" ht="15">
      <c r="A98" s="91" t="s">
        <v>1318</v>
      </c>
      <c r="B98" s="91" t="s">
        <v>1319</v>
      </c>
      <c r="C98" s="91">
        <v>2</v>
      </c>
      <c r="D98" s="133">
        <v>0.003240188997791782</v>
      </c>
      <c r="E98" s="133">
        <v>2.623766000133931</v>
      </c>
      <c r="F98" s="91" t="s">
        <v>1385</v>
      </c>
      <c r="G98" s="91" t="b">
        <v>0</v>
      </c>
      <c r="H98" s="91" t="b">
        <v>0</v>
      </c>
      <c r="I98" s="91" t="b">
        <v>0</v>
      </c>
      <c r="J98" s="91" t="b">
        <v>0</v>
      </c>
      <c r="K98" s="91" t="b">
        <v>0</v>
      </c>
      <c r="L98" s="91" t="b">
        <v>0</v>
      </c>
    </row>
    <row r="99" spans="1:12" ht="15">
      <c r="A99" s="91" t="s">
        <v>1319</v>
      </c>
      <c r="B99" s="91" t="s">
        <v>963</v>
      </c>
      <c r="C99" s="91">
        <v>2</v>
      </c>
      <c r="D99" s="133">
        <v>0.003240188997791782</v>
      </c>
      <c r="E99" s="133">
        <v>1.9247959957979122</v>
      </c>
      <c r="F99" s="91" t="s">
        <v>1385</v>
      </c>
      <c r="G99" s="91" t="b">
        <v>0</v>
      </c>
      <c r="H99" s="91" t="b">
        <v>0</v>
      </c>
      <c r="I99" s="91" t="b">
        <v>0</v>
      </c>
      <c r="J99" s="91" t="b">
        <v>0</v>
      </c>
      <c r="K99" s="91" t="b">
        <v>0</v>
      </c>
      <c r="L99" s="91" t="b">
        <v>0</v>
      </c>
    </row>
    <row r="100" spans="1:12" ht="15">
      <c r="A100" s="91" t="s">
        <v>963</v>
      </c>
      <c r="B100" s="91" t="s">
        <v>1276</v>
      </c>
      <c r="C100" s="91">
        <v>2</v>
      </c>
      <c r="D100" s="133">
        <v>0.003240188997791782</v>
      </c>
      <c r="E100" s="133">
        <v>1.7786679601196742</v>
      </c>
      <c r="F100" s="91" t="s">
        <v>1385</v>
      </c>
      <c r="G100" s="91" t="b">
        <v>0</v>
      </c>
      <c r="H100" s="91" t="b">
        <v>0</v>
      </c>
      <c r="I100" s="91" t="b">
        <v>0</v>
      </c>
      <c r="J100" s="91" t="b">
        <v>0</v>
      </c>
      <c r="K100" s="91" t="b">
        <v>0</v>
      </c>
      <c r="L100" s="91" t="b">
        <v>0</v>
      </c>
    </row>
    <row r="101" spans="1:12" ht="15">
      <c r="A101" s="91" t="s">
        <v>1320</v>
      </c>
      <c r="B101" s="91" t="s">
        <v>1321</v>
      </c>
      <c r="C101" s="91">
        <v>2</v>
      </c>
      <c r="D101" s="133">
        <v>0.003240188997791782</v>
      </c>
      <c r="E101" s="133">
        <v>2.623766000133931</v>
      </c>
      <c r="F101" s="91" t="s">
        <v>1385</v>
      </c>
      <c r="G101" s="91" t="b">
        <v>0</v>
      </c>
      <c r="H101" s="91" t="b">
        <v>0</v>
      </c>
      <c r="I101" s="91" t="b">
        <v>0</v>
      </c>
      <c r="J101" s="91" t="b">
        <v>0</v>
      </c>
      <c r="K101" s="91" t="b">
        <v>0</v>
      </c>
      <c r="L101" s="91" t="b">
        <v>0</v>
      </c>
    </row>
    <row r="102" spans="1:12" ht="15">
      <c r="A102" s="91" t="s">
        <v>1321</v>
      </c>
      <c r="B102" s="91" t="s">
        <v>1002</v>
      </c>
      <c r="C102" s="91">
        <v>2</v>
      </c>
      <c r="D102" s="133">
        <v>0.003240188997791782</v>
      </c>
      <c r="E102" s="133">
        <v>1.6025767010639929</v>
      </c>
      <c r="F102" s="91" t="s">
        <v>1385</v>
      </c>
      <c r="G102" s="91" t="b">
        <v>0</v>
      </c>
      <c r="H102" s="91" t="b">
        <v>0</v>
      </c>
      <c r="I102" s="91" t="b">
        <v>0</v>
      </c>
      <c r="J102" s="91" t="b">
        <v>0</v>
      </c>
      <c r="K102" s="91" t="b">
        <v>0</v>
      </c>
      <c r="L102" s="91" t="b">
        <v>0</v>
      </c>
    </row>
    <row r="103" spans="1:12" ht="15">
      <c r="A103" s="91" t="s">
        <v>1002</v>
      </c>
      <c r="B103" s="91" t="s">
        <v>974</v>
      </c>
      <c r="C103" s="91">
        <v>2</v>
      </c>
      <c r="D103" s="133">
        <v>0.003240188997791782</v>
      </c>
      <c r="E103" s="133">
        <v>1.4476747410782496</v>
      </c>
      <c r="F103" s="91" t="s">
        <v>1385</v>
      </c>
      <c r="G103" s="91" t="b">
        <v>0</v>
      </c>
      <c r="H103" s="91" t="b">
        <v>0</v>
      </c>
      <c r="I103" s="91" t="b">
        <v>0</v>
      </c>
      <c r="J103" s="91" t="b">
        <v>0</v>
      </c>
      <c r="K103" s="91" t="b">
        <v>0</v>
      </c>
      <c r="L103" s="91" t="b">
        <v>0</v>
      </c>
    </row>
    <row r="104" spans="1:12" ht="15">
      <c r="A104" s="91" t="s">
        <v>974</v>
      </c>
      <c r="B104" s="91" t="s">
        <v>1003</v>
      </c>
      <c r="C104" s="91">
        <v>2</v>
      </c>
      <c r="D104" s="133">
        <v>0.003240188997791782</v>
      </c>
      <c r="E104" s="133">
        <v>1.6460423948450833</v>
      </c>
      <c r="F104" s="91" t="s">
        <v>1385</v>
      </c>
      <c r="G104" s="91" t="b">
        <v>0</v>
      </c>
      <c r="H104" s="91" t="b">
        <v>0</v>
      </c>
      <c r="I104" s="91" t="b">
        <v>0</v>
      </c>
      <c r="J104" s="91" t="b">
        <v>0</v>
      </c>
      <c r="K104" s="91" t="b">
        <v>0</v>
      </c>
      <c r="L104" s="91" t="b">
        <v>0</v>
      </c>
    </row>
    <row r="105" spans="1:12" ht="15">
      <c r="A105" s="91" t="s">
        <v>346</v>
      </c>
      <c r="B105" s="91" t="s">
        <v>1265</v>
      </c>
      <c r="C105" s="91">
        <v>2</v>
      </c>
      <c r="D105" s="133">
        <v>0.003240188997791782</v>
      </c>
      <c r="E105" s="133">
        <v>1.2715834820225684</v>
      </c>
      <c r="F105" s="91" t="s">
        <v>1385</v>
      </c>
      <c r="G105" s="91" t="b">
        <v>0</v>
      </c>
      <c r="H105" s="91" t="b">
        <v>0</v>
      </c>
      <c r="I105" s="91" t="b">
        <v>0</v>
      </c>
      <c r="J105" s="91" t="b">
        <v>0</v>
      </c>
      <c r="K105" s="91" t="b">
        <v>0</v>
      </c>
      <c r="L105" s="91" t="b">
        <v>0</v>
      </c>
    </row>
    <row r="106" spans="1:12" ht="15">
      <c r="A106" s="91" t="s">
        <v>1265</v>
      </c>
      <c r="B106" s="91" t="s">
        <v>1002</v>
      </c>
      <c r="C106" s="91">
        <v>2</v>
      </c>
      <c r="D106" s="133">
        <v>0.003240188997791782</v>
      </c>
      <c r="E106" s="133">
        <v>1.3015467054000118</v>
      </c>
      <c r="F106" s="91" t="s">
        <v>1385</v>
      </c>
      <c r="G106" s="91" t="b">
        <v>0</v>
      </c>
      <c r="H106" s="91" t="b">
        <v>0</v>
      </c>
      <c r="I106" s="91" t="b">
        <v>0</v>
      </c>
      <c r="J106" s="91" t="b">
        <v>0</v>
      </c>
      <c r="K106" s="91" t="b">
        <v>0</v>
      </c>
      <c r="L106" s="91" t="b">
        <v>0</v>
      </c>
    </row>
    <row r="107" spans="1:12" ht="15">
      <c r="A107" s="91" t="s">
        <v>1322</v>
      </c>
      <c r="B107" s="91" t="s">
        <v>1323</v>
      </c>
      <c r="C107" s="91">
        <v>2</v>
      </c>
      <c r="D107" s="133">
        <v>0.003240188997791782</v>
      </c>
      <c r="E107" s="133">
        <v>2.623766000133931</v>
      </c>
      <c r="F107" s="91" t="s">
        <v>1385</v>
      </c>
      <c r="G107" s="91" t="b">
        <v>0</v>
      </c>
      <c r="H107" s="91" t="b">
        <v>0</v>
      </c>
      <c r="I107" s="91" t="b">
        <v>0</v>
      </c>
      <c r="J107" s="91" t="b">
        <v>1</v>
      </c>
      <c r="K107" s="91" t="b">
        <v>0</v>
      </c>
      <c r="L107" s="91" t="b">
        <v>0</v>
      </c>
    </row>
    <row r="108" spans="1:12" ht="15">
      <c r="A108" s="91" t="s">
        <v>1323</v>
      </c>
      <c r="B108" s="91" t="s">
        <v>1295</v>
      </c>
      <c r="C108" s="91">
        <v>2</v>
      </c>
      <c r="D108" s="133">
        <v>0.003240188997791782</v>
      </c>
      <c r="E108" s="133">
        <v>2.44767474107825</v>
      </c>
      <c r="F108" s="91" t="s">
        <v>1385</v>
      </c>
      <c r="G108" s="91" t="b">
        <v>1</v>
      </c>
      <c r="H108" s="91" t="b">
        <v>0</v>
      </c>
      <c r="I108" s="91" t="b">
        <v>0</v>
      </c>
      <c r="J108" s="91" t="b">
        <v>0</v>
      </c>
      <c r="K108" s="91" t="b">
        <v>0</v>
      </c>
      <c r="L108" s="91" t="b">
        <v>0</v>
      </c>
    </row>
    <row r="109" spans="1:12" ht="15">
      <c r="A109" s="91" t="s">
        <v>1295</v>
      </c>
      <c r="B109" s="91" t="s">
        <v>967</v>
      </c>
      <c r="C109" s="91">
        <v>2</v>
      </c>
      <c r="D109" s="133">
        <v>0.003240188997791782</v>
      </c>
      <c r="E109" s="133">
        <v>2.1466447454142688</v>
      </c>
      <c r="F109" s="91" t="s">
        <v>1385</v>
      </c>
      <c r="G109" s="91" t="b">
        <v>0</v>
      </c>
      <c r="H109" s="91" t="b">
        <v>0</v>
      </c>
      <c r="I109" s="91" t="b">
        <v>0</v>
      </c>
      <c r="J109" s="91" t="b">
        <v>0</v>
      </c>
      <c r="K109" s="91" t="b">
        <v>0</v>
      </c>
      <c r="L109" s="91" t="b">
        <v>0</v>
      </c>
    </row>
    <row r="110" spans="1:12" ht="15">
      <c r="A110" s="91" t="s">
        <v>1277</v>
      </c>
      <c r="B110" s="91" t="s">
        <v>1324</v>
      </c>
      <c r="C110" s="91">
        <v>2</v>
      </c>
      <c r="D110" s="133">
        <v>0.003240188997791782</v>
      </c>
      <c r="E110" s="133">
        <v>2.3227360044699497</v>
      </c>
      <c r="F110" s="91" t="s">
        <v>1385</v>
      </c>
      <c r="G110" s="91" t="b">
        <v>0</v>
      </c>
      <c r="H110" s="91" t="b">
        <v>0</v>
      </c>
      <c r="I110" s="91" t="b">
        <v>0</v>
      </c>
      <c r="J110" s="91" t="b">
        <v>0</v>
      </c>
      <c r="K110" s="91" t="b">
        <v>0</v>
      </c>
      <c r="L110" s="91" t="b">
        <v>0</v>
      </c>
    </row>
    <row r="111" spans="1:12" ht="15">
      <c r="A111" s="91" t="s">
        <v>1324</v>
      </c>
      <c r="B111" s="91" t="s">
        <v>1279</v>
      </c>
      <c r="C111" s="91">
        <v>2</v>
      </c>
      <c r="D111" s="133">
        <v>0.003240188997791782</v>
      </c>
      <c r="E111" s="133">
        <v>2.3227360044699497</v>
      </c>
      <c r="F111" s="91" t="s">
        <v>1385</v>
      </c>
      <c r="G111" s="91" t="b">
        <v>0</v>
      </c>
      <c r="H111" s="91" t="b">
        <v>0</v>
      </c>
      <c r="I111" s="91" t="b">
        <v>0</v>
      </c>
      <c r="J111" s="91" t="b">
        <v>0</v>
      </c>
      <c r="K111" s="91" t="b">
        <v>0</v>
      </c>
      <c r="L111" s="91" t="b">
        <v>0</v>
      </c>
    </row>
    <row r="112" spans="1:12" ht="15">
      <c r="A112" s="91" t="s">
        <v>1279</v>
      </c>
      <c r="B112" s="91" t="s">
        <v>1325</v>
      </c>
      <c r="C112" s="91">
        <v>2</v>
      </c>
      <c r="D112" s="133">
        <v>0.003240188997791782</v>
      </c>
      <c r="E112" s="133">
        <v>2.3227360044699497</v>
      </c>
      <c r="F112" s="91" t="s">
        <v>1385</v>
      </c>
      <c r="G112" s="91" t="b">
        <v>0</v>
      </c>
      <c r="H112" s="91" t="b">
        <v>0</v>
      </c>
      <c r="I112" s="91" t="b">
        <v>0</v>
      </c>
      <c r="J112" s="91" t="b">
        <v>0</v>
      </c>
      <c r="K112" s="91" t="b">
        <v>0</v>
      </c>
      <c r="L112" s="91" t="b">
        <v>0</v>
      </c>
    </row>
    <row r="113" spans="1:12" ht="15">
      <c r="A113" s="91" t="s">
        <v>1325</v>
      </c>
      <c r="B113" s="91" t="s">
        <v>1326</v>
      </c>
      <c r="C113" s="91">
        <v>2</v>
      </c>
      <c r="D113" s="133">
        <v>0.003240188997791782</v>
      </c>
      <c r="E113" s="133">
        <v>2.623766000133931</v>
      </c>
      <c r="F113" s="91" t="s">
        <v>1385</v>
      </c>
      <c r="G113" s="91" t="b">
        <v>0</v>
      </c>
      <c r="H113" s="91" t="b">
        <v>0</v>
      </c>
      <c r="I113" s="91" t="b">
        <v>0</v>
      </c>
      <c r="J113" s="91" t="b">
        <v>0</v>
      </c>
      <c r="K113" s="91" t="b">
        <v>0</v>
      </c>
      <c r="L113" s="91" t="b">
        <v>0</v>
      </c>
    </row>
    <row r="114" spans="1:12" ht="15">
      <c r="A114" s="91" t="s">
        <v>1326</v>
      </c>
      <c r="B114" s="91" t="s">
        <v>348</v>
      </c>
      <c r="C114" s="91">
        <v>2</v>
      </c>
      <c r="D114" s="133">
        <v>0.003240188997791782</v>
      </c>
      <c r="E114" s="133">
        <v>2.3227360044699497</v>
      </c>
      <c r="F114" s="91" t="s">
        <v>1385</v>
      </c>
      <c r="G114" s="91" t="b">
        <v>0</v>
      </c>
      <c r="H114" s="91" t="b">
        <v>0</v>
      </c>
      <c r="I114" s="91" t="b">
        <v>0</v>
      </c>
      <c r="J114" s="91" t="b">
        <v>0</v>
      </c>
      <c r="K114" s="91" t="b">
        <v>0</v>
      </c>
      <c r="L114" s="91" t="b">
        <v>0</v>
      </c>
    </row>
    <row r="115" spans="1:12" ht="15">
      <c r="A115" s="91" t="s">
        <v>981</v>
      </c>
      <c r="B115" s="91" t="s">
        <v>982</v>
      </c>
      <c r="C115" s="91">
        <v>2</v>
      </c>
      <c r="D115" s="133">
        <v>0.003240188997791782</v>
      </c>
      <c r="E115" s="133">
        <v>1.9247959957979122</v>
      </c>
      <c r="F115" s="91" t="s">
        <v>1385</v>
      </c>
      <c r="G115" s="91" t="b">
        <v>0</v>
      </c>
      <c r="H115" s="91" t="b">
        <v>0</v>
      </c>
      <c r="I115" s="91" t="b">
        <v>0</v>
      </c>
      <c r="J115" s="91" t="b">
        <v>1</v>
      </c>
      <c r="K115" s="91" t="b">
        <v>0</v>
      </c>
      <c r="L115" s="91" t="b">
        <v>0</v>
      </c>
    </row>
    <row r="116" spans="1:12" ht="15">
      <c r="A116" s="91" t="s">
        <v>1327</v>
      </c>
      <c r="B116" s="91" t="s">
        <v>1328</v>
      </c>
      <c r="C116" s="91">
        <v>2</v>
      </c>
      <c r="D116" s="133">
        <v>0.003240188997791782</v>
      </c>
      <c r="E116" s="133">
        <v>2.623766000133931</v>
      </c>
      <c r="F116" s="91" t="s">
        <v>1385</v>
      </c>
      <c r="G116" s="91" t="b">
        <v>1</v>
      </c>
      <c r="H116" s="91" t="b">
        <v>0</v>
      </c>
      <c r="I116" s="91" t="b">
        <v>0</v>
      </c>
      <c r="J116" s="91" t="b">
        <v>0</v>
      </c>
      <c r="K116" s="91" t="b">
        <v>0</v>
      </c>
      <c r="L116" s="91" t="b">
        <v>0</v>
      </c>
    </row>
    <row r="117" spans="1:12" ht="15">
      <c r="A117" s="91" t="s">
        <v>1328</v>
      </c>
      <c r="B117" s="91" t="s">
        <v>348</v>
      </c>
      <c r="C117" s="91">
        <v>2</v>
      </c>
      <c r="D117" s="133">
        <v>0.003240188997791782</v>
      </c>
      <c r="E117" s="133">
        <v>2.3227360044699497</v>
      </c>
      <c r="F117" s="91" t="s">
        <v>1385</v>
      </c>
      <c r="G117" s="91" t="b">
        <v>0</v>
      </c>
      <c r="H117" s="91" t="b">
        <v>0</v>
      </c>
      <c r="I117" s="91" t="b">
        <v>0</v>
      </c>
      <c r="J117" s="91" t="b">
        <v>0</v>
      </c>
      <c r="K117" s="91" t="b">
        <v>0</v>
      </c>
      <c r="L117" s="91" t="b">
        <v>0</v>
      </c>
    </row>
    <row r="118" spans="1:12" ht="15">
      <c r="A118" s="91" t="s">
        <v>981</v>
      </c>
      <c r="B118" s="91" t="s">
        <v>1329</v>
      </c>
      <c r="C118" s="91">
        <v>2</v>
      </c>
      <c r="D118" s="133">
        <v>0.003240188997791782</v>
      </c>
      <c r="E118" s="133">
        <v>2.3227360044699497</v>
      </c>
      <c r="F118" s="91" t="s">
        <v>1385</v>
      </c>
      <c r="G118" s="91" t="b">
        <v>0</v>
      </c>
      <c r="H118" s="91" t="b">
        <v>0</v>
      </c>
      <c r="I118" s="91" t="b">
        <v>0</v>
      </c>
      <c r="J118" s="91" t="b">
        <v>0</v>
      </c>
      <c r="K118" s="91" t="b">
        <v>0</v>
      </c>
      <c r="L118" s="91" t="b">
        <v>0</v>
      </c>
    </row>
    <row r="119" spans="1:12" ht="15">
      <c r="A119" s="91" t="s">
        <v>1329</v>
      </c>
      <c r="B119" s="91" t="s">
        <v>1296</v>
      </c>
      <c r="C119" s="91">
        <v>2</v>
      </c>
      <c r="D119" s="133">
        <v>0.003240188997791782</v>
      </c>
      <c r="E119" s="133">
        <v>2.44767474107825</v>
      </c>
      <c r="F119" s="91" t="s">
        <v>1385</v>
      </c>
      <c r="G119" s="91" t="b">
        <v>0</v>
      </c>
      <c r="H119" s="91" t="b">
        <v>0</v>
      </c>
      <c r="I119" s="91" t="b">
        <v>0</v>
      </c>
      <c r="J119" s="91" t="b">
        <v>1</v>
      </c>
      <c r="K119" s="91" t="b">
        <v>0</v>
      </c>
      <c r="L119" s="91" t="b">
        <v>0</v>
      </c>
    </row>
    <row r="120" spans="1:12" ht="15">
      <c r="A120" s="91" t="s">
        <v>1296</v>
      </c>
      <c r="B120" s="91" t="s">
        <v>1330</v>
      </c>
      <c r="C120" s="91">
        <v>2</v>
      </c>
      <c r="D120" s="133">
        <v>0.003240188997791782</v>
      </c>
      <c r="E120" s="133">
        <v>2.44767474107825</v>
      </c>
      <c r="F120" s="91" t="s">
        <v>1385</v>
      </c>
      <c r="G120" s="91" t="b">
        <v>1</v>
      </c>
      <c r="H120" s="91" t="b">
        <v>0</v>
      </c>
      <c r="I120" s="91" t="b">
        <v>0</v>
      </c>
      <c r="J120" s="91" t="b">
        <v>0</v>
      </c>
      <c r="K120" s="91" t="b">
        <v>0</v>
      </c>
      <c r="L120" s="91" t="b">
        <v>0</v>
      </c>
    </row>
    <row r="121" spans="1:12" ht="15">
      <c r="A121" s="91" t="s">
        <v>1330</v>
      </c>
      <c r="B121" s="91" t="s">
        <v>1331</v>
      </c>
      <c r="C121" s="91">
        <v>2</v>
      </c>
      <c r="D121" s="133">
        <v>0.003240188997791782</v>
      </c>
      <c r="E121" s="133">
        <v>2.623766000133931</v>
      </c>
      <c r="F121" s="91" t="s">
        <v>1385</v>
      </c>
      <c r="G121" s="91" t="b">
        <v>0</v>
      </c>
      <c r="H121" s="91" t="b">
        <v>0</v>
      </c>
      <c r="I121" s="91" t="b">
        <v>0</v>
      </c>
      <c r="J121" s="91" t="b">
        <v>0</v>
      </c>
      <c r="K121" s="91" t="b">
        <v>0</v>
      </c>
      <c r="L121" s="91" t="b">
        <v>0</v>
      </c>
    </row>
    <row r="122" spans="1:12" ht="15">
      <c r="A122" s="91" t="s">
        <v>1331</v>
      </c>
      <c r="B122" s="91" t="s">
        <v>1297</v>
      </c>
      <c r="C122" s="91">
        <v>2</v>
      </c>
      <c r="D122" s="133">
        <v>0.003240188997791782</v>
      </c>
      <c r="E122" s="133">
        <v>2.44767474107825</v>
      </c>
      <c r="F122" s="91" t="s">
        <v>1385</v>
      </c>
      <c r="G122" s="91" t="b">
        <v>0</v>
      </c>
      <c r="H122" s="91" t="b">
        <v>0</v>
      </c>
      <c r="I122" s="91" t="b">
        <v>0</v>
      </c>
      <c r="J122" s="91" t="b">
        <v>0</v>
      </c>
      <c r="K122" s="91" t="b">
        <v>0</v>
      </c>
      <c r="L122" s="91" t="b">
        <v>0</v>
      </c>
    </row>
    <row r="123" spans="1:12" ht="15">
      <c r="A123" s="91" t="s">
        <v>1297</v>
      </c>
      <c r="B123" s="91" t="s">
        <v>1003</v>
      </c>
      <c r="C123" s="91">
        <v>2</v>
      </c>
      <c r="D123" s="133">
        <v>0.003240188997791782</v>
      </c>
      <c r="E123" s="133">
        <v>1.469951135789402</v>
      </c>
      <c r="F123" s="91" t="s">
        <v>1385</v>
      </c>
      <c r="G123" s="91" t="b">
        <v>0</v>
      </c>
      <c r="H123" s="91" t="b">
        <v>0</v>
      </c>
      <c r="I123" s="91" t="b">
        <v>0</v>
      </c>
      <c r="J123" s="91" t="b">
        <v>0</v>
      </c>
      <c r="K123" s="91" t="b">
        <v>0</v>
      </c>
      <c r="L123" s="91" t="b">
        <v>0</v>
      </c>
    </row>
    <row r="124" spans="1:12" ht="15">
      <c r="A124" s="91" t="s">
        <v>242</v>
      </c>
      <c r="B124" s="91" t="s">
        <v>1298</v>
      </c>
      <c r="C124" s="91">
        <v>2</v>
      </c>
      <c r="D124" s="133">
        <v>0.003240188997791782</v>
      </c>
      <c r="E124" s="133">
        <v>2.021706008805969</v>
      </c>
      <c r="F124" s="91" t="s">
        <v>1385</v>
      </c>
      <c r="G124" s="91" t="b">
        <v>0</v>
      </c>
      <c r="H124" s="91" t="b">
        <v>0</v>
      </c>
      <c r="I124" s="91" t="b">
        <v>0</v>
      </c>
      <c r="J124" s="91" t="b">
        <v>0</v>
      </c>
      <c r="K124" s="91" t="b">
        <v>0</v>
      </c>
      <c r="L124" s="91" t="b">
        <v>0</v>
      </c>
    </row>
    <row r="125" spans="1:12" ht="15">
      <c r="A125" s="91" t="s">
        <v>1003</v>
      </c>
      <c r="B125" s="91" t="s">
        <v>1332</v>
      </c>
      <c r="C125" s="91">
        <v>2</v>
      </c>
      <c r="D125" s="133">
        <v>0.003240188997791782</v>
      </c>
      <c r="E125" s="133">
        <v>1.6460423948450833</v>
      </c>
      <c r="F125" s="91" t="s">
        <v>1385</v>
      </c>
      <c r="G125" s="91" t="b">
        <v>0</v>
      </c>
      <c r="H125" s="91" t="b">
        <v>0</v>
      </c>
      <c r="I125" s="91" t="b">
        <v>0</v>
      </c>
      <c r="J125" s="91" t="b">
        <v>0</v>
      </c>
      <c r="K125" s="91" t="b">
        <v>0</v>
      </c>
      <c r="L125" s="91" t="b">
        <v>0</v>
      </c>
    </row>
    <row r="126" spans="1:12" ht="15">
      <c r="A126" s="91" t="s">
        <v>1016</v>
      </c>
      <c r="B126" s="91" t="s">
        <v>1303</v>
      </c>
      <c r="C126" s="91">
        <v>2</v>
      </c>
      <c r="D126" s="133">
        <v>0.003240188997791782</v>
      </c>
      <c r="E126" s="133">
        <v>1.9705534863585872</v>
      </c>
      <c r="F126" s="91" t="s">
        <v>1385</v>
      </c>
      <c r="G126" s="91" t="b">
        <v>0</v>
      </c>
      <c r="H126" s="91" t="b">
        <v>0</v>
      </c>
      <c r="I126" s="91" t="b">
        <v>0</v>
      </c>
      <c r="J126" s="91" t="b">
        <v>0</v>
      </c>
      <c r="K126" s="91" t="b">
        <v>0</v>
      </c>
      <c r="L126" s="91" t="b">
        <v>0</v>
      </c>
    </row>
    <row r="127" spans="1:12" ht="15">
      <c r="A127" s="91" t="s">
        <v>1303</v>
      </c>
      <c r="B127" s="91" t="s">
        <v>1333</v>
      </c>
      <c r="C127" s="91">
        <v>2</v>
      </c>
      <c r="D127" s="133">
        <v>0.003240188997791782</v>
      </c>
      <c r="E127" s="133">
        <v>2.44767474107825</v>
      </c>
      <c r="F127" s="91" t="s">
        <v>1385</v>
      </c>
      <c r="G127" s="91" t="b">
        <v>0</v>
      </c>
      <c r="H127" s="91" t="b">
        <v>0</v>
      </c>
      <c r="I127" s="91" t="b">
        <v>0</v>
      </c>
      <c r="J127" s="91" t="b">
        <v>0</v>
      </c>
      <c r="K127" s="91" t="b">
        <v>0</v>
      </c>
      <c r="L127" s="91" t="b">
        <v>0</v>
      </c>
    </row>
    <row r="128" spans="1:12" ht="15">
      <c r="A128" s="91" t="s">
        <v>1333</v>
      </c>
      <c r="B128" s="91" t="s">
        <v>251</v>
      </c>
      <c r="C128" s="91">
        <v>2</v>
      </c>
      <c r="D128" s="133">
        <v>0.003240188997791782</v>
      </c>
      <c r="E128" s="133">
        <v>2.44767474107825</v>
      </c>
      <c r="F128" s="91" t="s">
        <v>1385</v>
      </c>
      <c r="G128" s="91" t="b">
        <v>0</v>
      </c>
      <c r="H128" s="91" t="b">
        <v>0</v>
      </c>
      <c r="I128" s="91" t="b">
        <v>0</v>
      </c>
      <c r="J128" s="91" t="b">
        <v>0</v>
      </c>
      <c r="K128" s="91" t="b">
        <v>0</v>
      </c>
      <c r="L128" s="91" t="b">
        <v>0</v>
      </c>
    </row>
    <row r="129" spans="1:12" ht="15">
      <c r="A129" s="91" t="s">
        <v>251</v>
      </c>
      <c r="B129" s="91" t="s">
        <v>1261</v>
      </c>
      <c r="C129" s="91">
        <v>2</v>
      </c>
      <c r="D129" s="133">
        <v>0.003240188997791782</v>
      </c>
      <c r="E129" s="133">
        <v>1.9036066967279741</v>
      </c>
      <c r="F129" s="91" t="s">
        <v>1385</v>
      </c>
      <c r="G129" s="91" t="b">
        <v>0</v>
      </c>
      <c r="H129" s="91" t="b">
        <v>0</v>
      </c>
      <c r="I129" s="91" t="b">
        <v>0</v>
      </c>
      <c r="J129" s="91" t="b">
        <v>0</v>
      </c>
      <c r="K129" s="91" t="b">
        <v>0</v>
      </c>
      <c r="L129" s="91" t="b">
        <v>0</v>
      </c>
    </row>
    <row r="130" spans="1:12" ht="15">
      <c r="A130" s="91" t="s">
        <v>1262</v>
      </c>
      <c r="B130" s="91" t="s">
        <v>1003</v>
      </c>
      <c r="C130" s="91">
        <v>2</v>
      </c>
      <c r="D130" s="133">
        <v>0.003240188997791782</v>
      </c>
      <c r="E130" s="133">
        <v>1.1689211401254207</v>
      </c>
      <c r="F130" s="91" t="s">
        <v>1385</v>
      </c>
      <c r="G130" s="91" t="b">
        <v>0</v>
      </c>
      <c r="H130" s="91" t="b">
        <v>0</v>
      </c>
      <c r="I130" s="91" t="b">
        <v>0</v>
      </c>
      <c r="J130" s="91" t="b">
        <v>0</v>
      </c>
      <c r="K130" s="91" t="b">
        <v>0</v>
      </c>
      <c r="L130" s="91" t="b">
        <v>0</v>
      </c>
    </row>
    <row r="131" spans="1:12" ht="15">
      <c r="A131" s="91" t="s">
        <v>1003</v>
      </c>
      <c r="B131" s="91" t="s">
        <v>1334</v>
      </c>
      <c r="C131" s="91">
        <v>2</v>
      </c>
      <c r="D131" s="133">
        <v>0.003240188997791782</v>
      </c>
      <c r="E131" s="133">
        <v>1.6460423948450833</v>
      </c>
      <c r="F131" s="91" t="s">
        <v>1385</v>
      </c>
      <c r="G131" s="91" t="b">
        <v>0</v>
      </c>
      <c r="H131" s="91" t="b">
        <v>0</v>
      </c>
      <c r="I131" s="91" t="b">
        <v>0</v>
      </c>
      <c r="J131" s="91" t="b">
        <v>0</v>
      </c>
      <c r="K131" s="91" t="b">
        <v>0</v>
      </c>
      <c r="L131" s="91" t="b">
        <v>0</v>
      </c>
    </row>
    <row r="132" spans="1:12" ht="15">
      <c r="A132" s="91" t="s">
        <v>1334</v>
      </c>
      <c r="B132" s="91" t="s">
        <v>1335</v>
      </c>
      <c r="C132" s="91">
        <v>2</v>
      </c>
      <c r="D132" s="133">
        <v>0.003240188997791782</v>
      </c>
      <c r="E132" s="133">
        <v>2.623766000133931</v>
      </c>
      <c r="F132" s="91" t="s">
        <v>1385</v>
      </c>
      <c r="G132" s="91" t="b">
        <v>0</v>
      </c>
      <c r="H132" s="91" t="b">
        <v>0</v>
      </c>
      <c r="I132" s="91" t="b">
        <v>0</v>
      </c>
      <c r="J132" s="91" t="b">
        <v>0</v>
      </c>
      <c r="K132" s="91" t="b">
        <v>0</v>
      </c>
      <c r="L132" s="91" t="b">
        <v>0</v>
      </c>
    </row>
    <row r="133" spans="1:12" ht="15">
      <c r="A133" s="91" t="s">
        <v>1335</v>
      </c>
      <c r="B133" s="91" t="s">
        <v>1336</v>
      </c>
      <c r="C133" s="91">
        <v>2</v>
      </c>
      <c r="D133" s="133">
        <v>0.003240188997791782</v>
      </c>
      <c r="E133" s="133">
        <v>2.623766000133931</v>
      </c>
      <c r="F133" s="91" t="s">
        <v>1385</v>
      </c>
      <c r="G133" s="91" t="b">
        <v>0</v>
      </c>
      <c r="H133" s="91" t="b">
        <v>0</v>
      </c>
      <c r="I133" s="91" t="b">
        <v>0</v>
      </c>
      <c r="J133" s="91" t="b">
        <v>0</v>
      </c>
      <c r="K133" s="91" t="b">
        <v>0</v>
      </c>
      <c r="L133" s="91" t="b">
        <v>0</v>
      </c>
    </row>
    <row r="134" spans="1:12" ht="15">
      <c r="A134" s="91" t="s">
        <v>1336</v>
      </c>
      <c r="B134" s="91" t="s">
        <v>1337</v>
      </c>
      <c r="C134" s="91">
        <v>2</v>
      </c>
      <c r="D134" s="133">
        <v>0.003240188997791782</v>
      </c>
      <c r="E134" s="133">
        <v>2.623766000133931</v>
      </c>
      <c r="F134" s="91" t="s">
        <v>1385</v>
      </c>
      <c r="G134" s="91" t="b">
        <v>0</v>
      </c>
      <c r="H134" s="91" t="b">
        <v>0</v>
      </c>
      <c r="I134" s="91" t="b">
        <v>0</v>
      </c>
      <c r="J134" s="91" t="b">
        <v>0</v>
      </c>
      <c r="K134" s="91" t="b">
        <v>0</v>
      </c>
      <c r="L134" s="91" t="b">
        <v>0</v>
      </c>
    </row>
    <row r="135" spans="1:12" ht="15">
      <c r="A135" s="91" t="s">
        <v>1338</v>
      </c>
      <c r="B135" s="91" t="s">
        <v>1280</v>
      </c>
      <c r="C135" s="91">
        <v>2</v>
      </c>
      <c r="D135" s="133">
        <v>0.003240188997791782</v>
      </c>
      <c r="E135" s="133">
        <v>2.3227360044699497</v>
      </c>
      <c r="F135" s="91" t="s">
        <v>1385</v>
      </c>
      <c r="G135" s="91" t="b">
        <v>0</v>
      </c>
      <c r="H135" s="91" t="b">
        <v>0</v>
      </c>
      <c r="I135" s="91" t="b">
        <v>0</v>
      </c>
      <c r="J135" s="91" t="b">
        <v>0</v>
      </c>
      <c r="K135" s="91" t="b">
        <v>0</v>
      </c>
      <c r="L135" s="91" t="b">
        <v>0</v>
      </c>
    </row>
    <row r="136" spans="1:12" ht="15">
      <c r="A136" s="91" t="s">
        <v>242</v>
      </c>
      <c r="B136" s="91" t="s">
        <v>346</v>
      </c>
      <c r="C136" s="91">
        <v>2</v>
      </c>
      <c r="D136" s="133">
        <v>0.003240188997791782</v>
      </c>
      <c r="E136" s="133">
        <v>1.1766079687917117</v>
      </c>
      <c r="F136" s="91" t="s">
        <v>1385</v>
      </c>
      <c r="G136" s="91" t="b">
        <v>0</v>
      </c>
      <c r="H136" s="91" t="b">
        <v>0</v>
      </c>
      <c r="I136" s="91" t="b">
        <v>0</v>
      </c>
      <c r="J136" s="91" t="b">
        <v>0</v>
      </c>
      <c r="K136" s="91" t="b">
        <v>0</v>
      </c>
      <c r="L136" s="91" t="b">
        <v>0</v>
      </c>
    </row>
    <row r="137" spans="1:12" ht="15">
      <c r="A137" s="91" t="s">
        <v>1339</v>
      </c>
      <c r="B137" s="91" t="s">
        <v>1004</v>
      </c>
      <c r="C137" s="91">
        <v>2</v>
      </c>
      <c r="D137" s="133">
        <v>0.003240188997791782</v>
      </c>
      <c r="E137" s="133">
        <v>1.6460423948450833</v>
      </c>
      <c r="F137" s="91" t="s">
        <v>1385</v>
      </c>
      <c r="G137" s="91" t="b">
        <v>0</v>
      </c>
      <c r="H137" s="91" t="b">
        <v>0</v>
      </c>
      <c r="I137" s="91" t="b">
        <v>0</v>
      </c>
      <c r="J137" s="91" t="b">
        <v>0</v>
      </c>
      <c r="K137" s="91" t="b">
        <v>0</v>
      </c>
      <c r="L137" s="91" t="b">
        <v>0</v>
      </c>
    </row>
    <row r="138" spans="1:12" ht="15">
      <c r="A138" s="91" t="s">
        <v>1002</v>
      </c>
      <c r="B138" s="91" t="s">
        <v>973</v>
      </c>
      <c r="C138" s="91">
        <v>2</v>
      </c>
      <c r="D138" s="133">
        <v>0.003240188997791782</v>
      </c>
      <c r="E138" s="133">
        <v>1.3227360044699497</v>
      </c>
      <c r="F138" s="91" t="s">
        <v>1385</v>
      </c>
      <c r="G138" s="91" t="b">
        <v>0</v>
      </c>
      <c r="H138" s="91" t="b">
        <v>0</v>
      </c>
      <c r="I138" s="91" t="b">
        <v>0</v>
      </c>
      <c r="J138" s="91" t="b">
        <v>0</v>
      </c>
      <c r="K138" s="91" t="b">
        <v>0</v>
      </c>
      <c r="L138" s="91" t="b">
        <v>0</v>
      </c>
    </row>
    <row r="139" spans="1:12" ht="15">
      <c r="A139" s="91" t="s">
        <v>973</v>
      </c>
      <c r="B139" s="91" t="s">
        <v>1304</v>
      </c>
      <c r="C139" s="91">
        <v>2</v>
      </c>
      <c r="D139" s="133">
        <v>0.003240188997791782</v>
      </c>
      <c r="E139" s="133">
        <v>2.1466447454142688</v>
      </c>
      <c r="F139" s="91" t="s">
        <v>1385</v>
      </c>
      <c r="G139" s="91" t="b">
        <v>0</v>
      </c>
      <c r="H139" s="91" t="b">
        <v>0</v>
      </c>
      <c r="I139" s="91" t="b">
        <v>0</v>
      </c>
      <c r="J139" s="91" t="b">
        <v>1</v>
      </c>
      <c r="K139" s="91" t="b">
        <v>0</v>
      </c>
      <c r="L139" s="91" t="b">
        <v>0</v>
      </c>
    </row>
    <row r="140" spans="1:12" ht="15">
      <c r="A140" s="91" t="s">
        <v>964</v>
      </c>
      <c r="B140" s="91" t="s">
        <v>1003</v>
      </c>
      <c r="C140" s="91">
        <v>2</v>
      </c>
      <c r="D140" s="133">
        <v>0.003240188997791782</v>
      </c>
      <c r="E140" s="133">
        <v>0.9470723905090643</v>
      </c>
      <c r="F140" s="91" t="s">
        <v>1385</v>
      </c>
      <c r="G140" s="91" t="b">
        <v>0</v>
      </c>
      <c r="H140" s="91" t="b">
        <v>0</v>
      </c>
      <c r="I140" s="91" t="b">
        <v>0</v>
      </c>
      <c r="J140" s="91" t="b">
        <v>0</v>
      </c>
      <c r="K140" s="91" t="b">
        <v>0</v>
      </c>
      <c r="L140" s="91" t="b">
        <v>0</v>
      </c>
    </row>
    <row r="141" spans="1:12" ht="15">
      <c r="A141" s="91" t="s">
        <v>346</v>
      </c>
      <c r="B141" s="91" t="s">
        <v>1340</v>
      </c>
      <c r="C141" s="91">
        <v>2</v>
      </c>
      <c r="D141" s="133">
        <v>0.003240188997791782</v>
      </c>
      <c r="E141" s="133">
        <v>1.6695234906946061</v>
      </c>
      <c r="F141" s="91" t="s">
        <v>1385</v>
      </c>
      <c r="G141" s="91" t="b">
        <v>0</v>
      </c>
      <c r="H141" s="91" t="b">
        <v>0</v>
      </c>
      <c r="I141" s="91" t="b">
        <v>0</v>
      </c>
      <c r="J141" s="91" t="b">
        <v>0</v>
      </c>
      <c r="K141" s="91" t="b">
        <v>0</v>
      </c>
      <c r="L141" s="91" t="b">
        <v>0</v>
      </c>
    </row>
    <row r="142" spans="1:12" ht="15">
      <c r="A142" s="91" t="s">
        <v>1340</v>
      </c>
      <c r="B142" s="91" t="s">
        <v>1276</v>
      </c>
      <c r="C142" s="91">
        <v>2</v>
      </c>
      <c r="D142" s="133">
        <v>0.003240188997791782</v>
      </c>
      <c r="E142" s="133">
        <v>2.3227360044699497</v>
      </c>
      <c r="F142" s="91" t="s">
        <v>1385</v>
      </c>
      <c r="G142" s="91" t="b">
        <v>0</v>
      </c>
      <c r="H142" s="91" t="b">
        <v>0</v>
      </c>
      <c r="I142" s="91" t="b">
        <v>0</v>
      </c>
      <c r="J142" s="91" t="b">
        <v>0</v>
      </c>
      <c r="K142" s="91" t="b">
        <v>0</v>
      </c>
      <c r="L142" s="91" t="b">
        <v>0</v>
      </c>
    </row>
    <row r="143" spans="1:12" ht="15">
      <c r="A143" s="91" t="s">
        <v>1276</v>
      </c>
      <c r="B143" s="91" t="s">
        <v>1341</v>
      </c>
      <c r="C143" s="91">
        <v>2</v>
      </c>
      <c r="D143" s="133">
        <v>0.003240188997791782</v>
      </c>
      <c r="E143" s="133">
        <v>2.44767474107825</v>
      </c>
      <c r="F143" s="91" t="s">
        <v>1385</v>
      </c>
      <c r="G143" s="91" t="b">
        <v>0</v>
      </c>
      <c r="H143" s="91" t="b">
        <v>0</v>
      </c>
      <c r="I143" s="91" t="b">
        <v>0</v>
      </c>
      <c r="J143" s="91" t="b">
        <v>0</v>
      </c>
      <c r="K143" s="91" t="b">
        <v>0</v>
      </c>
      <c r="L143" s="91" t="b">
        <v>0</v>
      </c>
    </row>
    <row r="144" spans="1:12" ht="15">
      <c r="A144" s="91" t="s">
        <v>1341</v>
      </c>
      <c r="B144" s="91" t="s">
        <v>975</v>
      </c>
      <c r="C144" s="91">
        <v>2</v>
      </c>
      <c r="D144" s="133">
        <v>0.003240188997791782</v>
      </c>
      <c r="E144" s="133">
        <v>2.3227360044699497</v>
      </c>
      <c r="F144" s="91" t="s">
        <v>1385</v>
      </c>
      <c r="G144" s="91" t="b">
        <v>0</v>
      </c>
      <c r="H144" s="91" t="b">
        <v>0</v>
      </c>
      <c r="I144" s="91" t="b">
        <v>0</v>
      </c>
      <c r="J144" s="91" t="b">
        <v>0</v>
      </c>
      <c r="K144" s="91" t="b">
        <v>0</v>
      </c>
      <c r="L144" s="91" t="b">
        <v>0</v>
      </c>
    </row>
    <row r="145" spans="1:12" ht="15">
      <c r="A145" s="91" t="s">
        <v>975</v>
      </c>
      <c r="B145" s="91" t="s">
        <v>1342</v>
      </c>
      <c r="C145" s="91">
        <v>2</v>
      </c>
      <c r="D145" s="133">
        <v>0.003240188997791782</v>
      </c>
      <c r="E145" s="133">
        <v>2.3227360044699497</v>
      </c>
      <c r="F145" s="91" t="s">
        <v>1385</v>
      </c>
      <c r="G145" s="91" t="b">
        <v>0</v>
      </c>
      <c r="H145" s="91" t="b">
        <v>0</v>
      </c>
      <c r="I145" s="91" t="b">
        <v>0</v>
      </c>
      <c r="J145" s="91" t="b">
        <v>0</v>
      </c>
      <c r="K145" s="91" t="b">
        <v>0</v>
      </c>
      <c r="L145" s="91" t="b">
        <v>0</v>
      </c>
    </row>
    <row r="146" spans="1:12" ht="15">
      <c r="A146" s="91" t="s">
        <v>1343</v>
      </c>
      <c r="B146" s="91" t="s">
        <v>1344</v>
      </c>
      <c r="C146" s="91">
        <v>2</v>
      </c>
      <c r="D146" s="133">
        <v>0.003240188997791782</v>
      </c>
      <c r="E146" s="133">
        <v>2.623766000133931</v>
      </c>
      <c r="F146" s="91" t="s">
        <v>1385</v>
      </c>
      <c r="G146" s="91" t="b">
        <v>0</v>
      </c>
      <c r="H146" s="91" t="b">
        <v>0</v>
      </c>
      <c r="I146" s="91" t="b">
        <v>0</v>
      </c>
      <c r="J146" s="91" t="b">
        <v>0</v>
      </c>
      <c r="K146" s="91" t="b">
        <v>0</v>
      </c>
      <c r="L146" s="91" t="b">
        <v>0</v>
      </c>
    </row>
    <row r="147" spans="1:12" ht="15">
      <c r="A147" s="91" t="s">
        <v>1344</v>
      </c>
      <c r="B147" s="91" t="s">
        <v>987</v>
      </c>
      <c r="C147" s="91">
        <v>2</v>
      </c>
      <c r="D147" s="133">
        <v>0.003240188997791782</v>
      </c>
      <c r="E147" s="133">
        <v>2.1466447454142688</v>
      </c>
      <c r="F147" s="91" t="s">
        <v>1385</v>
      </c>
      <c r="G147" s="91" t="b">
        <v>0</v>
      </c>
      <c r="H147" s="91" t="b">
        <v>0</v>
      </c>
      <c r="I147" s="91" t="b">
        <v>0</v>
      </c>
      <c r="J147" s="91" t="b">
        <v>0</v>
      </c>
      <c r="K147" s="91" t="b">
        <v>0</v>
      </c>
      <c r="L147" s="91" t="b">
        <v>0</v>
      </c>
    </row>
    <row r="148" spans="1:12" ht="15">
      <c r="A148" s="91" t="s">
        <v>987</v>
      </c>
      <c r="B148" s="91" t="s">
        <v>1345</v>
      </c>
      <c r="C148" s="91">
        <v>2</v>
      </c>
      <c r="D148" s="133">
        <v>0.003240188997791782</v>
      </c>
      <c r="E148" s="133">
        <v>2.1466447454142688</v>
      </c>
      <c r="F148" s="91" t="s">
        <v>1385</v>
      </c>
      <c r="G148" s="91" t="b">
        <v>0</v>
      </c>
      <c r="H148" s="91" t="b">
        <v>0</v>
      </c>
      <c r="I148" s="91" t="b">
        <v>0</v>
      </c>
      <c r="J148" s="91" t="b">
        <v>0</v>
      </c>
      <c r="K148" s="91" t="b">
        <v>0</v>
      </c>
      <c r="L148" s="91" t="b">
        <v>0</v>
      </c>
    </row>
    <row r="149" spans="1:12" ht="15">
      <c r="A149" s="91" t="s">
        <v>1345</v>
      </c>
      <c r="B149" s="91" t="s">
        <v>963</v>
      </c>
      <c r="C149" s="91">
        <v>2</v>
      </c>
      <c r="D149" s="133">
        <v>0.003240188997791782</v>
      </c>
      <c r="E149" s="133">
        <v>1.9247959957979122</v>
      </c>
      <c r="F149" s="91" t="s">
        <v>1385</v>
      </c>
      <c r="G149" s="91" t="b">
        <v>0</v>
      </c>
      <c r="H149" s="91" t="b">
        <v>0</v>
      </c>
      <c r="I149" s="91" t="b">
        <v>0</v>
      </c>
      <c r="J149" s="91" t="b">
        <v>0</v>
      </c>
      <c r="K149" s="91" t="b">
        <v>0</v>
      </c>
      <c r="L149" s="91" t="b">
        <v>0</v>
      </c>
    </row>
    <row r="150" spans="1:12" ht="15">
      <c r="A150" s="91" t="s">
        <v>963</v>
      </c>
      <c r="B150" s="91" t="s">
        <v>1284</v>
      </c>
      <c r="C150" s="91">
        <v>2</v>
      </c>
      <c r="D150" s="133">
        <v>0.003240188997791782</v>
      </c>
      <c r="E150" s="133">
        <v>1.9036066967279741</v>
      </c>
      <c r="F150" s="91" t="s">
        <v>1385</v>
      </c>
      <c r="G150" s="91" t="b">
        <v>0</v>
      </c>
      <c r="H150" s="91" t="b">
        <v>0</v>
      </c>
      <c r="I150" s="91" t="b">
        <v>0</v>
      </c>
      <c r="J150" s="91" t="b">
        <v>0</v>
      </c>
      <c r="K150" s="91" t="b">
        <v>0</v>
      </c>
      <c r="L150" s="91" t="b">
        <v>0</v>
      </c>
    </row>
    <row r="151" spans="1:12" ht="15">
      <c r="A151" s="91" t="s">
        <v>1284</v>
      </c>
      <c r="B151" s="91" t="s">
        <v>1346</v>
      </c>
      <c r="C151" s="91">
        <v>2</v>
      </c>
      <c r="D151" s="133">
        <v>0.003240188997791782</v>
      </c>
      <c r="E151" s="133">
        <v>2.44767474107825</v>
      </c>
      <c r="F151" s="91" t="s">
        <v>1385</v>
      </c>
      <c r="G151" s="91" t="b">
        <v>0</v>
      </c>
      <c r="H151" s="91" t="b">
        <v>0</v>
      </c>
      <c r="I151" s="91" t="b">
        <v>0</v>
      </c>
      <c r="J151" s="91" t="b">
        <v>0</v>
      </c>
      <c r="K151" s="91" t="b">
        <v>0</v>
      </c>
      <c r="L151" s="91" t="b">
        <v>0</v>
      </c>
    </row>
    <row r="152" spans="1:12" ht="15">
      <c r="A152" s="91" t="s">
        <v>1346</v>
      </c>
      <c r="B152" s="91" t="s">
        <v>1279</v>
      </c>
      <c r="C152" s="91">
        <v>2</v>
      </c>
      <c r="D152" s="133">
        <v>0.003240188997791782</v>
      </c>
      <c r="E152" s="133">
        <v>2.3227360044699497</v>
      </c>
      <c r="F152" s="91" t="s">
        <v>1385</v>
      </c>
      <c r="G152" s="91" t="b">
        <v>0</v>
      </c>
      <c r="H152" s="91" t="b">
        <v>0</v>
      </c>
      <c r="I152" s="91" t="b">
        <v>0</v>
      </c>
      <c r="J152" s="91" t="b">
        <v>0</v>
      </c>
      <c r="K152" s="91" t="b">
        <v>0</v>
      </c>
      <c r="L152" s="91" t="b">
        <v>0</v>
      </c>
    </row>
    <row r="153" spans="1:12" ht="15">
      <c r="A153" s="91" t="s">
        <v>1279</v>
      </c>
      <c r="B153" s="91" t="s">
        <v>1347</v>
      </c>
      <c r="C153" s="91">
        <v>2</v>
      </c>
      <c r="D153" s="133">
        <v>0.003240188997791782</v>
      </c>
      <c r="E153" s="133">
        <v>2.3227360044699497</v>
      </c>
      <c r="F153" s="91" t="s">
        <v>1385</v>
      </c>
      <c r="G153" s="91" t="b">
        <v>0</v>
      </c>
      <c r="H153" s="91" t="b">
        <v>0</v>
      </c>
      <c r="I153" s="91" t="b">
        <v>0</v>
      </c>
      <c r="J153" s="91" t="b">
        <v>0</v>
      </c>
      <c r="K153" s="91" t="b">
        <v>0</v>
      </c>
      <c r="L153" s="91" t="b">
        <v>0</v>
      </c>
    </row>
    <row r="154" spans="1:12" ht="15">
      <c r="A154" s="91" t="s">
        <v>1347</v>
      </c>
      <c r="B154" s="91" t="s">
        <v>1267</v>
      </c>
      <c r="C154" s="91">
        <v>2</v>
      </c>
      <c r="D154" s="133">
        <v>0.003240188997791782</v>
      </c>
      <c r="E154" s="133">
        <v>2.2258259914618934</v>
      </c>
      <c r="F154" s="91" t="s">
        <v>1385</v>
      </c>
      <c r="G154" s="91" t="b">
        <v>0</v>
      </c>
      <c r="H154" s="91" t="b">
        <v>0</v>
      </c>
      <c r="I154" s="91" t="b">
        <v>0</v>
      </c>
      <c r="J154" s="91" t="b">
        <v>0</v>
      </c>
      <c r="K154" s="91" t="b">
        <v>0</v>
      </c>
      <c r="L154" s="91" t="b">
        <v>0</v>
      </c>
    </row>
    <row r="155" spans="1:12" ht="15">
      <c r="A155" s="91" t="s">
        <v>1004</v>
      </c>
      <c r="B155" s="91" t="s">
        <v>1348</v>
      </c>
      <c r="C155" s="91">
        <v>2</v>
      </c>
      <c r="D155" s="133">
        <v>0.003240188997791782</v>
      </c>
      <c r="E155" s="133">
        <v>1.6460423948450833</v>
      </c>
      <c r="F155" s="91" t="s">
        <v>1385</v>
      </c>
      <c r="G155" s="91" t="b">
        <v>0</v>
      </c>
      <c r="H155" s="91" t="b">
        <v>0</v>
      </c>
      <c r="I155" s="91" t="b">
        <v>0</v>
      </c>
      <c r="J155" s="91" t="b">
        <v>0</v>
      </c>
      <c r="K155" s="91" t="b">
        <v>0</v>
      </c>
      <c r="L155" s="91" t="b">
        <v>0</v>
      </c>
    </row>
    <row r="156" spans="1:12" ht="15">
      <c r="A156" s="91" t="s">
        <v>1348</v>
      </c>
      <c r="B156" s="91" t="s">
        <v>1028</v>
      </c>
      <c r="C156" s="91">
        <v>2</v>
      </c>
      <c r="D156" s="133">
        <v>0.003240188997791782</v>
      </c>
      <c r="E156" s="133">
        <v>2.021706008805969</v>
      </c>
      <c r="F156" s="91" t="s">
        <v>1385</v>
      </c>
      <c r="G156" s="91" t="b">
        <v>0</v>
      </c>
      <c r="H156" s="91" t="b">
        <v>0</v>
      </c>
      <c r="I156" s="91" t="b">
        <v>0</v>
      </c>
      <c r="J156" s="91" t="b">
        <v>0</v>
      </c>
      <c r="K156" s="91" t="b">
        <v>0</v>
      </c>
      <c r="L156" s="91" t="b">
        <v>0</v>
      </c>
    </row>
    <row r="157" spans="1:12" ht="15">
      <c r="A157" s="91" t="s">
        <v>1028</v>
      </c>
      <c r="B157" s="91" t="s">
        <v>1349</v>
      </c>
      <c r="C157" s="91">
        <v>2</v>
      </c>
      <c r="D157" s="133">
        <v>0.003240188997791782</v>
      </c>
      <c r="E157" s="133">
        <v>2.021706008805969</v>
      </c>
      <c r="F157" s="91" t="s">
        <v>1385</v>
      </c>
      <c r="G157" s="91" t="b">
        <v>0</v>
      </c>
      <c r="H157" s="91" t="b">
        <v>0</v>
      </c>
      <c r="I157" s="91" t="b">
        <v>0</v>
      </c>
      <c r="J157" s="91" t="b">
        <v>0</v>
      </c>
      <c r="K157" s="91" t="b">
        <v>0</v>
      </c>
      <c r="L157" s="91" t="b">
        <v>0</v>
      </c>
    </row>
    <row r="158" spans="1:12" ht="15">
      <c r="A158" s="91" t="s">
        <v>1349</v>
      </c>
      <c r="B158" s="91" t="s">
        <v>1350</v>
      </c>
      <c r="C158" s="91">
        <v>2</v>
      </c>
      <c r="D158" s="133">
        <v>0.003240188997791782</v>
      </c>
      <c r="E158" s="133">
        <v>2.623766000133931</v>
      </c>
      <c r="F158" s="91" t="s">
        <v>1385</v>
      </c>
      <c r="G158" s="91" t="b">
        <v>0</v>
      </c>
      <c r="H158" s="91" t="b">
        <v>0</v>
      </c>
      <c r="I158" s="91" t="b">
        <v>0</v>
      </c>
      <c r="J158" s="91" t="b">
        <v>0</v>
      </c>
      <c r="K158" s="91" t="b">
        <v>0</v>
      </c>
      <c r="L158" s="91" t="b">
        <v>0</v>
      </c>
    </row>
    <row r="159" spans="1:12" ht="15">
      <c r="A159" s="91" t="s">
        <v>1350</v>
      </c>
      <c r="B159" s="91" t="s">
        <v>1351</v>
      </c>
      <c r="C159" s="91">
        <v>2</v>
      </c>
      <c r="D159" s="133">
        <v>0.003240188997791782</v>
      </c>
      <c r="E159" s="133">
        <v>2.623766000133931</v>
      </c>
      <c r="F159" s="91" t="s">
        <v>1385</v>
      </c>
      <c r="G159" s="91" t="b">
        <v>0</v>
      </c>
      <c r="H159" s="91" t="b">
        <v>0</v>
      </c>
      <c r="I159" s="91" t="b">
        <v>0</v>
      </c>
      <c r="J159" s="91" t="b">
        <v>0</v>
      </c>
      <c r="K159" s="91" t="b">
        <v>0</v>
      </c>
      <c r="L159" s="91" t="b">
        <v>0</v>
      </c>
    </row>
    <row r="160" spans="1:12" ht="15">
      <c r="A160" s="91" t="s">
        <v>346</v>
      </c>
      <c r="B160" s="91" t="s">
        <v>1352</v>
      </c>
      <c r="C160" s="91">
        <v>2</v>
      </c>
      <c r="D160" s="133">
        <v>0.003240188997791782</v>
      </c>
      <c r="E160" s="133">
        <v>1.6695234906946061</v>
      </c>
      <c r="F160" s="91" t="s">
        <v>1385</v>
      </c>
      <c r="G160" s="91" t="b">
        <v>0</v>
      </c>
      <c r="H160" s="91" t="b">
        <v>0</v>
      </c>
      <c r="I160" s="91" t="b">
        <v>0</v>
      </c>
      <c r="J160" s="91" t="b">
        <v>1</v>
      </c>
      <c r="K160" s="91" t="b">
        <v>0</v>
      </c>
      <c r="L160" s="91" t="b">
        <v>0</v>
      </c>
    </row>
    <row r="161" spans="1:12" ht="15">
      <c r="A161" s="91" t="s">
        <v>1352</v>
      </c>
      <c r="B161" s="91" t="s">
        <v>1016</v>
      </c>
      <c r="C161" s="91">
        <v>2</v>
      </c>
      <c r="D161" s="133">
        <v>0.003240188997791782</v>
      </c>
      <c r="E161" s="133">
        <v>2.1466447454142688</v>
      </c>
      <c r="F161" s="91" t="s">
        <v>1385</v>
      </c>
      <c r="G161" s="91" t="b">
        <v>1</v>
      </c>
      <c r="H161" s="91" t="b">
        <v>0</v>
      </c>
      <c r="I161" s="91" t="b">
        <v>0</v>
      </c>
      <c r="J161" s="91" t="b">
        <v>0</v>
      </c>
      <c r="K161" s="91" t="b">
        <v>0</v>
      </c>
      <c r="L161" s="91" t="b">
        <v>0</v>
      </c>
    </row>
    <row r="162" spans="1:12" ht="15">
      <c r="A162" s="91" t="s">
        <v>1016</v>
      </c>
      <c r="B162" s="91" t="s">
        <v>1353</v>
      </c>
      <c r="C162" s="91">
        <v>2</v>
      </c>
      <c r="D162" s="133">
        <v>0.003240188997791782</v>
      </c>
      <c r="E162" s="133">
        <v>2.1466447454142688</v>
      </c>
      <c r="F162" s="91" t="s">
        <v>1385</v>
      </c>
      <c r="G162" s="91" t="b">
        <v>0</v>
      </c>
      <c r="H162" s="91" t="b">
        <v>0</v>
      </c>
      <c r="I162" s="91" t="b">
        <v>0</v>
      </c>
      <c r="J162" s="91" t="b">
        <v>0</v>
      </c>
      <c r="K162" s="91" t="b">
        <v>0</v>
      </c>
      <c r="L162" s="91" t="b">
        <v>0</v>
      </c>
    </row>
    <row r="163" spans="1:12" ht="15">
      <c r="A163" s="91" t="s">
        <v>1353</v>
      </c>
      <c r="B163" s="91" t="s">
        <v>1354</v>
      </c>
      <c r="C163" s="91">
        <v>2</v>
      </c>
      <c r="D163" s="133">
        <v>0.003240188997791782</v>
      </c>
      <c r="E163" s="133">
        <v>2.623766000133931</v>
      </c>
      <c r="F163" s="91" t="s">
        <v>1385</v>
      </c>
      <c r="G163" s="91" t="b">
        <v>0</v>
      </c>
      <c r="H163" s="91" t="b">
        <v>0</v>
      </c>
      <c r="I163" s="91" t="b">
        <v>0</v>
      </c>
      <c r="J163" s="91" t="b">
        <v>0</v>
      </c>
      <c r="K163" s="91" t="b">
        <v>0</v>
      </c>
      <c r="L163" s="91" t="b">
        <v>0</v>
      </c>
    </row>
    <row r="164" spans="1:12" ht="15">
      <c r="A164" s="91" t="s">
        <v>1354</v>
      </c>
      <c r="B164" s="91" t="s">
        <v>1355</v>
      </c>
      <c r="C164" s="91">
        <v>2</v>
      </c>
      <c r="D164" s="133">
        <v>0.003240188997791782</v>
      </c>
      <c r="E164" s="133">
        <v>2.623766000133931</v>
      </c>
      <c r="F164" s="91" t="s">
        <v>1385</v>
      </c>
      <c r="G164" s="91" t="b">
        <v>0</v>
      </c>
      <c r="H164" s="91" t="b">
        <v>0</v>
      </c>
      <c r="I164" s="91" t="b">
        <v>0</v>
      </c>
      <c r="J164" s="91" t="b">
        <v>0</v>
      </c>
      <c r="K164" s="91" t="b">
        <v>0</v>
      </c>
      <c r="L164" s="91" t="b">
        <v>0</v>
      </c>
    </row>
    <row r="165" spans="1:12" ht="15">
      <c r="A165" s="91" t="s">
        <v>1355</v>
      </c>
      <c r="B165" s="91" t="s">
        <v>1356</v>
      </c>
      <c r="C165" s="91">
        <v>2</v>
      </c>
      <c r="D165" s="133">
        <v>0.003240188997791782</v>
      </c>
      <c r="E165" s="133">
        <v>2.623766000133931</v>
      </c>
      <c r="F165" s="91" t="s">
        <v>1385</v>
      </c>
      <c r="G165" s="91" t="b">
        <v>0</v>
      </c>
      <c r="H165" s="91" t="b">
        <v>0</v>
      </c>
      <c r="I165" s="91" t="b">
        <v>0</v>
      </c>
      <c r="J165" s="91" t="b">
        <v>0</v>
      </c>
      <c r="K165" s="91" t="b">
        <v>0</v>
      </c>
      <c r="L165" s="91" t="b">
        <v>0</v>
      </c>
    </row>
    <row r="166" spans="1:12" ht="15">
      <c r="A166" s="91" t="s">
        <v>1356</v>
      </c>
      <c r="B166" s="91" t="s">
        <v>1357</v>
      </c>
      <c r="C166" s="91">
        <v>2</v>
      </c>
      <c r="D166" s="133">
        <v>0.003240188997791782</v>
      </c>
      <c r="E166" s="133">
        <v>2.623766000133931</v>
      </c>
      <c r="F166" s="91" t="s">
        <v>1385</v>
      </c>
      <c r="G166" s="91" t="b">
        <v>0</v>
      </c>
      <c r="H166" s="91" t="b">
        <v>0</v>
      </c>
      <c r="I166" s="91" t="b">
        <v>0</v>
      </c>
      <c r="J166" s="91" t="b">
        <v>0</v>
      </c>
      <c r="K166" s="91" t="b">
        <v>0</v>
      </c>
      <c r="L166" s="91" t="b">
        <v>0</v>
      </c>
    </row>
    <row r="167" spans="1:12" ht="15">
      <c r="A167" s="91" t="s">
        <v>1357</v>
      </c>
      <c r="B167" s="91" t="s">
        <v>1261</v>
      </c>
      <c r="C167" s="91">
        <v>2</v>
      </c>
      <c r="D167" s="133">
        <v>0.003240188997791782</v>
      </c>
      <c r="E167" s="133">
        <v>2.0796979557836552</v>
      </c>
      <c r="F167" s="91" t="s">
        <v>1385</v>
      </c>
      <c r="G167" s="91" t="b">
        <v>0</v>
      </c>
      <c r="H167" s="91" t="b">
        <v>0</v>
      </c>
      <c r="I167" s="91" t="b">
        <v>0</v>
      </c>
      <c r="J167" s="91" t="b">
        <v>0</v>
      </c>
      <c r="K167" s="91" t="b">
        <v>0</v>
      </c>
      <c r="L167" s="91" t="b">
        <v>0</v>
      </c>
    </row>
    <row r="168" spans="1:12" ht="15">
      <c r="A168" s="91" t="s">
        <v>1002</v>
      </c>
      <c r="B168" s="91" t="s">
        <v>1358</v>
      </c>
      <c r="C168" s="91">
        <v>2</v>
      </c>
      <c r="D168" s="133">
        <v>0.003240188997791782</v>
      </c>
      <c r="E168" s="133">
        <v>1.623766000133931</v>
      </c>
      <c r="F168" s="91" t="s">
        <v>1385</v>
      </c>
      <c r="G168" s="91" t="b">
        <v>0</v>
      </c>
      <c r="H168" s="91" t="b">
        <v>0</v>
      </c>
      <c r="I168" s="91" t="b">
        <v>0</v>
      </c>
      <c r="J168" s="91" t="b">
        <v>0</v>
      </c>
      <c r="K168" s="91" t="b">
        <v>0</v>
      </c>
      <c r="L168" s="91" t="b">
        <v>0</v>
      </c>
    </row>
    <row r="169" spans="1:12" ht="15">
      <c r="A169" s="91" t="s">
        <v>1280</v>
      </c>
      <c r="B169" s="91" t="s">
        <v>1359</v>
      </c>
      <c r="C169" s="91">
        <v>2</v>
      </c>
      <c r="D169" s="133">
        <v>0.003240188997791782</v>
      </c>
      <c r="E169" s="133">
        <v>2.3227360044699497</v>
      </c>
      <c r="F169" s="91" t="s">
        <v>1385</v>
      </c>
      <c r="G169" s="91" t="b">
        <v>0</v>
      </c>
      <c r="H169" s="91" t="b">
        <v>0</v>
      </c>
      <c r="I169" s="91" t="b">
        <v>0</v>
      </c>
      <c r="J169" s="91" t="b">
        <v>0</v>
      </c>
      <c r="K169" s="91" t="b">
        <v>0</v>
      </c>
      <c r="L169" s="91" t="b">
        <v>0</v>
      </c>
    </row>
    <row r="170" spans="1:12" ht="15">
      <c r="A170" s="91" t="s">
        <v>346</v>
      </c>
      <c r="B170" s="91" t="s">
        <v>1002</v>
      </c>
      <c r="C170" s="91">
        <v>2</v>
      </c>
      <c r="D170" s="133">
        <v>0.003240188997791782</v>
      </c>
      <c r="E170" s="133">
        <v>0.648334191624668</v>
      </c>
      <c r="F170" s="91" t="s">
        <v>1385</v>
      </c>
      <c r="G170" s="91" t="b">
        <v>0</v>
      </c>
      <c r="H170" s="91" t="b">
        <v>0</v>
      </c>
      <c r="I170" s="91" t="b">
        <v>0</v>
      </c>
      <c r="J170" s="91" t="b">
        <v>0</v>
      </c>
      <c r="K170" s="91" t="b">
        <v>0</v>
      </c>
      <c r="L170" s="91" t="b">
        <v>0</v>
      </c>
    </row>
    <row r="171" spans="1:12" ht="15">
      <c r="A171" s="91" t="s">
        <v>1002</v>
      </c>
      <c r="B171" s="91" t="s">
        <v>1281</v>
      </c>
      <c r="C171" s="91">
        <v>2</v>
      </c>
      <c r="D171" s="133">
        <v>0.003240188997791782</v>
      </c>
      <c r="E171" s="133">
        <v>1.4476747410782496</v>
      </c>
      <c r="F171" s="91" t="s">
        <v>1385</v>
      </c>
      <c r="G171" s="91" t="b">
        <v>0</v>
      </c>
      <c r="H171" s="91" t="b">
        <v>0</v>
      </c>
      <c r="I171" s="91" t="b">
        <v>0</v>
      </c>
      <c r="J171" s="91" t="b">
        <v>0</v>
      </c>
      <c r="K171" s="91" t="b">
        <v>0</v>
      </c>
      <c r="L171" s="91" t="b">
        <v>0</v>
      </c>
    </row>
    <row r="172" spans="1:12" ht="15">
      <c r="A172" s="91" t="s">
        <v>1281</v>
      </c>
      <c r="B172" s="91" t="s">
        <v>1305</v>
      </c>
      <c r="C172" s="91">
        <v>2</v>
      </c>
      <c r="D172" s="133">
        <v>0.003240188997791782</v>
      </c>
      <c r="E172" s="133">
        <v>2.271583482022568</v>
      </c>
      <c r="F172" s="91" t="s">
        <v>1385</v>
      </c>
      <c r="G172" s="91" t="b">
        <v>0</v>
      </c>
      <c r="H172" s="91" t="b">
        <v>0</v>
      </c>
      <c r="I172" s="91" t="b">
        <v>0</v>
      </c>
      <c r="J172" s="91" t="b">
        <v>0</v>
      </c>
      <c r="K172" s="91" t="b">
        <v>0</v>
      </c>
      <c r="L172" s="91" t="b">
        <v>0</v>
      </c>
    </row>
    <row r="173" spans="1:12" ht="15">
      <c r="A173" s="91" t="s">
        <v>1305</v>
      </c>
      <c r="B173" s="91" t="s">
        <v>1360</v>
      </c>
      <c r="C173" s="91">
        <v>2</v>
      </c>
      <c r="D173" s="133">
        <v>0.003240188997791782</v>
      </c>
      <c r="E173" s="133">
        <v>2.44767474107825</v>
      </c>
      <c r="F173" s="91" t="s">
        <v>1385</v>
      </c>
      <c r="G173" s="91" t="b">
        <v>0</v>
      </c>
      <c r="H173" s="91" t="b">
        <v>0</v>
      </c>
      <c r="I173" s="91" t="b">
        <v>0</v>
      </c>
      <c r="J173" s="91" t="b">
        <v>1</v>
      </c>
      <c r="K173" s="91" t="b">
        <v>0</v>
      </c>
      <c r="L173" s="91" t="b">
        <v>0</v>
      </c>
    </row>
    <row r="174" spans="1:12" ht="15">
      <c r="A174" s="91" t="s">
        <v>1360</v>
      </c>
      <c r="B174" s="91" t="s">
        <v>1361</v>
      </c>
      <c r="C174" s="91">
        <v>2</v>
      </c>
      <c r="D174" s="133">
        <v>0.003240188997791782</v>
      </c>
      <c r="E174" s="133">
        <v>2.623766000133931</v>
      </c>
      <c r="F174" s="91" t="s">
        <v>1385</v>
      </c>
      <c r="G174" s="91" t="b">
        <v>1</v>
      </c>
      <c r="H174" s="91" t="b">
        <v>0</v>
      </c>
      <c r="I174" s="91" t="b">
        <v>0</v>
      </c>
      <c r="J174" s="91" t="b">
        <v>0</v>
      </c>
      <c r="K174" s="91" t="b">
        <v>0</v>
      </c>
      <c r="L174" s="91" t="b">
        <v>0</v>
      </c>
    </row>
    <row r="175" spans="1:12" ht="15">
      <c r="A175" s="91" t="s">
        <v>1361</v>
      </c>
      <c r="B175" s="91" t="s">
        <v>1362</v>
      </c>
      <c r="C175" s="91">
        <v>2</v>
      </c>
      <c r="D175" s="133">
        <v>0.003240188997791782</v>
      </c>
      <c r="E175" s="133">
        <v>2.623766000133931</v>
      </c>
      <c r="F175" s="91" t="s">
        <v>1385</v>
      </c>
      <c r="G175" s="91" t="b">
        <v>0</v>
      </c>
      <c r="H175" s="91" t="b">
        <v>0</v>
      </c>
      <c r="I175" s="91" t="b">
        <v>0</v>
      </c>
      <c r="J175" s="91" t="b">
        <v>0</v>
      </c>
      <c r="K175" s="91" t="b">
        <v>0</v>
      </c>
      <c r="L175" s="91" t="b">
        <v>0</v>
      </c>
    </row>
    <row r="176" spans="1:12" ht="15">
      <c r="A176" s="91" t="s">
        <v>1362</v>
      </c>
      <c r="B176" s="91" t="s">
        <v>1363</v>
      </c>
      <c r="C176" s="91">
        <v>2</v>
      </c>
      <c r="D176" s="133">
        <v>0.003240188997791782</v>
      </c>
      <c r="E176" s="133">
        <v>2.623766000133931</v>
      </c>
      <c r="F176" s="91" t="s">
        <v>1385</v>
      </c>
      <c r="G176" s="91" t="b">
        <v>0</v>
      </c>
      <c r="H176" s="91" t="b">
        <v>0</v>
      </c>
      <c r="I176" s="91" t="b">
        <v>0</v>
      </c>
      <c r="J176" s="91" t="b">
        <v>0</v>
      </c>
      <c r="K176" s="91" t="b">
        <v>0</v>
      </c>
      <c r="L176" s="91" t="b">
        <v>0</v>
      </c>
    </row>
    <row r="177" spans="1:12" ht="15">
      <c r="A177" s="91" t="s">
        <v>1363</v>
      </c>
      <c r="B177" s="91" t="s">
        <v>1364</v>
      </c>
      <c r="C177" s="91">
        <v>2</v>
      </c>
      <c r="D177" s="133">
        <v>0.003240188997791782</v>
      </c>
      <c r="E177" s="133">
        <v>2.623766000133931</v>
      </c>
      <c r="F177" s="91" t="s">
        <v>1385</v>
      </c>
      <c r="G177" s="91" t="b">
        <v>0</v>
      </c>
      <c r="H177" s="91" t="b">
        <v>0</v>
      </c>
      <c r="I177" s="91" t="b">
        <v>0</v>
      </c>
      <c r="J177" s="91" t="b">
        <v>0</v>
      </c>
      <c r="K177" s="91" t="b">
        <v>0</v>
      </c>
      <c r="L177" s="91" t="b">
        <v>0</v>
      </c>
    </row>
    <row r="178" spans="1:12" ht="15">
      <c r="A178" s="91" t="s">
        <v>1364</v>
      </c>
      <c r="B178" s="91" t="s">
        <v>1002</v>
      </c>
      <c r="C178" s="91">
        <v>2</v>
      </c>
      <c r="D178" s="133">
        <v>0.003240188997791782</v>
      </c>
      <c r="E178" s="133">
        <v>1.6025767010639929</v>
      </c>
      <c r="F178" s="91" t="s">
        <v>1385</v>
      </c>
      <c r="G178" s="91" t="b">
        <v>0</v>
      </c>
      <c r="H178" s="91" t="b">
        <v>0</v>
      </c>
      <c r="I178" s="91" t="b">
        <v>0</v>
      </c>
      <c r="J178" s="91" t="b">
        <v>0</v>
      </c>
      <c r="K178" s="91" t="b">
        <v>0</v>
      </c>
      <c r="L178" s="91" t="b">
        <v>0</v>
      </c>
    </row>
    <row r="179" spans="1:12" ht="15">
      <c r="A179" s="91" t="s">
        <v>1368</v>
      </c>
      <c r="B179" s="91" t="s">
        <v>1369</v>
      </c>
      <c r="C179" s="91">
        <v>2</v>
      </c>
      <c r="D179" s="133">
        <v>0.003240188997791782</v>
      </c>
      <c r="E179" s="133">
        <v>2.623766000133931</v>
      </c>
      <c r="F179" s="91" t="s">
        <v>1385</v>
      </c>
      <c r="G179" s="91" t="b">
        <v>0</v>
      </c>
      <c r="H179" s="91" t="b">
        <v>0</v>
      </c>
      <c r="I179" s="91" t="b">
        <v>0</v>
      </c>
      <c r="J179" s="91" t="b">
        <v>1</v>
      </c>
      <c r="K179" s="91" t="b">
        <v>0</v>
      </c>
      <c r="L179" s="91" t="b">
        <v>0</v>
      </c>
    </row>
    <row r="180" spans="1:12" ht="15">
      <c r="A180" s="91" t="s">
        <v>1369</v>
      </c>
      <c r="B180" s="91" t="s">
        <v>1370</v>
      </c>
      <c r="C180" s="91">
        <v>2</v>
      </c>
      <c r="D180" s="133">
        <v>0.003240188997791782</v>
      </c>
      <c r="E180" s="133">
        <v>2.623766000133931</v>
      </c>
      <c r="F180" s="91" t="s">
        <v>1385</v>
      </c>
      <c r="G180" s="91" t="b">
        <v>1</v>
      </c>
      <c r="H180" s="91" t="b">
        <v>0</v>
      </c>
      <c r="I180" s="91" t="b">
        <v>0</v>
      </c>
      <c r="J180" s="91" t="b">
        <v>0</v>
      </c>
      <c r="K180" s="91" t="b">
        <v>0</v>
      </c>
      <c r="L180" s="91" t="b">
        <v>0</v>
      </c>
    </row>
    <row r="181" spans="1:12" ht="15">
      <c r="A181" s="91" t="s">
        <v>1370</v>
      </c>
      <c r="B181" s="91" t="s">
        <v>1029</v>
      </c>
      <c r="C181" s="91">
        <v>2</v>
      </c>
      <c r="D181" s="133">
        <v>0.003240188997791782</v>
      </c>
      <c r="E181" s="133">
        <v>2.3227360044699497</v>
      </c>
      <c r="F181" s="91" t="s">
        <v>1385</v>
      </c>
      <c r="G181" s="91" t="b">
        <v>0</v>
      </c>
      <c r="H181" s="91" t="b">
        <v>0</v>
      </c>
      <c r="I181" s="91" t="b">
        <v>0</v>
      </c>
      <c r="J181" s="91" t="b">
        <v>1</v>
      </c>
      <c r="K181" s="91" t="b">
        <v>0</v>
      </c>
      <c r="L181" s="91" t="b">
        <v>0</v>
      </c>
    </row>
    <row r="182" spans="1:12" ht="15">
      <c r="A182" s="91" t="s">
        <v>1029</v>
      </c>
      <c r="B182" s="91" t="s">
        <v>1371</v>
      </c>
      <c r="C182" s="91">
        <v>2</v>
      </c>
      <c r="D182" s="133">
        <v>0.003240188997791782</v>
      </c>
      <c r="E182" s="133">
        <v>2.3227360044699497</v>
      </c>
      <c r="F182" s="91" t="s">
        <v>1385</v>
      </c>
      <c r="G182" s="91" t="b">
        <v>1</v>
      </c>
      <c r="H182" s="91" t="b">
        <v>0</v>
      </c>
      <c r="I182" s="91" t="b">
        <v>0</v>
      </c>
      <c r="J182" s="91" t="b">
        <v>0</v>
      </c>
      <c r="K182" s="91" t="b">
        <v>0</v>
      </c>
      <c r="L182" s="91" t="b">
        <v>0</v>
      </c>
    </row>
    <row r="183" spans="1:12" ht="15">
      <c r="A183" s="91" t="s">
        <v>1371</v>
      </c>
      <c r="B183" s="91" t="s">
        <v>1372</v>
      </c>
      <c r="C183" s="91">
        <v>2</v>
      </c>
      <c r="D183" s="133">
        <v>0.003240188997791782</v>
      </c>
      <c r="E183" s="133">
        <v>2.623766000133931</v>
      </c>
      <c r="F183" s="91" t="s">
        <v>1385</v>
      </c>
      <c r="G183" s="91" t="b">
        <v>0</v>
      </c>
      <c r="H183" s="91" t="b">
        <v>0</v>
      </c>
      <c r="I183" s="91" t="b">
        <v>0</v>
      </c>
      <c r="J183" s="91" t="b">
        <v>0</v>
      </c>
      <c r="K183" s="91" t="b">
        <v>0</v>
      </c>
      <c r="L183" s="91" t="b">
        <v>0</v>
      </c>
    </row>
    <row r="184" spans="1:12" ht="15">
      <c r="A184" s="91" t="s">
        <v>1372</v>
      </c>
      <c r="B184" s="91" t="s">
        <v>1373</v>
      </c>
      <c r="C184" s="91">
        <v>2</v>
      </c>
      <c r="D184" s="133">
        <v>0.003240188997791782</v>
      </c>
      <c r="E184" s="133">
        <v>2.623766000133931</v>
      </c>
      <c r="F184" s="91" t="s">
        <v>1385</v>
      </c>
      <c r="G184" s="91" t="b">
        <v>0</v>
      </c>
      <c r="H184" s="91" t="b">
        <v>0</v>
      </c>
      <c r="I184" s="91" t="b">
        <v>0</v>
      </c>
      <c r="J184" s="91" t="b">
        <v>0</v>
      </c>
      <c r="K184" s="91" t="b">
        <v>0</v>
      </c>
      <c r="L184" s="91" t="b">
        <v>0</v>
      </c>
    </row>
    <row r="185" spans="1:12" ht="15">
      <c r="A185" s="91" t="s">
        <v>1373</v>
      </c>
      <c r="B185" s="91" t="s">
        <v>1374</v>
      </c>
      <c r="C185" s="91">
        <v>2</v>
      </c>
      <c r="D185" s="133">
        <v>0.003240188997791782</v>
      </c>
      <c r="E185" s="133">
        <v>2.623766000133931</v>
      </c>
      <c r="F185" s="91" t="s">
        <v>1385</v>
      </c>
      <c r="G185" s="91" t="b">
        <v>0</v>
      </c>
      <c r="H185" s="91" t="b">
        <v>0</v>
      </c>
      <c r="I185" s="91" t="b">
        <v>0</v>
      </c>
      <c r="J185" s="91" t="b">
        <v>0</v>
      </c>
      <c r="K185" s="91" t="b">
        <v>0</v>
      </c>
      <c r="L185" s="91" t="b">
        <v>0</v>
      </c>
    </row>
    <row r="186" spans="1:12" ht="15">
      <c r="A186" s="91" t="s">
        <v>1374</v>
      </c>
      <c r="B186" s="91" t="s">
        <v>1375</v>
      </c>
      <c r="C186" s="91">
        <v>2</v>
      </c>
      <c r="D186" s="133">
        <v>0.003240188997791782</v>
      </c>
      <c r="E186" s="133">
        <v>2.623766000133931</v>
      </c>
      <c r="F186" s="91" t="s">
        <v>1385</v>
      </c>
      <c r="G186" s="91" t="b">
        <v>0</v>
      </c>
      <c r="H186" s="91" t="b">
        <v>0</v>
      </c>
      <c r="I186" s="91" t="b">
        <v>0</v>
      </c>
      <c r="J186" s="91" t="b">
        <v>0</v>
      </c>
      <c r="K186" s="91" t="b">
        <v>0</v>
      </c>
      <c r="L186" s="91" t="b">
        <v>0</v>
      </c>
    </row>
    <row r="187" spans="1:12" ht="15">
      <c r="A187" s="91" t="s">
        <v>1375</v>
      </c>
      <c r="B187" s="91" t="s">
        <v>1376</v>
      </c>
      <c r="C187" s="91">
        <v>2</v>
      </c>
      <c r="D187" s="133">
        <v>0.003240188997791782</v>
      </c>
      <c r="E187" s="133">
        <v>2.623766000133931</v>
      </c>
      <c r="F187" s="91" t="s">
        <v>1385</v>
      </c>
      <c r="G187" s="91" t="b">
        <v>0</v>
      </c>
      <c r="H187" s="91" t="b">
        <v>0</v>
      </c>
      <c r="I187" s="91" t="b">
        <v>0</v>
      </c>
      <c r="J187" s="91" t="b">
        <v>0</v>
      </c>
      <c r="K187" s="91" t="b">
        <v>0</v>
      </c>
      <c r="L187" s="91" t="b">
        <v>0</v>
      </c>
    </row>
    <row r="188" spans="1:12" ht="15">
      <c r="A188" s="91" t="s">
        <v>1376</v>
      </c>
      <c r="B188" s="91" t="s">
        <v>1377</v>
      </c>
      <c r="C188" s="91">
        <v>2</v>
      </c>
      <c r="D188" s="133">
        <v>0.003240188997791782</v>
      </c>
      <c r="E188" s="133">
        <v>2.623766000133931</v>
      </c>
      <c r="F188" s="91" t="s">
        <v>1385</v>
      </c>
      <c r="G188" s="91" t="b">
        <v>0</v>
      </c>
      <c r="H188" s="91" t="b">
        <v>0</v>
      </c>
      <c r="I188" s="91" t="b">
        <v>0</v>
      </c>
      <c r="J188" s="91" t="b">
        <v>0</v>
      </c>
      <c r="K188" s="91" t="b">
        <v>0</v>
      </c>
      <c r="L188" s="91" t="b">
        <v>0</v>
      </c>
    </row>
    <row r="189" spans="1:12" ht="15">
      <c r="A189" s="91" t="s">
        <v>1377</v>
      </c>
      <c r="B189" s="91" t="s">
        <v>1037</v>
      </c>
      <c r="C189" s="91">
        <v>2</v>
      </c>
      <c r="D189" s="133">
        <v>0.003240188997791782</v>
      </c>
      <c r="E189" s="133">
        <v>2.1466447454142688</v>
      </c>
      <c r="F189" s="91" t="s">
        <v>1385</v>
      </c>
      <c r="G189" s="91" t="b">
        <v>0</v>
      </c>
      <c r="H189" s="91" t="b">
        <v>0</v>
      </c>
      <c r="I189" s="91" t="b">
        <v>0</v>
      </c>
      <c r="J189" s="91" t="b">
        <v>0</v>
      </c>
      <c r="K189" s="91" t="b">
        <v>0</v>
      </c>
      <c r="L189" s="91" t="b">
        <v>0</v>
      </c>
    </row>
    <row r="190" spans="1:12" ht="15">
      <c r="A190" s="91" t="s">
        <v>1037</v>
      </c>
      <c r="B190" s="91" t="s">
        <v>1378</v>
      </c>
      <c r="C190" s="91">
        <v>2</v>
      </c>
      <c r="D190" s="133">
        <v>0.003240188997791782</v>
      </c>
      <c r="E190" s="133">
        <v>2.1466447454142688</v>
      </c>
      <c r="F190" s="91" t="s">
        <v>1385</v>
      </c>
      <c r="G190" s="91" t="b">
        <v>0</v>
      </c>
      <c r="H190" s="91" t="b">
        <v>0</v>
      </c>
      <c r="I190" s="91" t="b">
        <v>0</v>
      </c>
      <c r="J190" s="91" t="b">
        <v>0</v>
      </c>
      <c r="K190" s="91" t="b">
        <v>0</v>
      </c>
      <c r="L190" s="91" t="b">
        <v>0</v>
      </c>
    </row>
    <row r="191" spans="1:12" ht="15">
      <c r="A191" s="91" t="s">
        <v>1046</v>
      </c>
      <c r="B191" s="91" t="s">
        <v>1012</v>
      </c>
      <c r="C191" s="91">
        <v>2</v>
      </c>
      <c r="D191" s="133">
        <v>0.003240188997791782</v>
      </c>
      <c r="E191" s="133">
        <v>1.7487047367422308</v>
      </c>
      <c r="F191" s="91" t="s">
        <v>1385</v>
      </c>
      <c r="G191" s="91" t="b">
        <v>1</v>
      </c>
      <c r="H191" s="91" t="b">
        <v>0</v>
      </c>
      <c r="I191" s="91" t="b">
        <v>0</v>
      </c>
      <c r="J191" s="91" t="b">
        <v>0</v>
      </c>
      <c r="K191" s="91" t="b">
        <v>0</v>
      </c>
      <c r="L191" s="91" t="b">
        <v>0</v>
      </c>
    </row>
    <row r="192" spans="1:12" ht="15">
      <c r="A192" s="91" t="s">
        <v>1012</v>
      </c>
      <c r="B192" s="91" t="s">
        <v>339</v>
      </c>
      <c r="C192" s="91">
        <v>2</v>
      </c>
      <c r="D192" s="133">
        <v>0.003240188997791782</v>
      </c>
      <c r="E192" s="133">
        <v>1.9247959957979122</v>
      </c>
      <c r="F192" s="91" t="s">
        <v>1385</v>
      </c>
      <c r="G192" s="91" t="b">
        <v>0</v>
      </c>
      <c r="H192" s="91" t="b">
        <v>0</v>
      </c>
      <c r="I192" s="91" t="b">
        <v>0</v>
      </c>
      <c r="J192" s="91" t="b">
        <v>0</v>
      </c>
      <c r="K192" s="91" t="b">
        <v>0</v>
      </c>
      <c r="L192" s="91" t="b">
        <v>0</v>
      </c>
    </row>
    <row r="193" spans="1:12" ht="15">
      <c r="A193" s="91" t="s">
        <v>339</v>
      </c>
      <c r="B193" s="91" t="s">
        <v>1047</v>
      </c>
      <c r="C193" s="91">
        <v>2</v>
      </c>
      <c r="D193" s="133">
        <v>0.003240188997791782</v>
      </c>
      <c r="E193" s="133">
        <v>1.9705534863585874</v>
      </c>
      <c r="F193" s="91" t="s">
        <v>1385</v>
      </c>
      <c r="G193" s="91" t="b">
        <v>0</v>
      </c>
      <c r="H193" s="91" t="b">
        <v>0</v>
      </c>
      <c r="I193" s="91" t="b">
        <v>0</v>
      </c>
      <c r="J193" s="91" t="b">
        <v>1</v>
      </c>
      <c r="K193" s="91" t="b">
        <v>0</v>
      </c>
      <c r="L193" s="91" t="b">
        <v>0</v>
      </c>
    </row>
    <row r="194" spans="1:12" ht="15">
      <c r="A194" s="91" t="s">
        <v>970</v>
      </c>
      <c r="B194" s="91" t="s">
        <v>1048</v>
      </c>
      <c r="C194" s="91">
        <v>2</v>
      </c>
      <c r="D194" s="133">
        <v>0.003240188997791782</v>
      </c>
      <c r="E194" s="133">
        <v>2.3227360044699497</v>
      </c>
      <c r="F194" s="91" t="s">
        <v>1385</v>
      </c>
      <c r="G194" s="91" t="b">
        <v>0</v>
      </c>
      <c r="H194" s="91" t="b">
        <v>0</v>
      </c>
      <c r="I194" s="91" t="b">
        <v>0</v>
      </c>
      <c r="J194" s="91" t="b">
        <v>1</v>
      </c>
      <c r="K194" s="91" t="b">
        <v>0</v>
      </c>
      <c r="L194" s="91" t="b">
        <v>0</v>
      </c>
    </row>
    <row r="195" spans="1:12" ht="15">
      <c r="A195" s="91" t="s">
        <v>1048</v>
      </c>
      <c r="B195" s="91" t="s">
        <v>1049</v>
      </c>
      <c r="C195" s="91">
        <v>2</v>
      </c>
      <c r="D195" s="133">
        <v>0.003240188997791782</v>
      </c>
      <c r="E195" s="133">
        <v>2.623766000133931</v>
      </c>
      <c r="F195" s="91" t="s">
        <v>1385</v>
      </c>
      <c r="G195" s="91" t="b">
        <v>1</v>
      </c>
      <c r="H195" s="91" t="b">
        <v>0</v>
      </c>
      <c r="I195" s="91" t="b">
        <v>0</v>
      </c>
      <c r="J195" s="91" t="b">
        <v>0</v>
      </c>
      <c r="K195" s="91" t="b">
        <v>0</v>
      </c>
      <c r="L195" s="91" t="b">
        <v>0</v>
      </c>
    </row>
    <row r="196" spans="1:12" ht="15">
      <c r="A196" s="91" t="s">
        <v>1049</v>
      </c>
      <c r="B196" s="91" t="s">
        <v>1050</v>
      </c>
      <c r="C196" s="91">
        <v>2</v>
      </c>
      <c r="D196" s="133">
        <v>0.003240188997791782</v>
      </c>
      <c r="E196" s="133">
        <v>2.623766000133931</v>
      </c>
      <c r="F196" s="91" t="s">
        <v>1385</v>
      </c>
      <c r="G196" s="91" t="b">
        <v>0</v>
      </c>
      <c r="H196" s="91" t="b">
        <v>0</v>
      </c>
      <c r="I196" s="91" t="b">
        <v>0</v>
      </c>
      <c r="J196" s="91" t="b">
        <v>0</v>
      </c>
      <c r="K196" s="91" t="b">
        <v>0</v>
      </c>
      <c r="L196" s="91" t="b">
        <v>0</v>
      </c>
    </row>
    <row r="197" spans="1:12" ht="15">
      <c r="A197" s="91" t="s">
        <v>214</v>
      </c>
      <c r="B197" s="91" t="s">
        <v>1036</v>
      </c>
      <c r="C197" s="91">
        <v>2</v>
      </c>
      <c r="D197" s="133">
        <v>0.003240188997791782</v>
      </c>
      <c r="E197" s="133">
        <v>2.271583482022568</v>
      </c>
      <c r="F197" s="91" t="s">
        <v>1385</v>
      </c>
      <c r="G197" s="91" t="b">
        <v>0</v>
      </c>
      <c r="H197" s="91" t="b">
        <v>0</v>
      </c>
      <c r="I197" s="91" t="b">
        <v>0</v>
      </c>
      <c r="J197" s="91" t="b">
        <v>0</v>
      </c>
      <c r="K197" s="91" t="b">
        <v>0</v>
      </c>
      <c r="L197" s="91" t="b">
        <v>0</v>
      </c>
    </row>
    <row r="198" spans="1:12" ht="15">
      <c r="A198" s="91" t="s">
        <v>1037</v>
      </c>
      <c r="B198" s="91" t="s">
        <v>1035</v>
      </c>
      <c r="C198" s="91">
        <v>2</v>
      </c>
      <c r="D198" s="133">
        <v>0.003240188997791782</v>
      </c>
      <c r="E198" s="133">
        <v>1.9705534863585872</v>
      </c>
      <c r="F198" s="91" t="s">
        <v>1385</v>
      </c>
      <c r="G198" s="91" t="b">
        <v>0</v>
      </c>
      <c r="H198" s="91" t="b">
        <v>0</v>
      </c>
      <c r="I198" s="91" t="b">
        <v>0</v>
      </c>
      <c r="J198" s="91" t="b">
        <v>0</v>
      </c>
      <c r="K198" s="91" t="b">
        <v>0</v>
      </c>
      <c r="L198" s="91" t="b">
        <v>0</v>
      </c>
    </row>
    <row r="199" spans="1:12" ht="15">
      <c r="A199" s="91" t="s">
        <v>1035</v>
      </c>
      <c r="B199" s="91" t="s">
        <v>1034</v>
      </c>
      <c r="C199" s="91">
        <v>2</v>
      </c>
      <c r="D199" s="133">
        <v>0.003240188997791782</v>
      </c>
      <c r="E199" s="133">
        <v>2.1466447454142688</v>
      </c>
      <c r="F199" s="91" t="s">
        <v>1385</v>
      </c>
      <c r="G199" s="91" t="b">
        <v>0</v>
      </c>
      <c r="H199" s="91" t="b">
        <v>0</v>
      </c>
      <c r="I199" s="91" t="b">
        <v>0</v>
      </c>
      <c r="J199" s="91" t="b">
        <v>0</v>
      </c>
      <c r="K199" s="91" t="b">
        <v>0</v>
      </c>
      <c r="L199" s="91" t="b">
        <v>0</v>
      </c>
    </row>
    <row r="200" spans="1:12" ht="15">
      <c r="A200" s="91" t="s">
        <v>1038</v>
      </c>
      <c r="B200" s="91" t="s">
        <v>1040</v>
      </c>
      <c r="C200" s="91">
        <v>2</v>
      </c>
      <c r="D200" s="133">
        <v>0.003240188997791782</v>
      </c>
      <c r="E200" s="133">
        <v>2.44767474107825</v>
      </c>
      <c r="F200" s="91" t="s">
        <v>1385</v>
      </c>
      <c r="G200" s="91" t="b">
        <v>0</v>
      </c>
      <c r="H200" s="91" t="b">
        <v>0</v>
      </c>
      <c r="I200" s="91" t="b">
        <v>0</v>
      </c>
      <c r="J200" s="91" t="b">
        <v>0</v>
      </c>
      <c r="K200" s="91" t="b">
        <v>0</v>
      </c>
      <c r="L200" s="91" t="b">
        <v>0</v>
      </c>
    </row>
    <row r="201" spans="1:12" ht="15">
      <c r="A201" s="91" t="s">
        <v>1040</v>
      </c>
      <c r="B201" s="91" t="s">
        <v>1379</v>
      </c>
      <c r="C201" s="91">
        <v>2</v>
      </c>
      <c r="D201" s="133">
        <v>0.003240188997791782</v>
      </c>
      <c r="E201" s="133">
        <v>2.623766000133931</v>
      </c>
      <c r="F201" s="91" t="s">
        <v>1385</v>
      </c>
      <c r="G201" s="91" t="b">
        <v>0</v>
      </c>
      <c r="H201" s="91" t="b">
        <v>0</v>
      </c>
      <c r="I201" s="91" t="b">
        <v>0</v>
      </c>
      <c r="J201" s="91" t="b">
        <v>0</v>
      </c>
      <c r="K201" s="91" t="b">
        <v>0</v>
      </c>
      <c r="L201" s="91" t="b">
        <v>0</v>
      </c>
    </row>
    <row r="202" spans="1:12" ht="15">
      <c r="A202" s="91" t="s">
        <v>1379</v>
      </c>
      <c r="B202" s="91" t="s">
        <v>1380</v>
      </c>
      <c r="C202" s="91">
        <v>2</v>
      </c>
      <c r="D202" s="133">
        <v>0.003240188997791782</v>
      </c>
      <c r="E202" s="133">
        <v>2.623766000133931</v>
      </c>
      <c r="F202" s="91" t="s">
        <v>1385</v>
      </c>
      <c r="G202" s="91" t="b">
        <v>0</v>
      </c>
      <c r="H202" s="91" t="b">
        <v>0</v>
      </c>
      <c r="I202" s="91" t="b">
        <v>0</v>
      </c>
      <c r="J202" s="91" t="b">
        <v>0</v>
      </c>
      <c r="K202" s="91" t="b">
        <v>0</v>
      </c>
      <c r="L202" s="91" t="b">
        <v>0</v>
      </c>
    </row>
    <row r="203" spans="1:12" ht="15">
      <c r="A203" s="91" t="s">
        <v>1380</v>
      </c>
      <c r="B203" s="91" t="s">
        <v>1381</v>
      </c>
      <c r="C203" s="91">
        <v>2</v>
      </c>
      <c r="D203" s="133">
        <v>0.003240188997791782</v>
      </c>
      <c r="E203" s="133">
        <v>2.623766000133931</v>
      </c>
      <c r="F203" s="91" t="s">
        <v>1385</v>
      </c>
      <c r="G203" s="91" t="b">
        <v>0</v>
      </c>
      <c r="H203" s="91" t="b">
        <v>0</v>
      </c>
      <c r="I203" s="91" t="b">
        <v>0</v>
      </c>
      <c r="J203" s="91" t="b">
        <v>0</v>
      </c>
      <c r="K203" s="91" t="b">
        <v>0</v>
      </c>
      <c r="L203" s="91" t="b">
        <v>0</v>
      </c>
    </row>
    <row r="204" spans="1:12" ht="15">
      <c r="A204" s="91" t="s">
        <v>1381</v>
      </c>
      <c r="B204" s="91" t="s">
        <v>962</v>
      </c>
      <c r="C204" s="91">
        <v>2</v>
      </c>
      <c r="D204" s="133">
        <v>0.003240188997791782</v>
      </c>
      <c r="E204" s="133">
        <v>1.7206760131419874</v>
      </c>
      <c r="F204" s="91" t="s">
        <v>1385</v>
      </c>
      <c r="G204" s="91" t="b">
        <v>0</v>
      </c>
      <c r="H204" s="91" t="b">
        <v>0</v>
      </c>
      <c r="I204" s="91" t="b">
        <v>0</v>
      </c>
      <c r="J204" s="91" t="b">
        <v>0</v>
      </c>
      <c r="K204" s="91" t="b">
        <v>0</v>
      </c>
      <c r="L204" s="91" t="b">
        <v>0</v>
      </c>
    </row>
    <row r="205" spans="1:12" ht="15">
      <c r="A205" s="91" t="s">
        <v>962</v>
      </c>
      <c r="B205" s="91" t="s">
        <v>982</v>
      </c>
      <c r="C205" s="91">
        <v>2</v>
      </c>
      <c r="D205" s="133">
        <v>0.003240188997791782</v>
      </c>
      <c r="E205" s="133">
        <v>1.3227360044699497</v>
      </c>
      <c r="F205" s="91" t="s">
        <v>1385</v>
      </c>
      <c r="G205" s="91" t="b">
        <v>0</v>
      </c>
      <c r="H205" s="91" t="b">
        <v>0</v>
      </c>
      <c r="I205" s="91" t="b">
        <v>0</v>
      </c>
      <c r="J205" s="91" t="b">
        <v>1</v>
      </c>
      <c r="K205" s="91" t="b">
        <v>0</v>
      </c>
      <c r="L205" s="91" t="b">
        <v>0</v>
      </c>
    </row>
    <row r="206" spans="1:12" ht="15">
      <c r="A206" s="91" t="s">
        <v>1007</v>
      </c>
      <c r="B206" s="91" t="s">
        <v>1008</v>
      </c>
      <c r="C206" s="91">
        <v>8</v>
      </c>
      <c r="D206" s="133">
        <v>0.008537758014820908</v>
      </c>
      <c r="E206" s="133">
        <v>1.281601443825655</v>
      </c>
      <c r="F206" s="91" t="s">
        <v>891</v>
      </c>
      <c r="G206" s="91" t="b">
        <v>0</v>
      </c>
      <c r="H206" s="91" t="b">
        <v>0</v>
      </c>
      <c r="I206" s="91" t="b">
        <v>0</v>
      </c>
      <c r="J206" s="91" t="b">
        <v>0</v>
      </c>
      <c r="K206" s="91" t="b">
        <v>0</v>
      </c>
      <c r="L206" s="91" t="b">
        <v>0</v>
      </c>
    </row>
    <row r="207" spans="1:12" ht="15">
      <c r="A207" s="91" t="s">
        <v>1008</v>
      </c>
      <c r="B207" s="91" t="s">
        <v>965</v>
      </c>
      <c r="C207" s="91">
        <v>8</v>
      </c>
      <c r="D207" s="133">
        <v>0.008537758014820908</v>
      </c>
      <c r="E207" s="133">
        <v>1.281601443825655</v>
      </c>
      <c r="F207" s="91" t="s">
        <v>891</v>
      </c>
      <c r="G207" s="91" t="b">
        <v>0</v>
      </c>
      <c r="H207" s="91" t="b">
        <v>0</v>
      </c>
      <c r="I207" s="91" t="b">
        <v>0</v>
      </c>
      <c r="J207" s="91" t="b">
        <v>0</v>
      </c>
      <c r="K207" s="91" t="b">
        <v>0</v>
      </c>
      <c r="L207" s="91" t="b">
        <v>0</v>
      </c>
    </row>
    <row r="208" spans="1:12" ht="15">
      <c r="A208" s="91" t="s">
        <v>965</v>
      </c>
      <c r="B208" s="91" t="s">
        <v>1009</v>
      </c>
      <c r="C208" s="91">
        <v>8</v>
      </c>
      <c r="D208" s="133">
        <v>0.008537758014820908</v>
      </c>
      <c r="E208" s="133">
        <v>1.281601443825655</v>
      </c>
      <c r="F208" s="91" t="s">
        <v>891</v>
      </c>
      <c r="G208" s="91" t="b">
        <v>0</v>
      </c>
      <c r="H208" s="91" t="b">
        <v>0</v>
      </c>
      <c r="I208" s="91" t="b">
        <v>0</v>
      </c>
      <c r="J208" s="91" t="b">
        <v>0</v>
      </c>
      <c r="K208" s="91" t="b">
        <v>0</v>
      </c>
      <c r="L208" s="91" t="b">
        <v>0</v>
      </c>
    </row>
    <row r="209" spans="1:12" ht="15">
      <c r="A209" s="91" t="s">
        <v>1009</v>
      </c>
      <c r="B209" s="91" t="s">
        <v>1010</v>
      </c>
      <c r="C209" s="91">
        <v>8</v>
      </c>
      <c r="D209" s="133">
        <v>0.008537758014820908</v>
      </c>
      <c r="E209" s="133">
        <v>1.281601443825655</v>
      </c>
      <c r="F209" s="91" t="s">
        <v>891</v>
      </c>
      <c r="G209" s="91" t="b">
        <v>0</v>
      </c>
      <c r="H209" s="91" t="b">
        <v>0</v>
      </c>
      <c r="I209" s="91" t="b">
        <v>0</v>
      </c>
      <c r="J209" s="91" t="b">
        <v>0</v>
      </c>
      <c r="K209" s="91" t="b">
        <v>0</v>
      </c>
      <c r="L209" s="91" t="b">
        <v>0</v>
      </c>
    </row>
    <row r="210" spans="1:12" ht="15">
      <c r="A210" s="91" t="s">
        <v>1010</v>
      </c>
      <c r="B210" s="91" t="s">
        <v>1011</v>
      </c>
      <c r="C210" s="91">
        <v>8</v>
      </c>
      <c r="D210" s="133">
        <v>0.008537758014820908</v>
      </c>
      <c r="E210" s="133">
        <v>1.281601443825655</v>
      </c>
      <c r="F210" s="91" t="s">
        <v>891</v>
      </c>
      <c r="G210" s="91" t="b">
        <v>0</v>
      </c>
      <c r="H210" s="91" t="b">
        <v>0</v>
      </c>
      <c r="I210" s="91" t="b">
        <v>0</v>
      </c>
      <c r="J210" s="91" t="b">
        <v>0</v>
      </c>
      <c r="K210" s="91" t="b">
        <v>0</v>
      </c>
      <c r="L210" s="91" t="b">
        <v>0</v>
      </c>
    </row>
    <row r="211" spans="1:12" ht="15">
      <c r="A211" s="91" t="s">
        <v>1011</v>
      </c>
      <c r="B211" s="91" t="s">
        <v>1012</v>
      </c>
      <c r="C211" s="91">
        <v>8</v>
      </c>
      <c r="D211" s="133">
        <v>0.008537758014820908</v>
      </c>
      <c r="E211" s="133">
        <v>1.281601443825655</v>
      </c>
      <c r="F211" s="91" t="s">
        <v>891</v>
      </c>
      <c r="G211" s="91" t="b">
        <v>0</v>
      </c>
      <c r="H211" s="91" t="b">
        <v>0</v>
      </c>
      <c r="I211" s="91" t="b">
        <v>0</v>
      </c>
      <c r="J211" s="91" t="b">
        <v>0</v>
      </c>
      <c r="K211" s="91" t="b">
        <v>0</v>
      </c>
      <c r="L211" s="91" t="b">
        <v>0</v>
      </c>
    </row>
    <row r="212" spans="1:12" ht="15">
      <c r="A212" s="91" t="s">
        <v>1012</v>
      </c>
      <c r="B212" s="91" t="s">
        <v>237</v>
      </c>
      <c r="C212" s="91">
        <v>8</v>
      </c>
      <c r="D212" s="133">
        <v>0.008537758014820908</v>
      </c>
      <c r="E212" s="133">
        <v>1.281601443825655</v>
      </c>
      <c r="F212" s="91" t="s">
        <v>891</v>
      </c>
      <c r="G212" s="91" t="b">
        <v>0</v>
      </c>
      <c r="H212" s="91" t="b">
        <v>0</v>
      </c>
      <c r="I212" s="91" t="b">
        <v>0</v>
      </c>
      <c r="J212" s="91" t="b">
        <v>0</v>
      </c>
      <c r="K212" s="91" t="b">
        <v>0</v>
      </c>
      <c r="L212" s="91" t="b">
        <v>0</v>
      </c>
    </row>
    <row r="213" spans="1:12" ht="15">
      <c r="A213" s="91" t="s">
        <v>237</v>
      </c>
      <c r="B213" s="91" t="s">
        <v>1006</v>
      </c>
      <c r="C213" s="91">
        <v>8</v>
      </c>
      <c r="D213" s="133">
        <v>0.008537758014820908</v>
      </c>
      <c r="E213" s="133">
        <v>0.9672074866036926</v>
      </c>
      <c r="F213" s="91" t="s">
        <v>891</v>
      </c>
      <c r="G213" s="91" t="b">
        <v>0</v>
      </c>
      <c r="H213" s="91" t="b">
        <v>0</v>
      </c>
      <c r="I213" s="91" t="b">
        <v>0</v>
      </c>
      <c r="J213" s="91" t="b">
        <v>0</v>
      </c>
      <c r="K213" s="91" t="b">
        <v>0</v>
      </c>
      <c r="L213" s="91" t="b">
        <v>0</v>
      </c>
    </row>
    <row r="214" spans="1:12" ht="15">
      <c r="A214" s="91" t="s">
        <v>1006</v>
      </c>
      <c r="B214" s="91" t="s">
        <v>1013</v>
      </c>
      <c r="C214" s="91">
        <v>8</v>
      </c>
      <c r="D214" s="133">
        <v>0.008537758014820908</v>
      </c>
      <c r="E214" s="133">
        <v>1.1432987456593737</v>
      </c>
      <c r="F214" s="91" t="s">
        <v>891</v>
      </c>
      <c r="G214" s="91" t="b">
        <v>0</v>
      </c>
      <c r="H214" s="91" t="b">
        <v>0</v>
      </c>
      <c r="I214" s="91" t="b">
        <v>0</v>
      </c>
      <c r="J214" s="91" t="b">
        <v>0</v>
      </c>
      <c r="K214" s="91" t="b">
        <v>0</v>
      </c>
      <c r="L214" s="91" t="b">
        <v>0</v>
      </c>
    </row>
    <row r="215" spans="1:12" ht="15">
      <c r="A215" s="91" t="s">
        <v>1013</v>
      </c>
      <c r="B215" s="91" t="s">
        <v>1004</v>
      </c>
      <c r="C215" s="91">
        <v>8</v>
      </c>
      <c r="D215" s="133">
        <v>0.008537758014820908</v>
      </c>
      <c r="E215" s="133">
        <v>1.281601443825655</v>
      </c>
      <c r="F215" s="91" t="s">
        <v>891</v>
      </c>
      <c r="G215" s="91" t="b">
        <v>0</v>
      </c>
      <c r="H215" s="91" t="b">
        <v>0</v>
      </c>
      <c r="I215" s="91" t="b">
        <v>0</v>
      </c>
      <c r="J215" s="91" t="b">
        <v>0</v>
      </c>
      <c r="K215" s="91" t="b">
        <v>0</v>
      </c>
      <c r="L215" s="91" t="b">
        <v>0</v>
      </c>
    </row>
    <row r="216" spans="1:12" ht="15">
      <c r="A216" s="91" t="s">
        <v>1004</v>
      </c>
      <c r="B216" s="91" t="s">
        <v>343</v>
      </c>
      <c r="C216" s="91">
        <v>8</v>
      </c>
      <c r="D216" s="133">
        <v>0.008537758014820908</v>
      </c>
      <c r="E216" s="133">
        <v>1.281601443825655</v>
      </c>
      <c r="F216" s="91" t="s">
        <v>891</v>
      </c>
      <c r="G216" s="91" t="b">
        <v>0</v>
      </c>
      <c r="H216" s="91" t="b">
        <v>0</v>
      </c>
      <c r="I216" s="91" t="b">
        <v>0</v>
      </c>
      <c r="J216" s="91" t="b">
        <v>0</v>
      </c>
      <c r="K216" s="91" t="b">
        <v>0</v>
      </c>
      <c r="L216" s="91" t="b">
        <v>0</v>
      </c>
    </row>
    <row r="217" spans="1:12" ht="15">
      <c r="A217" s="91" t="s">
        <v>223</v>
      </c>
      <c r="B217" s="91" t="s">
        <v>1007</v>
      </c>
      <c r="C217" s="91">
        <v>6</v>
      </c>
      <c r="D217" s="133">
        <v>0.010946545296872043</v>
      </c>
      <c r="E217" s="133">
        <v>1.4065401804339552</v>
      </c>
      <c r="F217" s="91" t="s">
        <v>891</v>
      </c>
      <c r="G217" s="91" t="b">
        <v>0</v>
      </c>
      <c r="H217" s="91" t="b">
        <v>0</v>
      </c>
      <c r="I217" s="91" t="b">
        <v>0</v>
      </c>
      <c r="J217" s="91" t="b">
        <v>0</v>
      </c>
      <c r="K217" s="91" t="b">
        <v>0</v>
      </c>
      <c r="L217" s="91" t="b">
        <v>0</v>
      </c>
    </row>
    <row r="218" spans="1:12" ht="15">
      <c r="A218" s="91" t="s">
        <v>343</v>
      </c>
      <c r="B218" s="91" t="s">
        <v>1263</v>
      </c>
      <c r="C218" s="91">
        <v>6</v>
      </c>
      <c r="D218" s="133">
        <v>0.010946545296872043</v>
      </c>
      <c r="E218" s="133">
        <v>1.281601443825655</v>
      </c>
      <c r="F218" s="91" t="s">
        <v>891</v>
      </c>
      <c r="G218" s="91" t="b">
        <v>0</v>
      </c>
      <c r="H218" s="91" t="b">
        <v>0</v>
      </c>
      <c r="I218" s="91" t="b">
        <v>0</v>
      </c>
      <c r="J218" s="91" t="b">
        <v>0</v>
      </c>
      <c r="K218" s="91" t="b">
        <v>0</v>
      </c>
      <c r="L218" s="91" t="b">
        <v>0</v>
      </c>
    </row>
    <row r="219" spans="1:12" ht="15">
      <c r="A219" s="91" t="s">
        <v>1269</v>
      </c>
      <c r="B219" s="91" t="s">
        <v>344</v>
      </c>
      <c r="C219" s="91">
        <v>4</v>
      </c>
      <c r="D219" s="133">
        <v>0.011566575871991816</v>
      </c>
      <c r="E219" s="133">
        <v>1.5826314394896364</v>
      </c>
      <c r="F219" s="91" t="s">
        <v>891</v>
      </c>
      <c r="G219" s="91" t="b">
        <v>0</v>
      </c>
      <c r="H219" s="91" t="b">
        <v>0</v>
      </c>
      <c r="I219" s="91" t="b">
        <v>0</v>
      </c>
      <c r="J219" s="91" t="b">
        <v>0</v>
      </c>
      <c r="K219" s="91" t="b">
        <v>0</v>
      </c>
      <c r="L219" s="91" t="b">
        <v>0</v>
      </c>
    </row>
    <row r="220" spans="1:12" ht="15">
      <c r="A220" s="91" t="s">
        <v>344</v>
      </c>
      <c r="B220" s="91" t="s">
        <v>1270</v>
      </c>
      <c r="C220" s="91">
        <v>4</v>
      </c>
      <c r="D220" s="133">
        <v>0.011566575871991816</v>
      </c>
      <c r="E220" s="133">
        <v>1.5826314394896364</v>
      </c>
      <c r="F220" s="91" t="s">
        <v>891</v>
      </c>
      <c r="G220" s="91" t="b">
        <v>0</v>
      </c>
      <c r="H220" s="91" t="b">
        <v>0</v>
      </c>
      <c r="I220" s="91" t="b">
        <v>0</v>
      </c>
      <c r="J220" s="91" t="b">
        <v>0</v>
      </c>
      <c r="K220" s="91" t="b">
        <v>1</v>
      </c>
      <c r="L220" s="91" t="b">
        <v>0</v>
      </c>
    </row>
    <row r="221" spans="1:12" ht="15">
      <c r="A221" s="91" t="s">
        <v>1270</v>
      </c>
      <c r="B221" s="91" t="s">
        <v>1260</v>
      </c>
      <c r="C221" s="91">
        <v>4</v>
      </c>
      <c r="D221" s="133">
        <v>0.011566575871991816</v>
      </c>
      <c r="E221" s="133">
        <v>1.5826314394896364</v>
      </c>
      <c r="F221" s="91" t="s">
        <v>891</v>
      </c>
      <c r="G221" s="91" t="b">
        <v>0</v>
      </c>
      <c r="H221" s="91" t="b">
        <v>1</v>
      </c>
      <c r="I221" s="91" t="b">
        <v>0</v>
      </c>
      <c r="J221" s="91" t="b">
        <v>0</v>
      </c>
      <c r="K221" s="91" t="b">
        <v>0</v>
      </c>
      <c r="L221" s="91" t="b">
        <v>0</v>
      </c>
    </row>
    <row r="222" spans="1:12" ht="15">
      <c r="A222" s="91" t="s">
        <v>1260</v>
      </c>
      <c r="B222" s="91" t="s">
        <v>1271</v>
      </c>
      <c r="C222" s="91">
        <v>4</v>
      </c>
      <c r="D222" s="133">
        <v>0.011566575871991816</v>
      </c>
      <c r="E222" s="133">
        <v>1.5826314394896364</v>
      </c>
      <c r="F222" s="91" t="s">
        <v>891</v>
      </c>
      <c r="G222" s="91" t="b">
        <v>0</v>
      </c>
      <c r="H222" s="91" t="b">
        <v>0</v>
      </c>
      <c r="I222" s="91" t="b">
        <v>0</v>
      </c>
      <c r="J222" s="91" t="b">
        <v>0</v>
      </c>
      <c r="K222" s="91" t="b">
        <v>0</v>
      </c>
      <c r="L222" s="91" t="b">
        <v>0</v>
      </c>
    </row>
    <row r="223" spans="1:12" ht="15">
      <c r="A223" s="91" t="s">
        <v>1271</v>
      </c>
      <c r="B223" s="91" t="s">
        <v>1047</v>
      </c>
      <c r="C223" s="91">
        <v>4</v>
      </c>
      <c r="D223" s="133">
        <v>0.011566575871991816</v>
      </c>
      <c r="E223" s="133">
        <v>1.339593390803342</v>
      </c>
      <c r="F223" s="91" t="s">
        <v>891</v>
      </c>
      <c r="G223" s="91" t="b">
        <v>0</v>
      </c>
      <c r="H223" s="91" t="b">
        <v>0</v>
      </c>
      <c r="I223" s="91" t="b">
        <v>0</v>
      </c>
      <c r="J223" s="91" t="b">
        <v>1</v>
      </c>
      <c r="K223" s="91" t="b">
        <v>0</v>
      </c>
      <c r="L223" s="91" t="b">
        <v>0</v>
      </c>
    </row>
    <row r="224" spans="1:12" ht="15">
      <c r="A224" s="91" t="s">
        <v>1047</v>
      </c>
      <c r="B224" s="91" t="s">
        <v>1272</v>
      </c>
      <c r="C224" s="91">
        <v>4</v>
      </c>
      <c r="D224" s="133">
        <v>0.011566575871991816</v>
      </c>
      <c r="E224" s="133">
        <v>1.48572142648158</v>
      </c>
      <c r="F224" s="91" t="s">
        <v>891</v>
      </c>
      <c r="G224" s="91" t="b">
        <v>1</v>
      </c>
      <c r="H224" s="91" t="b">
        <v>0</v>
      </c>
      <c r="I224" s="91" t="b">
        <v>0</v>
      </c>
      <c r="J224" s="91" t="b">
        <v>0</v>
      </c>
      <c r="K224" s="91" t="b">
        <v>0</v>
      </c>
      <c r="L224" s="91" t="b">
        <v>0</v>
      </c>
    </row>
    <row r="225" spans="1:12" ht="15">
      <c r="A225" s="91" t="s">
        <v>1272</v>
      </c>
      <c r="B225" s="91" t="s">
        <v>1018</v>
      </c>
      <c r="C225" s="91">
        <v>4</v>
      </c>
      <c r="D225" s="133">
        <v>0.011566575871991816</v>
      </c>
      <c r="E225" s="133">
        <v>1.5826314394896364</v>
      </c>
      <c r="F225" s="91" t="s">
        <v>891</v>
      </c>
      <c r="G225" s="91" t="b">
        <v>0</v>
      </c>
      <c r="H225" s="91" t="b">
        <v>0</v>
      </c>
      <c r="I225" s="91" t="b">
        <v>0</v>
      </c>
      <c r="J225" s="91" t="b">
        <v>0</v>
      </c>
      <c r="K225" s="91" t="b">
        <v>1</v>
      </c>
      <c r="L225" s="91" t="b">
        <v>0</v>
      </c>
    </row>
    <row r="226" spans="1:12" ht="15">
      <c r="A226" s="91" t="s">
        <v>1018</v>
      </c>
      <c r="B226" s="91" t="s">
        <v>1273</v>
      </c>
      <c r="C226" s="91">
        <v>4</v>
      </c>
      <c r="D226" s="133">
        <v>0.011566575871991816</v>
      </c>
      <c r="E226" s="133">
        <v>1.5826314394896364</v>
      </c>
      <c r="F226" s="91" t="s">
        <v>891</v>
      </c>
      <c r="G226" s="91" t="b">
        <v>0</v>
      </c>
      <c r="H226" s="91" t="b">
        <v>1</v>
      </c>
      <c r="I226" s="91" t="b">
        <v>0</v>
      </c>
      <c r="J226" s="91" t="b">
        <v>0</v>
      </c>
      <c r="K226" s="91" t="b">
        <v>0</v>
      </c>
      <c r="L226" s="91" t="b">
        <v>0</v>
      </c>
    </row>
    <row r="227" spans="1:12" ht="15">
      <c r="A227" s="91" t="s">
        <v>1273</v>
      </c>
      <c r="B227" s="91" t="s">
        <v>1006</v>
      </c>
      <c r="C227" s="91">
        <v>4</v>
      </c>
      <c r="D227" s="133">
        <v>0.011566575871991816</v>
      </c>
      <c r="E227" s="133">
        <v>1.105510184769974</v>
      </c>
      <c r="F227" s="91" t="s">
        <v>891</v>
      </c>
      <c r="G227" s="91" t="b">
        <v>0</v>
      </c>
      <c r="H227" s="91" t="b">
        <v>0</v>
      </c>
      <c r="I227" s="91" t="b">
        <v>0</v>
      </c>
      <c r="J227" s="91" t="b">
        <v>0</v>
      </c>
      <c r="K227" s="91" t="b">
        <v>0</v>
      </c>
      <c r="L227" s="91" t="b">
        <v>0</v>
      </c>
    </row>
    <row r="228" spans="1:12" ht="15">
      <c r="A228" s="91" t="s">
        <v>237</v>
      </c>
      <c r="B228" s="91" t="s">
        <v>1269</v>
      </c>
      <c r="C228" s="91">
        <v>3</v>
      </c>
      <c r="D228" s="133">
        <v>0.010946545296872043</v>
      </c>
      <c r="E228" s="133">
        <v>1.1432987456593737</v>
      </c>
      <c r="F228" s="91" t="s">
        <v>891</v>
      </c>
      <c r="G228" s="91" t="b">
        <v>0</v>
      </c>
      <c r="H228" s="91" t="b">
        <v>0</v>
      </c>
      <c r="I228" s="91" t="b">
        <v>0</v>
      </c>
      <c r="J228" s="91" t="b">
        <v>0</v>
      </c>
      <c r="K228" s="91" t="b">
        <v>0</v>
      </c>
      <c r="L228" s="91" t="b">
        <v>0</v>
      </c>
    </row>
    <row r="229" spans="1:12" ht="15">
      <c r="A229" s="91" t="s">
        <v>1006</v>
      </c>
      <c r="B229" s="91" t="s">
        <v>1264</v>
      </c>
      <c r="C229" s="91">
        <v>3</v>
      </c>
      <c r="D229" s="133">
        <v>0.010946545296872043</v>
      </c>
      <c r="E229" s="133">
        <v>1.1432987456593737</v>
      </c>
      <c r="F229" s="91" t="s">
        <v>891</v>
      </c>
      <c r="G229" s="91" t="b">
        <v>0</v>
      </c>
      <c r="H229" s="91" t="b">
        <v>0</v>
      </c>
      <c r="I229" s="91" t="b">
        <v>0</v>
      </c>
      <c r="J229" s="91" t="b">
        <v>0</v>
      </c>
      <c r="K229" s="91" t="b">
        <v>0</v>
      </c>
      <c r="L229" s="91" t="b">
        <v>0</v>
      </c>
    </row>
    <row r="230" spans="1:12" ht="15">
      <c r="A230" s="91" t="s">
        <v>1264</v>
      </c>
      <c r="B230" s="91" t="s">
        <v>1285</v>
      </c>
      <c r="C230" s="91">
        <v>3</v>
      </c>
      <c r="D230" s="133">
        <v>0.010946545296872043</v>
      </c>
      <c r="E230" s="133">
        <v>1.7075701760979363</v>
      </c>
      <c r="F230" s="91" t="s">
        <v>891</v>
      </c>
      <c r="G230" s="91" t="b">
        <v>0</v>
      </c>
      <c r="H230" s="91" t="b">
        <v>0</v>
      </c>
      <c r="I230" s="91" t="b">
        <v>0</v>
      </c>
      <c r="J230" s="91" t="b">
        <v>0</v>
      </c>
      <c r="K230" s="91" t="b">
        <v>0</v>
      </c>
      <c r="L230" s="91" t="b">
        <v>0</v>
      </c>
    </row>
    <row r="231" spans="1:12" ht="15">
      <c r="A231" s="91" t="s">
        <v>1285</v>
      </c>
      <c r="B231" s="91" t="s">
        <v>1047</v>
      </c>
      <c r="C231" s="91">
        <v>3</v>
      </c>
      <c r="D231" s="133">
        <v>0.010946545296872043</v>
      </c>
      <c r="E231" s="133">
        <v>1.339593390803342</v>
      </c>
      <c r="F231" s="91" t="s">
        <v>891</v>
      </c>
      <c r="G231" s="91" t="b">
        <v>0</v>
      </c>
      <c r="H231" s="91" t="b">
        <v>0</v>
      </c>
      <c r="I231" s="91" t="b">
        <v>0</v>
      </c>
      <c r="J231" s="91" t="b">
        <v>1</v>
      </c>
      <c r="K231" s="91" t="b">
        <v>0</v>
      </c>
      <c r="L231" s="91" t="b">
        <v>0</v>
      </c>
    </row>
    <row r="232" spans="1:12" ht="15">
      <c r="A232" s="91" t="s">
        <v>962</v>
      </c>
      <c r="B232" s="91" t="s">
        <v>964</v>
      </c>
      <c r="C232" s="91">
        <v>10</v>
      </c>
      <c r="D232" s="133">
        <v>0.008681450794368576</v>
      </c>
      <c r="E232" s="133">
        <v>1.5411950825045453</v>
      </c>
      <c r="F232" s="91" t="s">
        <v>892</v>
      </c>
      <c r="G232" s="91" t="b">
        <v>0</v>
      </c>
      <c r="H232" s="91" t="b">
        <v>0</v>
      </c>
      <c r="I232" s="91" t="b">
        <v>0</v>
      </c>
      <c r="J232" s="91" t="b">
        <v>0</v>
      </c>
      <c r="K232" s="91" t="b">
        <v>0</v>
      </c>
      <c r="L232" s="91" t="b">
        <v>0</v>
      </c>
    </row>
    <row r="233" spans="1:12" ht="15">
      <c r="A233" s="91" t="s">
        <v>1003</v>
      </c>
      <c r="B233" s="91" t="s">
        <v>346</v>
      </c>
      <c r="C233" s="91">
        <v>10</v>
      </c>
      <c r="D233" s="133">
        <v>0.008681450794368576</v>
      </c>
      <c r="E233" s="133">
        <v>1.2302567981803152</v>
      </c>
      <c r="F233" s="91" t="s">
        <v>892</v>
      </c>
      <c r="G233" s="91" t="b">
        <v>0</v>
      </c>
      <c r="H233" s="91" t="b">
        <v>0</v>
      </c>
      <c r="I233" s="91" t="b">
        <v>0</v>
      </c>
      <c r="J233" s="91" t="b">
        <v>0</v>
      </c>
      <c r="K233" s="91" t="b">
        <v>0</v>
      </c>
      <c r="L233" s="91" t="b">
        <v>0</v>
      </c>
    </row>
    <row r="234" spans="1:12" ht="15">
      <c r="A234" s="91" t="s">
        <v>1261</v>
      </c>
      <c r="B234" s="91" t="s">
        <v>1262</v>
      </c>
      <c r="C234" s="91">
        <v>6</v>
      </c>
      <c r="D234" s="133">
        <v>0.00799358281490177</v>
      </c>
      <c r="E234" s="133">
        <v>1.8769871844277384</v>
      </c>
      <c r="F234" s="91" t="s">
        <v>892</v>
      </c>
      <c r="G234" s="91" t="b">
        <v>0</v>
      </c>
      <c r="H234" s="91" t="b">
        <v>0</v>
      </c>
      <c r="I234" s="91" t="b">
        <v>0</v>
      </c>
      <c r="J234" s="91" t="b">
        <v>0</v>
      </c>
      <c r="K234" s="91" t="b">
        <v>0</v>
      </c>
      <c r="L234" s="91" t="b">
        <v>0</v>
      </c>
    </row>
    <row r="235" spans="1:12" ht="15">
      <c r="A235" s="91" t="s">
        <v>1267</v>
      </c>
      <c r="B235" s="91" t="s">
        <v>1003</v>
      </c>
      <c r="C235" s="91">
        <v>5</v>
      </c>
      <c r="D235" s="133">
        <v>0.007489574724213381</v>
      </c>
      <c r="E235" s="133">
        <v>1.3763848338585531</v>
      </c>
      <c r="F235" s="91" t="s">
        <v>892</v>
      </c>
      <c r="G235" s="91" t="b">
        <v>0</v>
      </c>
      <c r="H235" s="91" t="b">
        <v>0</v>
      </c>
      <c r="I235" s="91" t="b">
        <v>0</v>
      </c>
      <c r="J235" s="91" t="b">
        <v>0</v>
      </c>
      <c r="K235" s="91" t="b">
        <v>0</v>
      </c>
      <c r="L235" s="91" t="b">
        <v>0</v>
      </c>
    </row>
    <row r="236" spans="1:12" ht="15">
      <c r="A236" s="91" t="s">
        <v>1004</v>
      </c>
      <c r="B236" s="91" t="s">
        <v>1002</v>
      </c>
      <c r="C236" s="91">
        <v>5</v>
      </c>
      <c r="D236" s="133">
        <v>0.007489574724213381</v>
      </c>
      <c r="E236" s="133">
        <v>1.082266832610902</v>
      </c>
      <c r="F236" s="91" t="s">
        <v>892</v>
      </c>
      <c r="G236" s="91" t="b">
        <v>0</v>
      </c>
      <c r="H236" s="91" t="b">
        <v>0</v>
      </c>
      <c r="I236" s="91" t="b">
        <v>0</v>
      </c>
      <c r="J236" s="91" t="b">
        <v>0</v>
      </c>
      <c r="K236" s="91" t="b">
        <v>0</v>
      </c>
      <c r="L236" s="91" t="b">
        <v>0</v>
      </c>
    </row>
    <row r="237" spans="1:12" ht="15">
      <c r="A237" s="91" t="s">
        <v>1268</v>
      </c>
      <c r="B237" s="91" t="s">
        <v>962</v>
      </c>
      <c r="C237" s="91">
        <v>4</v>
      </c>
      <c r="D237" s="133">
        <v>0.006802622231320966</v>
      </c>
      <c r="E237" s="133">
        <v>1.5411950825045453</v>
      </c>
      <c r="F237" s="91" t="s">
        <v>892</v>
      </c>
      <c r="G237" s="91" t="b">
        <v>1</v>
      </c>
      <c r="H237" s="91" t="b">
        <v>0</v>
      </c>
      <c r="I237" s="91" t="b">
        <v>0</v>
      </c>
      <c r="J237" s="91" t="b">
        <v>0</v>
      </c>
      <c r="K237" s="91" t="b">
        <v>0</v>
      </c>
      <c r="L237" s="91" t="b">
        <v>0</v>
      </c>
    </row>
    <row r="238" spans="1:12" ht="15">
      <c r="A238" s="91" t="s">
        <v>1262</v>
      </c>
      <c r="B238" s="91" t="s">
        <v>1004</v>
      </c>
      <c r="C238" s="91">
        <v>4</v>
      </c>
      <c r="D238" s="133">
        <v>0.006802622231320966</v>
      </c>
      <c r="E238" s="133">
        <v>1.4376544905974757</v>
      </c>
      <c r="F238" s="91" t="s">
        <v>892</v>
      </c>
      <c r="G238" s="91" t="b">
        <v>0</v>
      </c>
      <c r="H238" s="91" t="b">
        <v>0</v>
      </c>
      <c r="I238" s="91" t="b">
        <v>0</v>
      </c>
      <c r="J238" s="91" t="b">
        <v>0</v>
      </c>
      <c r="K238" s="91" t="b">
        <v>0</v>
      </c>
      <c r="L238" s="91" t="b">
        <v>0</v>
      </c>
    </row>
    <row r="239" spans="1:12" ht="15">
      <c r="A239" s="91" t="s">
        <v>346</v>
      </c>
      <c r="B239" s="91" t="s">
        <v>1274</v>
      </c>
      <c r="C239" s="91">
        <v>4</v>
      </c>
      <c r="D239" s="133">
        <v>0.006802622231320966</v>
      </c>
      <c r="E239" s="133">
        <v>1.399865929708076</v>
      </c>
      <c r="F239" s="91" t="s">
        <v>892</v>
      </c>
      <c r="G239" s="91" t="b">
        <v>0</v>
      </c>
      <c r="H239" s="91" t="b">
        <v>0</v>
      </c>
      <c r="I239" s="91" t="b">
        <v>0</v>
      </c>
      <c r="J239" s="91" t="b">
        <v>1</v>
      </c>
      <c r="K239" s="91" t="b">
        <v>0</v>
      </c>
      <c r="L239" s="91" t="b">
        <v>0</v>
      </c>
    </row>
    <row r="240" spans="1:12" ht="15">
      <c r="A240" s="91" t="s">
        <v>1274</v>
      </c>
      <c r="B240" s="91" t="s">
        <v>1016</v>
      </c>
      <c r="C240" s="91">
        <v>4</v>
      </c>
      <c r="D240" s="133">
        <v>0.006802622231320966</v>
      </c>
      <c r="E240" s="133">
        <v>1.8769871844277384</v>
      </c>
      <c r="F240" s="91" t="s">
        <v>892</v>
      </c>
      <c r="G240" s="91" t="b">
        <v>1</v>
      </c>
      <c r="H240" s="91" t="b">
        <v>0</v>
      </c>
      <c r="I240" s="91" t="b">
        <v>0</v>
      </c>
      <c r="J240" s="91" t="b">
        <v>0</v>
      </c>
      <c r="K240" s="91" t="b">
        <v>0</v>
      </c>
      <c r="L240" s="91" t="b">
        <v>0</v>
      </c>
    </row>
    <row r="241" spans="1:12" ht="15">
      <c r="A241" s="91" t="s">
        <v>1282</v>
      </c>
      <c r="B241" s="91" t="s">
        <v>1283</v>
      </c>
      <c r="C241" s="91">
        <v>3</v>
      </c>
      <c r="D241" s="133">
        <v>0.005886101003668339</v>
      </c>
      <c r="E241" s="133">
        <v>2.17801718009172</v>
      </c>
      <c r="F241" s="91" t="s">
        <v>892</v>
      </c>
      <c r="G241" s="91" t="b">
        <v>0</v>
      </c>
      <c r="H241" s="91" t="b">
        <v>0</v>
      </c>
      <c r="I241" s="91" t="b">
        <v>0</v>
      </c>
      <c r="J241" s="91" t="b">
        <v>0</v>
      </c>
      <c r="K241" s="91" t="b">
        <v>0</v>
      </c>
      <c r="L241" s="91" t="b">
        <v>0</v>
      </c>
    </row>
    <row r="242" spans="1:12" ht="15">
      <c r="A242" s="91" t="s">
        <v>966</v>
      </c>
      <c r="B242" s="91" t="s">
        <v>963</v>
      </c>
      <c r="C242" s="91">
        <v>3</v>
      </c>
      <c r="D242" s="133">
        <v>0.005886101003668339</v>
      </c>
      <c r="E242" s="133">
        <v>1.4332896851950256</v>
      </c>
      <c r="F242" s="91" t="s">
        <v>892</v>
      </c>
      <c r="G242" s="91" t="b">
        <v>0</v>
      </c>
      <c r="H242" s="91" t="b">
        <v>0</v>
      </c>
      <c r="I242" s="91" t="b">
        <v>0</v>
      </c>
      <c r="J242" s="91" t="b">
        <v>0</v>
      </c>
      <c r="K242" s="91" t="b">
        <v>0</v>
      </c>
      <c r="L242" s="91" t="b">
        <v>0</v>
      </c>
    </row>
    <row r="243" spans="1:12" ht="15">
      <c r="A243" s="91" t="s">
        <v>1298</v>
      </c>
      <c r="B243" s="91" t="s">
        <v>1299</v>
      </c>
      <c r="C243" s="91">
        <v>3</v>
      </c>
      <c r="D243" s="133">
        <v>0.005886101003668339</v>
      </c>
      <c r="E243" s="133">
        <v>2.17801718009172</v>
      </c>
      <c r="F243" s="91" t="s">
        <v>892</v>
      </c>
      <c r="G243" s="91" t="b">
        <v>0</v>
      </c>
      <c r="H243" s="91" t="b">
        <v>0</v>
      </c>
      <c r="I243" s="91" t="b">
        <v>0</v>
      </c>
      <c r="J243" s="91" t="b">
        <v>0</v>
      </c>
      <c r="K243" s="91" t="b">
        <v>0</v>
      </c>
      <c r="L243" s="91" t="b">
        <v>0</v>
      </c>
    </row>
    <row r="244" spans="1:12" ht="15">
      <c r="A244" s="91" t="s">
        <v>1299</v>
      </c>
      <c r="B244" s="91" t="s">
        <v>1266</v>
      </c>
      <c r="C244" s="91">
        <v>3</v>
      </c>
      <c r="D244" s="133">
        <v>0.005886101003668339</v>
      </c>
      <c r="E244" s="133">
        <v>2.17801718009172</v>
      </c>
      <c r="F244" s="91" t="s">
        <v>892</v>
      </c>
      <c r="G244" s="91" t="b">
        <v>0</v>
      </c>
      <c r="H244" s="91" t="b">
        <v>0</v>
      </c>
      <c r="I244" s="91" t="b">
        <v>0</v>
      </c>
      <c r="J244" s="91" t="b">
        <v>0</v>
      </c>
      <c r="K244" s="91" t="b">
        <v>0</v>
      </c>
      <c r="L244" s="91" t="b">
        <v>0</v>
      </c>
    </row>
    <row r="245" spans="1:12" ht="15">
      <c r="A245" s="91" t="s">
        <v>1266</v>
      </c>
      <c r="B245" s="91" t="s">
        <v>962</v>
      </c>
      <c r="C245" s="91">
        <v>3</v>
      </c>
      <c r="D245" s="133">
        <v>0.005886101003668339</v>
      </c>
      <c r="E245" s="133">
        <v>1.5411950825045453</v>
      </c>
      <c r="F245" s="91" t="s">
        <v>892</v>
      </c>
      <c r="G245" s="91" t="b">
        <v>0</v>
      </c>
      <c r="H245" s="91" t="b">
        <v>0</v>
      </c>
      <c r="I245" s="91" t="b">
        <v>0</v>
      </c>
      <c r="J245" s="91" t="b">
        <v>0</v>
      </c>
      <c r="K245" s="91" t="b">
        <v>0</v>
      </c>
      <c r="L245" s="91" t="b">
        <v>0</v>
      </c>
    </row>
    <row r="246" spans="1:12" ht="15">
      <c r="A246" s="91" t="s">
        <v>964</v>
      </c>
      <c r="B246" s="91" t="s">
        <v>1300</v>
      </c>
      <c r="C246" s="91">
        <v>3</v>
      </c>
      <c r="D246" s="133">
        <v>0.005886101003668339</v>
      </c>
      <c r="E246" s="133">
        <v>1.6551384348113822</v>
      </c>
      <c r="F246" s="91" t="s">
        <v>892</v>
      </c>
      <c r="G246" s="91" t="b">
        <v>0</v>
      </c>
      <c r="H246" s="91" t="b">
        <v>0</v>
      </c>
      <c r="I246" s="91" t="b">
        <v>0</v>
      </c>
      <c r="J246" s="91" t="b">
        <v>0</v>
      </c>
      <c r="K246" s="91" t="b">
        <v>0</v>
      </c>
      <c r="L246" s="91" t="b">
        <v>0</v>
      </c>
    </row>
    <row r="247" spans="1:12" ht="15">
      <c r="A247" s="91" t="s">
        <v>1300</v>
      </c>
      <c r="B247" s="91" t="s">
        <v>1301</v>
      </c>
      <c r="C247" s="91">
        <v>3</v>
      </c>
      <c r="D247" s="133">
        <v>0.005886101003668339</v>
      </c>
      <c r="E247" s="133">
        <v>2.17801718009172</v>
      </c>
      <c r="F247" s="91" t="s">
        <v>892</v>
      </c>
      <c r="G247" s="91" t="b">
        <v>0</v>
      </c>
      <c r="H247" s="91" t="b">
        <v>0</v>
      </c>
      <c r="I247" s="91" t="b">
        <v>0</v>
      </c>
      <c r="J247" s="91" t="b">
        <v>0</v>
      </c>
      <c r="K247" s="91" t="b">
        <v>0</v>
      </c>
      <c r="L247" s="91" t="b">
        <v>0</v>
      </c>
    </row>
    <row r="248" spans="1:12" ht="15">
      <c r="A248" s="91" t="s">
        <v>1301</v>
      </c>
      <c r="B248" s="91" t="s">
        <v>1302</v>
      </c>
      <c r="C248" s="91">
        <v>3</v>
      </c>
      <c r="D248" s="133">
        <v>0.005886101003668339</v>
      </c>
      <c r="E248" s="133">
        <v>2.17801718009172</v>
      </c>
      <c r="F248" s="91" t="s">
        <v>892</v>
      </c>
      <c r="G248" s="91" t="b">
        <v>0</v>
      </c>
      <c r="H248" s="91" t="b">
        <v>0</v>
      </c>
      <c r="I248" s="91" t="b">
        <v>0</v>
      </c>
      <c r="J248" s="91" t="b">
        <v>0</v>
      </c>
      <c r="K248" s="91" t="b">
        <v>0</v>
      </c>
      <c r="L248" s="91" t="b">
        <v>0</v>
      </c>
    </row>
    <row r="249" spans="1:12" ht="15">
      <c r="A249" s="91" t="s">
        <v>1302</v>
      </c>
      <c r="B249" s="91" t="s">
        <v>1267</v>
      </c>
      <c r="C249" s="91">
        <v>3</v>
      </c>
      <c r="D249" s="133">
        <v>0.005886101003668339</v>
      </c>
      <c r="E249" s="133">
        <v>1.9561684304753633</v>
      </c>
      <c r="F249" s="91" t="s">
        <v>892</v>
      </c>
      <c r="G249" s="91" t="b">
        <v>0</v>
      </c>
      <c r="H249" s="91" t="b">
        <v>0</v>
      </c>
      <c r="I249" s="91" t="b">
        <v>0</v>
      </c>
      <c r="J249" s="91" t="b">
        <v>0</v>
      </c>
      <c r="K249" s="91" t="b">
        <v>0</v>
      </c>
      <c r="L249" s="91" t="b">
        <v>0</v>
      </c>
    </row>
    <row r="250" spans="1:12" ht="15">
      <c r="A250" s="91" t="s">
        <v>346</v>
      </c>
      <c r="B250" s="91" t="s">
        <v>1004</v>
      </c>
      <c r="C250" s="91">
        <v>3</v>
      </c>
      <c r="D250" s="133">
        <v>0.005886101003668339</v>
      </c>
      <c r="E250" s="133">
        <v>0.8355944992695135</v>
      </c>
      <c r="F250" s="91" t="s">
        <v>892</v>
      </c>
      <c r="G250" s="91" t="b">
        <v>0</v>
      </c>
      <c r="H250" s="91" t="b">
        <v>0</v>
      </c>
      <c r="I250" s="91" t="b">
        <v>0</v>
      </c>
      <c r="J250" s="91" t="b">
        <v>0</v>
      </c>
      <c r="K250" s="91" t="b">
        <v>0</v>
      </c>
      <c r="L250" s="91" t="b">
        <v>0</v>
      </c>
    </row>
    <row r="251" spans="1:12" ht="15">
      <c r="A251" s="91" t="s">
        <v>1015</v>
      </c>
      <c r="B251" s="91" t="s">
        <v>1275</v>
      </c>
      <c r="C251" s="91">
        <v>3</v>
      </c>
      <c r="D251" s="133">
        <v>0.005886101003668339</v>
      </c>
      <c r="E251" s="133">
        <v>1.6851016581888254</v>
      </c>
      <c r="F251" s="91" t="s">
        <v>892</v>
      </c>
      <c r="G251" s="91" t="b">
        <v>0</v>
      </c>
      <c r="H251" s="91" t="b">
        <v>0</v>
      </c>
      <c r="I251" s="91" t="b">
        <v>0</v>
      </c>
      <c r="J251" s="91" t="b">
        <v>0</v>
      </c>
      <c r="K251" s="91" t="b">
        <v>0</v>
      </c>
      <c r="L251" s="91" t="b">
        <v>0</v>
      </c>
    </row>
    <row r="252" spans="1:12" ht="15">
      <c r="A252" s="91" t="s">
        <v>1002</v>
      </c>
      <c r="B252" s="91" t="s">
        <v>1294</v>
      </c>
      <c r="C252" s="91">
        <v>3</v>
      </c>
      <c r="D252" s="133">
        <v>0.005886101003668339</v>
      </c>
      <c r="E252" s="133">
        <v>1.4246895134331081</v>
      </c>
      <c r="F252" s="91" t="s">
        <v>892</v>
      </c>
      <c r="G252" s="91" t="b">
        <v>0</v>
      </c>
      <c r="H252" s="91" t="b">
        <v>0</v>
      </c>
      <c r="I252" s="91" t="b">
        <v>0</v>
      </c>
      <c r="J252" s="91" t="b">
        <v>0</v>
      </c>
      <c r="K252" s="91" t="b">
        <v>0</v>
      </c>
      <c r="L252" s="91" t="b">
        <v>0</v>
      </c>
    </row>
    <row r="253" spans="1:12" ht="15">
      <c r="A253" s="91" t="s">
        <v>1304</v>
      </c>
      <c r="B253" s="91" t="s">
        <v>1268</v>
      </c>
      <c r="C253" s="91">
        <v>3</v>
      </c>
      <c r="D253" s="133">
        <v>0.005886101003668339</v>
      </c>
      <c r="E253" s="133">
        <v>2.0530784434834195</v>
      </c>
      <c r="F253" s="91" t="s">
        <v>892</v>
      </c>
      <c r="G253" s="91" t="b">
        <v>1</v>
      </c>
      <c r="H253" s="91" t="b">
        <v>0</v>
      </c>
      <c r="I253" s="91" t="b">
        <v>0</v>
      </c>
      <c r="J253" s="91" t="b">
        <v>1</v>
      </c>
      <c r="K253" s="91" t="b">
        <v>0</v>
      </c>
      <c r="L253" s="91" t="b">
        <v>0</v>
      </c>
    </row>
    <row r="254" spans="1:12" ht="15">
      <c r="A254" s="91" t="s">
        <v>348</v>
      </c>
      <c r="B254" s="91" t="s">
        <v>981</v>
      </c>
      <c r="C254" s="91">
        <v>3</v>
      </c>
      <c r="D254" s="133">
        <v>0.005886101003668339</v>
      </c>
      <c r="E254" s="133">
        <v>2.17801718009172</v>
      </c>
      <c r="F254" s="91" t="s">
        <v>892</v>
      </c>
      <c r="G254" s="91" t="b">
        <v>0</v>
      </c>
      <c r="H254" s="91" t="b">
        <v>0</v>
      </c>
      <c r="I254" s="91" t="b">
        <v>0</v>
      </c>
      <c r="J254" s="91" t="b">
        <v>0</v>
      </c>
      <c r="K254" s="91" t="b">
        <v>0</v>
      </c>
      <c r="L254" s="91" t="b">
        <v>0</v>
      </c>
    </row>
    <row r="255" spans="1:12" ht="15">
      <c r="A255" s="91" t="s">
        <v>1286</v>
      </c>
      <c r="B255" s="91" t="s">
        <v>1287</v>
      </c>
      <c r="C255" s="91">
        <v>3</v>
      </c>
      <c r="D255" s="133">
        <v>0.005886101003668339</v>
      </c>
      <c r="E255" s="133">
        <v>2.17801718009172</v>
      </c>
      <c r="F255" s="91" t="s">
        <v>892</v>
      </c>
      <c r="G255" s="91" t="b">
        <v>0</v>
      </c>
      <c r="H255" s="91" t="b">
        <v>0</v>
      </c>
      <c r="I255" s="91" t="b">
        <v>0</v>
      </c>
      <c r="J255" s="91" t="b">
        <v>0</v>
      </c>
      <c r="K255" s="91" t="b">
        <v>0</v>
      </c>
      <c r="L255" s="91" t="b">
        <v>0</v>
      </c>
    </row>
    <row r="256" spans="1:12" ht="15">
      <c r="A256" s="91" t="s">
        <v>1287</v>
      </c>
      <c r="B256" s="91" t="s">
        <v>1288</v>
      </c>
      <c r="C256" s="91">
        <v>3</v>
      </c>
      <c r="D256" s="133">
        <v>0.005886101003668339</v>
      </c>
      <c r="E256" s="133">
        <v>2.17801718009172</v>
      </c>
      <c r="F256" s="91" t="s">
        <v>892</v>
      </c>
      <c r="G256" s="91" t="b">
        <v>0</v>
      </c>
      <c r="H256" s="91" t="b">
        <v>0</v>
      </c>
      <c r="I256" s="91" t="b">
        <v>0</v>
      </c>
      <c r="J256" s="91" t="b">
        <v>0</v>
      </c>
      <c r="K256" s="91" t="b">
        <v>0</v>
      </c>
      <c r="L256" s="91" t="b">
        <v>0</v>
      </c>
    </row>
    <row r="257" spans="1:12" ht="15">
      <c r="A257" s="91" t="s">
        <v>1288</v>
      </c>
      <c r="B257" s="91" t="s">
        <v>1289</v>
      </c>
      <c r="C257" s="91">
        <v>3</v>
      </c>
      <c r="D257" s="133">
        <v>0.005886101003668339</v>
      </c>
      <c r="E257" s="133">
        <v>2.17801718009172</v>
      </c>
      <c r="F257" s="91" t="s">
        <v>892</v>
      </c>
      <c r="G257" s="91" t="b">
        <v>0</v>
      </c>
      <c r="H257" s="91" t="b">
        <v>0</v>
      </c>
      <c r="I257" s="91" t="b">
        <v>0</v>
      </c>
      <c r="J257" s="91" t="b">
        <v>0</v>
      </c>
      <c r="K257" s="91" t="b">
        <v>0</v>
      </c>
      <c r="L257" s="91" t="b">
        <v>0</v>
      </c>
    </row>
    <row r="258" spans="1:12" ht="15">
      <c r="A258" s="91" t="s">
        <v>1289</v>
      </c>
      <c r="B258" s="91" t="s">
        <v>1028</v>
      </c>
      <c r="C258" s="91">
        <v>3</v>
      </c>
      <c r="D258" s="133">
        <v>0.005886101003668339</v>
      </c>
      <c r="E258" s="133">
        <v>1.9561684304753633</v>
      </c>
      <c r="F258" s="91" t="s">
        <v>892</v>
      </c>
      <c r="G258" s="91" t="b">
        <v>0</v>
      </c>
      <c r="H258" s="91" t="b">
        <v>0</v>
      </c>
      <c r="I258" s="91" t="b">
        <v>0</v>
      </c>
      <c r="J258" s="91" t="b">
        <v>0</v>
      </c>
      <c r="K258" s="91" t="b">
        <v>0</v>
      </c>
      <c r="L258" s="91" t="b">
        <v>0</v>
      </c>
    </row>
    <row r="259" spans="1:12" ht="15">
      <c r="A259" s="91" t="s">
        <v>1028</v>
      </c>
      <c r="B259" s="91" t="s">
        <v>1290</v>
      </c>
      <c r="C259" s="91">
        <v>3</v>
      </c>
      <c r="D259" s="133">
        <v>0.005886101003668339</v>
      </c>
      <c r="E259" s="133">
        <v>1.9561684304753633</v>
      </c>
      <c r="F259" s="91" t="s">
        <v>892</v>
      </c>
      <c r="G259" s="91" t="b">
        <v>0</v>
      </c>
      <c r="H259" s="91" t="b">
        <v>0</v>
      </c>
      <c r="I259" s="91" t="b">
        <v>0</v>
      </c>
      <c r="J259" s="91" t="b">
        <v>0</v>
      </c>
      <c r="K259" s="91" t="b">
        <v>0</v>
      </c>
      <c r="L259" s="91" t="b">
        <v>0</v>
      </c>
    </row>
    <row r="260" spans="1:12" ht="15">
      <c r="A260" s="91" t="s">
        <v>1290</v>
      </c>
      <c r="B260" s="91" t="s">
        <v>1291</v>
      </c>
      <c r="C260" s="91">
        <v>3</v>
      </c>
      <c r="D260" s="133">
        <v>0.005886101003668339</v>
      </c>
      <c r="E260" s="133">
        <v>2.17801718009172</v>
      </c>
      <c r="F260" s="91" t="s">
        <v>892</v>
      </c>
      <c r="G260" s="91" t="b">
        <v>0</v>
      </c>
      <c r="H260" s="91" t="b">
        <v>0</v>
      </c>
      <c r="I260" s="91" t="b">
        <v>0</v>
      </c>
      <c r="J260" s="91" t="b">
        <v>0</v>
      </c>
      <c r="K260" s="91" t="b">
        <v>0</v>
      </c>
      <c r="L260" s="91" t="b">
        <v>0</v>
      </c>
    </row>
    <row r="261" spans="1:12" ht="15">
      <c r="A261" s="91" t="s">
        <v>1291</v>
      </c>
      <c r="B261" s="91" t="s">
        <v>1260</v>
      </c>
      <c r="C261" s="91">
        <v>3</v>
      </c>
      <c r="D261" s="133">
        <v>0.005886101003668339</v>
      </c>
      <c r="E261" s="133">
        <v>2.17801718009172</v>
      </c>
      <c r="F261" s="91" t="s">
        <v>892</v>
      </c>
      <c r="G261" s="91" t="b">
        <v>0</v>
      </c>
      <c r="H261" s="91" t="b">
        <v>0</v>
      </c>
      <c r="I261" s="91" t="b">
        <v>0</v>
      </c>
      <c r="J261" s="91" t="b">
        <v>0</v>
      </c>
      <c r="K261" s="91" t="b">
        <v>0</v>
      </c>
      <c r="L261" s="91" t="b">
        <v>0</v>
      </c>
    </row>
    <row r="262" spans="1:12" ht="15">
      <c r="A262" s="91" t="s">
        <v>1260</v>
      </c>
      <c r="B262" s="91" t="s">
        <v>1278</v>
      </c>
      <c r="C262" s="91">
        <v>3</v>
      </c>
      <c r="D262" s="133">
        <v>0.005886101003668339</v>
      </c>
      <c r="E262" s="133">
        <v>2.0530784434834195</v>
      </c>
      <c r="F262" s="91" t="s">
        <v>892</v>
      </c>
      <c r="G262" s="91" t="b">
        <v>0</v>
      </c>
      <c r="H262" s="91" t="b">
        <v>0</v>
      </c>
      <c r="I262" s="91" t="b">
        <v>0</v>
      </c>
      <c r="J262" s="91" t="b">
        <v>0</v>
      </c>
      <c r="K262" s="91" t="b">
        <v>0</v>
      </c>
      <c r="L262" s="91" t="b">
        <v>0</v>
      </c>
    </row>
    <row r="263" spans="1:12" ht="15">
      <c r="A263" s="91" t="s">
        <v>1278</v>
      </c>
      <c r="B263" s="91" t="s">
        <v>1002</v>
      </c>
      <c r="C263" s="91">
        <v>3</v>
      </c>
      <c r="D263" s="133">
        <v>0.005886101003668339</v>
      </c>
      <c r="E263" s="133">
        <v>1.4246895134331081</v>
      </c>
      <c r="F263" s="91" t="s">
        <v>892</v>
      </c>
      <c r="G263" s="91" t="b">
        <v>0</v>
      </c>
      <c r="H263" s="91" t="b">
        <v>0</v>
      </c>
      <c r="I263" s="91" t="b">
        <v>0</v>
      </c>
      <c r="J263" s="91" t="b">
        <v>0</v>
      </c>
      <c r="K263" s="91" t="b">
        <v>0</v>
      </c>
      <c r="L263" s="91" t="b">
        <v>0</v>
      </c>
    </row>
    <row r="264" spans="1:12" ht="15">
      <c r="A264" s="91" t="s">
        <v>1002</v>
      </c>
      <c r="B264" s="91" t="s">
        <v>1292</v>
      </c>
      <c r="C264" s="91">
        <v>3</v>
      </c>
      <c r="D264" s="133">
        <v>0.005886101003668339</v>
      </c>
      <c r="E264" s="133">
        <v>1.4246895134331081</v>
      </c>
      <c r="F264" s="91" t="s">
        <v>892</v>
      </c>
      <c r="G264" s="91" t="b">
        <v>0</v>
      </c>
      <c r="H264" s="91" t="b">
        <v>0</v>
      </c>
      <c r="I264" s="91" t="b">
        <v>0</v>
      </c>
      <c r="J264" s="91" t="b">
        <v>0</v>
      </c>
      <c r="K264" s="91" t="b">
        <v>0</v>
      </c>
      <c r="L264" s="91" t="b">
        <v>0</v>
      </c>
    </row>
    <row r="265" spans="1:12" ht="15">
      <c r="A265" s="91" t="s">
        <v>1292</v>
      </c>
      <c r="B265" s="91" t="s">
        <v>1293</v>
      </c>
      <c r="C265" s="91">
        <v>3</v>
      </c>
      <c r="D265" s="133">
        <v>0.005886101003668339</v>
      </c>
      <c r="E265" s="133">
        <v>2.17801718009172</v>
      </c>
      <c r="F265" s="91" t="s">
        <v>892</v>
      </c>
      <c r="G265" s="91" t="b">
        <v>0</v>
      </c>
      <c r="H265" s="91" t="b">
        <v>0</v>
      </c>
      <c r="I265" s="91" t="b">
        <v>0</v>
      </c>
      <c r="J265" s="91" t="b">
        <v>0</v>
      </c>
      <c r="K265" s="91" t="b">
        <v>0</v>
      </c>
      <c r="L265" s="91" t="b">
        <v>0</v>
      </c>
    </row>
    <row r="266" spans="1:12" ht="15">
      <c r="A266" s="91" t="s">
        <v>967</v>
      </c>
      <c r="B266" s="91" t="s">
        <v>1277</v>
      </c>
      <c r="C266" s="91">
        <v>3</v>
      </c>
      <c r="D266" s="133">
        <v>0.005886101003668339</v>
      </c>
      <c r="E266" s="133">
        <v>2.17801718009172</v>
      </c>
      <c r="F266" s="91" t="s">
        <v>892</v>
      </c>
      <c r="G266" s="91" t="b">
        <v>0</v>
      </c>
      <c r="H266" s="91" t="b">
        <v>0</v>
      </c>
      <c r="I266" s="91" t="b">
        <v>0</v>
      </c>
      <c r="J266" s="91" t="b">
        <v>0</v>
      </c>
      <c r="K266" s="91" t="b">
        <v>0</v>
      </c>
      <c r="L266" s="91" t="b">
        <v>0</v>
      </c>
    </row>
    <row r="267" spans="1:12" ht="15">
      <c r="A267" s="91" t="s">
        <v>1283</v>
      </c>
      <c r="B267" s="91" t="s">
        <v>1308</v>
      </c>
      <c r="C267" s="91">
        <v>2</v>
      </c>
      <c r="D267" s="133">
        <v>0.00466085084647212</v>
      </c>
      <c r="E267" s="133">
        <v>2.17801718009172</v>
      </c>
      <c r="F267" s="91" t="s">
        <v>892</v>
      </c>
      <c r="G267" s="91" t="b">
        <v>0</v>
      </c>
      <c r="H267" s="91" t="b">
        <v>0</v>
      </c>
      <c r="I267" s="91" t="b">
        <v>0</v>
      </c>
      <c r="J267" s="91" t="b">
        <v>0</v>
      </c>
      <c r="K267" s="91" t="b">
        <v>0</v>
      </c>
      <c r="L267" s="91" t="b">
        <v>0</v>
      </c>
    </row>
    <row r="268" spans="1:12" ht="15">
      <c r="A268" s="91" t="s">
        <v>346</v>
      </c>
      <c r="B268" s="91" t="s">
        <v>1002</v>
      </c>
      <c r="C268" s="91">
        <v>2</v>
      </c>
      <c r="D268" s="133">
        <v>0.00466085084647212</v>
      </c>
      <c r="E268" s="133">
        <v>0.47044700399378325</v>
      </c>
      <c r="F268" s="91" t="s">
        <v>892</v>
      </c>
      <c r="G268" s="91" t="b">
        <v>0</v>
      </c>
      <c r="H268" s="91" t="b">
        <v>0</v>
      </c>
      <c r="I268" s="91" t="b">
        <v>0</v>
      </c>
      <c r="J268" s="91" t="b">
        <v>0</v>
      </c>
      <c r="K268" s="91" t="b">
        <v>0</v>
      </c>
      <c r="L268" s="91" t="b">
        <v>0</v>
      </c>
    </row>
    <row r="269" spans="1:12" ht="15">
      <c r="A269" s="91" t="s">
        <v>1002</v>
      </c>
      <c r="B269" s="91" t="s">
        <v>1281</v>
      </c>
      <c r="C269" s="91">
        <v>2</v>
      </c>
      <c r="D269" s="133">
        <v>0.00466085084647212</v>
      </c>
      <c r="E269" s="133">
        <v>1.2485982543774268</v>
      </c>
      <c r="F269" s="91" t="s">
        <v>892</v>
      </c>
      <c r="G269" s="91" t="b">
        <v>0</v>
      </c>
      <c r="H269" s="91" t="b">
        <v>0</v>
      </c>
      <c r="I269" s="91" t="b">
        <v>0</v>
      </c>
      <c r="J269" s="91" t="b">
        <v>0</v>
      </c>
      <c r="K269" s="91" t="b">
        <v>0</v>
      </c>
      <c r="L269" s="91" t="b">
        <v>0</v>
      </c>
    </row>
    <row r="270" spans="1:12" ht="15">
      <c r="A270" s="91" t="s">
        <v>1281</v>
      </c>
      <c r="B270" s="91" t="s">
        <v>1305</v>
      </c>
      <c r="C270" s="91">
        <v>2</v>
      </c>
      <c r="D270" s="133">
        <v>0.00466085084647212</v>
      </c>
      <c r="E270" s="133">
        <v>2.0019259210360385</v>
      </c>
      <c r="F270" s="91" t="s">
        <v>892</v>
      </c>
      <c r="G270" s="91" t="b">
        <v>0</v>
      </c>
      <c r="H270" s="91" t="b">
        <v>0</v>
      </c>
      <c r="I270" s="91" t="b">
        <v>0</v>
      </c>
      <c r="J270" s="91" t="b">
        <v>0</v>
      </c>
      <c r="K270" s="91" t="b">
        <v>0</v>
      </c>
      <c r="L270" s="91" t="b">
        <v>0</v>
      </c>
    </row>
    <row r="271" spans="1:12" ht="15">
      <c r="A271" s="91" t="s">
        <v>1305</v>
      </c>
      <c r="B271" s="91" t="s">
        <v>1360</v>
      </c>
      <c r="C271" s="91">
        <v>2</v>
      </c>
      <c r="D271" s="133">
        <v>0.00466085084647212</v>
      </c>
      <c r="E271" s="133">
        <v>2.17801718009172</v>
      </c>
      <c r="F271" s="91" t="s">
        <v>892</v>
      </c>
      <c r="G271" s="91" t="b">
        <v>0</v>
      </c>
      <c r="H271" s="91" t="b">
        <v>0</v>
      </c>
      <c r="I271" s="91" t="b">
        <v>0</v>
      </c>
      <c r="J271" s="91" t="b">
        <v>1</v>
      </c>
      <c r="K271" s="91" t="b">
        <v>0</v>
      </c>
      <c r="L271" s="91" t="b">
        <v>0</v>
      </c>
    </row>
    <row r="272" spans="1:12" ht="15">
      <c r="A272" s="91" t="s">
        <v>1360</v>
      </c>
      <c r="B272" s="91" t="s">
        <v>1361</v>
      </c>
      <c r="C272" s="91">
        <v>2</v>
      </c>
      <c r="D272" s="133">
        <v>0.00466085084647212</v>
      </c>
      <c r="E272" s="133">
        <v>2.3541084391474008</v>
      </c>
      <c r="F272" s="91" t="s">
        <v>892</v>
      </c>
      <c r="G272" s="91" t="b">
        <v>1</v>
      </c>
      <c r="H272" s="91" t="b">
        <v>0</v>
      </c>
      <c r="I272" s="91" t="b">
        <v>0</v>
      </c>
      <c r="J272" s="91" t="b">
        <v>0</v>
      </c>
      <c r="K272" s="91" t="b">
        <v>0</v>
      </c>
      <c r="L272" s="91" t="b">
        <v>0</v>
      </c>
    </row>
    <row r="273" spans="1:12" ht="15">
      <c r="A273" s="91" t="s">
        <v>1361</v>
      </c>
      <c r="B273" s="91" t="s">
        <v>1362</v>
      </c>
      <c r="C273" s="91">
        <v>2</v>
      </c>
      <c r="D273" s="133">
        <v>0.00466085084647212</v>
      </c>
      <c r="E273" s="133">
        <v>2.3541084391474008</v>
      </c>
      <c r="F273" s="91" t="s">
        <v>892</v>
      </c>
      <c r="G273" s="91" t="b">
        <v>0</v>
      </c>
      <c r="H273" s="91" t="b">
        <v>0</v>
      </c>
      <c r="I273" s="91" t="b">
        <v>0</v>
      </c>
      <c r="J273" s="91" t="b">
        <v>0</v>
      </c>
      <c r="K273" s="91" t="b">
        <v>0</v>
      </c>
      <c r="L273" s="91" t="b">
        <v>0</v>
      </c>
    </row>
    <row r="274" spans="1:12" ht="15">
      <c r="A274" s="91" t="s">
        <v>1362</v>
      </c>
      <c r="B274" s="91" t="s">
        <v>1363</v>
      </c>
      <c r="C274" s="91">
        <v>2</v>
      </c>
      <c r="D274" s="133">
        <v>0.00466085084647212</v>
      </c>
      <c r="E274" s="133">
        <v>2.3541084391474008</v>
      </c>
      <c r="F274" s="91" t="s">
        <v>892</v>
      </c>
      <c r="G274" s="91" t="b">
        <v>0</v>
      </c>
      <c r="H274" s="91" t="b">
        <v>0</v>
      </c>
      <c r="I274" s="91" t="b">
        <v>0</v>
      </c>
      <c r="J274" s="91" t="b">
        <v>0</v>
      </c>
      <c r="K274" s="91" t="b">
        <v>0</v>
      </c>
      <c r="L274" s="91" t="b">
        <v>0</v>
      </c>
    </row>
    <row r="275" spans="1:12" ht="15">
      <c r="A275" s="91" t="s">
        <v>1363</v>
      </c>
      <c r="B275" s="91" t="s">
        <v>1364</v>
      </c>
      <c r="C275" s="91">
        <v>2</v>
      </c>
      <c r="D275" s="133">
        <v>0.00466085084647212</v>
      </c>
      <c r="E275" s="133">
        <v>2.3541084391474008</v>
      </c>
      <c r="F275" s="91" t="s">
        <v>892</v>
      </c>
      <c r="G275" s="91" t="b">
        <v>0</v>
      </c>
      <c r="H275" s="91" t="b">
        <v>0</v>
      </c>
      <c r="I275" s="91" t="b">
        <v>0</v>
      </c>
      <c r="J275" s="91" t="b">
        <v>0</v>
      </c>
      <c r="K275" s="91" t="b">
        <v>0</v>
      </c>
      <c r="L275" s="91" t="b">
        <v>0</v>
      </c>
    </row>
    <row r="276" spans="1:12" ht="15">
      <c r="A276" s="91" t="s">
        <v>1364</v>
      </c>
      <c r="B276" s="91" t="s">
        <v>1002</v>
      </c>
      <c r="C276" s="91">
        <v>2</v>
      </c>
      <c r="D276" s="133">
        <v>0.00466085084647212</v>
      </c>
      <c r="E276" s="133">
        <v>1.4246895134331081</v>
      </c>
      <c r="F276" s="91" t="s">
        <v>892</v>
      </c>
      <c r="G276" s="91" t="b">
        <v>0</v>
      </c>
      <c r="H276" s="91" t="b">
        <v>0</v>
      </c>
      <c r="I276" s="91" t="b">
        <v>0</v>
      </c>
      <c r="J276" s="91" t="b">
        <v>0</v>
      </c>
      <c r="K276" s="91" t="b">
        <v>0</v>
      </c>
      <c r="L276" s="91" t="b">
        <v>0</v>
      </c>
    </row>
    <row r="277" spans="1:12" ht="15">
      <c r="A277" s="91" t="s">
        <v>346</v>
      </c>
      <c r="B277" s="91" t="s">
        <v>1352</v>
      </c>
      <c r="C277" s="91">
        <v>2</v>
      </c>
      <c r="D277" s="133">
        <v>0.00466085084647212</v>
      </c>
      <c r="E277" s="133">
        <v>1.399865929708076</v>
      </c>
      <c r="F277" s="91" t="s">
        <v>892</v>
      </c>
      <c r="G277" s="91" t="b">
        <v>0</v>
      </c>
      <c r="H277" s="91" t="b">
        <v>0</v>
      </c>
      <c r="I277" s="91" t="b">
        <v>0</v>
      </c>
      <c r="J277" s="91" t="b">
        <v>1</v>
      </c>
      <c r="K277" s="91" t="b">
        <v>0</v>
      </c>
      <c r="L277" s="91" t="b">
        <v>0</v>
      </c>
    </row>
    <row r="278" spans="1:12" ht="15">
      <c r="A278" s="91" t="s">
        <v>1352</v>
      </c>
      <c r="B278" s="91" t="s">
        <v>1016</v>
      </c>
      <c r="C278" s="91">
        <v>2</v>
      </c>
      <c r="D278" s="133">
        <v>0.00466085084647212</v>
      </c>
      <c r="E278" s="133">
        <v>1.8769871844277384</v>
      </c>
      <c r="F278" s="91" t="s">
        <v>892</v>
      </c>
      <c r="G278" s="91" t="b">
        <v>1</v>
      </c>
      <c r="H278" s="91" t="b">
        <v>0</v>
      </c>
      <c r="I278" s="91" t="b">
        <v>0</v>
      </c>
      <c r="J278" s="91" t="b">
        <v>0</v>
      </c>
      <c r="K278" s="91" t="b">
        <v>0</v>
      </c>
      <c r="L278" s="91" t="b">
        <v>0</v>
      </c>
    </row>
    <row r="279" spans="1:12" ht="15">
      <c r="A279" s="91" t="s">
        <v>1016</v>
      </c>
      <c r="B279" s="91" t="s">
        <v>1353</v>
      </c>
      <c r="C279" s="91">
        <v>2</v>
      </c>
      <c r="D279" s="133">
        <v>0.00466085084647212</v>
      </c>
      <c r="E279" s="133">
        <v>1.8769871844277384</v>
      </c>
      <c r="F279" s="91" t="s">
        <v>892</v>
      </c>
      <c r="G279" s="91" t="b">
        <v>0</v>
      </c>
      <c r="H279" s="91" t="b">
        <v>0</v>
      </c>
      <c r="I279" s="91" t="b">
        <v>0</v>
      </c>
      <c r="J279" s="91" t="b">
        <v>0</v>
      </c>
      <c r="K279" s="91" t="b">
        <v>0</v>
      </c>
      <c r="L279" s="91" t="b">
        <v>0</v>
      </c>
    </row>
    <row r="280" spans="1:12" ht="15">
      <c r="A280" s="91" t="s">
        <v>1353</v>
      </c>
      <c r="B280" s="91" t="s">
        <v>1354</v>
      </c>
      <c r="C280" s="91">
        <v>2</v>
      </c>
      <c r="D280" s="133">
        <v>0.00466085084647212</v>
      </c>
      <c r="E280" s="133">
        <v>2.3541084391474008</v>
      </c>
      <c r="F280" s="91" t="s">
        <v>892</v>
      </c>
      <c r="G280" s="91" t="b">
        <v>0</v>
      </c>
      <c r="H280" s="91" t="b">
        <v>0</v>
      </c>
      <c r="I280" s="91" t="b">
        <v>0</v>
      </c>
      <c r="J280" s="91" t="b">
        <v>0</v>
      </c>
      <c r="K280" s="91" t="b">
        <v>0</v>
      </c>
      <c r="L280" s="91" t="b">
        <v>0</v>
      </c>
    </row>
    <row r="281" spans="1:12" ht="15">
      <c r="A281" s="91" t="s">
        <v>1354</v>
      </c>
      <c r="B281" s="91" t="s">
        <v>1355</v>
      </c>
      <c r="C281" s="91">
        <v>2</v>
      </c>
      <c r="D281" s="133">
        <v>0.00466085084647212</v>
      </c>
      <c r="E281" s="133">
        <v>2.3541084391474008</v>
      </c>
      <c r="F281" s="91" t="s">
        <v>892</v>
      </c>
      <c r="G281" s="91" t="b">
        <v>0</v>
      </c>
      <c r="H281" s="91" t="b">
        <v>0</v>
      </c>
      <c r="I281" s="91" t="b">
        <v>0</v>
      </c>
      <c r="J281" s="91" t="b">
        <v>0</v>
      </c>
      <c r="K281" s="91" t="b">
        <v>0</v>
      </c>
      <c r="L281" s="91" t="b">
        <v>0</v>
      </c>
    </row>
    <row r="282" spans="1:12" ht="15">
      <c r="A282" s="91" t="s">
        <v>1355</v>
      </c>
      <c r="B282" s="91" t="s">
        <v>1356</v>
      </c>
      <c r="C282" s="91">
        <v>2</v>
      </c>
      <c r="D282" s="133">
        <v>0.00466085084647212</v>
      </c>
      <c r="E282" s="133">
        <v>2.3541084391474008</v>
      </c>
      <c r="F282" s="91" t="s">
        <v>892</v>
      </c>
      <c r="G282" s="91" t="b">
        <v>0</v>
      </c>
      <c r="H282" s="91" t="b">
        <v>0</v>
      </c>
      <c r="I282" s="91" t="b">
        <v>0</v>
      </c>
      <c r="J282" s="91" t="b">
        <v>0</v>
      </c>
      <c r="K282" s="91" t="b">
        <v>0</v>
      </c>
      <c r="L282" s="91" t="b">
        <v>0</v>
      </c>
    </row>
    <row r="283" spans="1:12" ht="15">
      <c r="A283" s="91" t="s">
        <v>1356</v>
      </c>
      <c r="B283" s="91" t="s">
        <v>1357</v>
      </c>
      <c r="C283" s="91">
        <v>2</v>
      </c>
      <c r="D283" s="133">
        <v>0.00466085084647212</v>
      </c>
      <c r="E283" s="133">
        <v>2.3541084391474008</v>
      </c>
      <c r="F283" s="91" t="s">
        <v>892</v>
      </c>
      <c r="G283" s="91" t="b">
        <v>0</v>
      </c>
      <c r="H283" s="91" t="b">
        <v>0</v>
      </c>
      <c r="I283" s="91" t="b">
        <v>0</v>
      </c>
      <c r="J283" s="91" t="b">
        <v>0</v>
      </c>
      <c r="K283" s="91" t="b">
        <v>0</v>
      </c>
      <c r="L283" s="91" t="b">
        <v>0</v>
      </c>
    </row>
    <row r="284" spans="1:12" ht="15">
      <c r="A284" s="91" t="s">
        <v>1357</v>
      </c>
      <c r="B284" s="91" t="s">
        <v>1261</v>
      </c>
      <c r="C284" s="91">
        <v>2</v>
      </c>
      <c r="D284" s="133">
        <v>0.00466085084647212</v>
      </c>
      <c r="E284" s="133">
        <v>1.8769871844277384</v>
      </c>
      <c r="F284" s="91" t="s">
        <v>892</v>
      </c>
      <c r="G284" s="91" t="b">
        <v>0</v>
      </c>
      <c r="H284" s="91" t="b">
        <v>0</v>
      </c>
      <c r="I284" s="91" t="b">
        <v>0</v>
      </c>
      <c r="J284" s="91" t="b">
        <v>0</v>
      </c>
      <c r="K284" s="91" t="b">
        <v>0</v>
      </c>
      <c r="L284" s="91" t="b">
        <v>0</v>
      </c>
    </row>
    <row r="285" spans="1:12" ht="15">
      <c r="A285" s="91" t="s">
        <v>1002</v>
      </c>
      <c r="B285" s="91" t="s">
        <v>1358</v>
      </c>
      <c r="C285" s="91">
        <v>2</v>
      </c>
      <c r="D285" s="133">
        <v>0.00466085084647212</v>
      </c>
      <c r="E285" s="133">
        <v>1.4246895134331081</v>
      </c>
      <c r="F285" s="91" t="s">
        <v>892</v>
      </c>
      <c r="G285" s="91" t="b">
        <v>0</v>
      </c>
      <c r="H285" s="91" t="b">
        <v>0</v>
      </c>
      <c r="I285" s="91" t="b">
        <v>0</v>
      </c>
      <c r="J285" s="91" t="b">
        <v>0</v>
      </c>
      <c r="K285" s="91" t="b">
        <v>0</v>
      </c>
      <c r="L285" s="91" t="b">
        <v>0</v>
      </c>
    </row>
    <row r="286" spans="1:12" ht="15">
      <c r="A286" s="91" t="s">
        <v>1343</v>
      </c>
      <c r="B286" s="91" t="s">
        <v>1344</v>
      </c>
      <c r="C286" s="91">
        <v>2</v>
      </c>
      <c r="D286" s="133">
        <v>0.00466085084647212</v>
      </c>
      <c r="E286" s="133">
        <v>2.3541084391474008</v>
      </c>
      <c r="F286" s="91" t="s">
        <v>892</v>
      </c>
      <c r="G286" s="91" t="b">
        <v>0</v>
      </c>
      <c r="H286" s="91" t="b">
        <v>0</v>
      </c>
      <c r="I286" s="91" t="b">
        <v>0</v>
      </c>
      <c r="J286" s="91" t="b">
        <v>0</v>
      </c>
      <c r="K286" s="91" t="b">
        <v>0</v>
      </c>
      <c r="L286" s="91" t="b">
        <v>0</v>
      </c>
    </row>
    <row r="287" spans="1:12" ht="15">
      <c r="A287" s="91" t="s">
        <v>1344</v>
      </c>
      <c r="B287" s="91" t="s">
        <v>987</v>
      </c>
      <c r="C287" s="91">
        <v>2</v>
      </c>
      <c r="D287" s="133">
        <v>0.00466085084647212</v>
      </c>
      <c r="E287" s="133">
        <v>2.3541084391474008</v>
      </c>
      <c r="F287" s="91" t="s">
        <v>892</v>
      </c>
      <c r="G287" s="91" t="b">
        <v>0</v>
      </c>
      <c r="H287" s="91" t="b">
        <v>0</v>
      </c>
      <c r="I287" s="91" t="b">
        <v>0</v>
      </c>
      <c r="J287" s="91" t="b">
        <v>0</v>
      </c>
      <c r="K287" s="91" t="b">
        <v>0</v>
      </c>
      <c r="L287" s="91" t="b">
        <v>0</v>
      </c>
    </row>
    <row r="288" spans="1:12" ht="15">
      <c r="A288" s="91" t="s">
        <v>987</v>
      </c>
      <c r="B288" s="91" t="s">
        <v>1345</v>
      </c>
      <c r="C288" s="91">
        <v>2</v>
      </c>
      <c r="D288" s="133">
        <v>0.00466085084647212</v>
      </c>
      <c r="E288" s="133">
        <v>2.3541084391474008</v>
      </c>
      <c r="F288" s="91" t="s">
        <v>892</v>
      </c>
      <c r="G288" s="91" t="b">
        <v>0</v>
      </c>
      <c r="H288" s="91" t="b">
        <v>0</v>
      </c>
      <c r="I288" s="91" t="b">
        <v>0</v>
      </c>
      <c r="J288" s="91" t="b">
        <v>0</v>
      </c>
      <c r="K288" s="91" t="b">
        <v>0</v>
      </c>
      <c r="L288" s="91" t="b">
        <v>0</v>
      </c>
    </row>
    <row r="289" spans="1:12" ht="15">
      <c r="A289" s="91" t="s">
        <v>1345</v>
      </c>
      <c r="B289" s="91" t="s">
        <v>963</v>
      </c>
      <c r="C289" s="91">
        <v>2</v>
      </c>
      <c r="D289" s="133">
        <v>0.00466085084647212</v>
      </c>
      <c r="E289" s="133">
        <v>1.6551384348113822</v>
      </c>
      <c r="F289" s="91" t="s">
        <v>892</v>
      </c>
      <c r="G289" s="91" t="b">
        <v>0</v>
      </c>
      <c r="H289" s="91" t="b">
        <v>0</v>
      </c>
      <c r="I289" s="91" t="b">
        <v>0</v>
      </c>
      <c r="J289" s="91" t="b">
        <v>0</v>
      </c>
      <c r="K289" s="91" t="b">
        <v>0</v>
      </c>
      <c r="L289" s="91" t="b">
        <v>0</v>
      </c>
    </row>
    <row r="290" spans="1:12" ht="15">
      <c r="A290" s="91" t="s">
        <v>963</v>
      </c>
      <c r="B290" s="91" t="s">
        <v>1284</v>
      </c>
      <c r="C290" s="91">
        <v>2</v>
      </c>
      <c r="D290" s="133">
        <v>0.00466085084647212</v>
      </c>
      <c r="E290" s="133">
        <v>1.6339491357414442</v>
      </c>
      <c r="F290" s="91" t="s">
        <v>892</v>
      </c>
      <c r="G290" s="91" t="b">
        <v>0</v>
      </c>
      <c r="H290" s="91" t="b">
        <v>0</v>
      </c>
      <c r="I290" s="91" t="b">
        <v>0</v>
      </c>
      <c r="J290" s="91" t="b">
        <v>0</v>
      </c>
      <c r="K290" s="91" t="b">
        <v>0</v>
      </c>
      <c r="L290" s="91" t="b">
        <v>0</v>
      </c>
    </row>
    <row r="291" spans="1:12" ht="15">
      <c r="A291" s="91" t="s">
        <v>1284</v>
      </c>
      <c r="B291" s="91" t="s">
        <v>1346</v>
      </c>
      <c r="C291" s="91">
        <v>2</v>
      </c>
      <c r="D291" s="133">
        <v>0.00466085084647212</v>
      </c>
      <c r="E291" s="133">
        <v>2.17801718009172</v>
      </c>
      <c r="F291" s="91" t="s">
        <v>892</v>
      </c>
      <c r="G291" s="91" t="b">
        <v>0</v>
      </c>
      <c r="H291" s="91" t="b">
        <v>0</v>
      </c>
      <c r="I291" s="91" t="b">
        <v>0</v>
      </c>
      <c r="J291" s="91" t="b">
        <v>0</v>
      </c>
      <c r="K291" s="91" t="b">
        <v>0</v>
      </c>
      <c r="L291" s="91" t="b">
        <v>0</v>
      </c>
    </row>
    <row r="292" spans="1:12" ht="15">
      <c r="A292" s="91" t="s">
        <v>1346</v>
      </c>
      <c r="B292" s="91" t="s">
        <v>1279</v>
      </c>
      <c r="C292" s="91">
        <v>2</v>
      </c>
      <c r="D292" s="133">
        <v>0.00466085084647212</v>
      </c>
      <c r="E292" s="133">
        <v>2.17801718009172</v>
      </c>
      <c r="F292" s="91" t="s">
        <v>892</v>
      </c>
      <c r="G292" s="91" t="b">
        <v>0</v>
      </c>
      <c r="H292" s="91" t="b">
        <v>0</v>
      </c>
      <c r="I292" s="91" t="b">
        <v>0</v>
      </c>
      <c r="J292" s="91" t="b">
        <v>0</v>
      </c>
      <c r="K292" s="91" t="b">
        <v>0</v>
      </c>
      <c r="L292" s="91" t="b">
        <v>0</v>
      </c>
    </row>
    <row r="293" spans="1:12" ht="15">
      <c r="A293" s="91" t="s">
        <v>1279</v>
      </c>
      <c r="B293" s="91" t="s">
        <v>1347</v>
      </c>
      <c r="C293" s="91">
        <v>2</v>
      </c>
      <c r="D293" s="133">
        <v>0.00466085084647212</v>
      </c>
      <c r="E293" s="133">
        <v>2.17801718009172</v>
      </c>
      <c r="F293" s="91" t="s">
        <v>892</v>
      </c>
      <c r="G293" s="91" t="b">
        <v>0</v>
      </c>
      <c r="H293" s="91" t="b">
        <v>0</v>
      </c>
      <c r="I293" s="91" t="b">
        <v>0</v>
      </c>
      <c r="J293" s="91" t="b">
        <v>0</v>
      </c>
      <c r="K293" s="91" t="b">
        <v>0</v>
      </c>
      <c r="L293" s="91" t="b">
        <v>0</v>
      </c>
    </row>
    <row r="294" spans="1:12" ht="15">
      <c r="A294" s="91" t="s">
        <v>1347</v>
      </c>
      <c r="B294" s="91" t="s">
        <v>1267</v>
      </c>
      <c r="C294" s="91">
        <v>2</v>
      </c>
      <c r="D294" s="133">
        <v>0.00466085084647212</v>
      </c>
      <c r="E294" s="133">
        <v>1.9561684304753633</v>
      </c>
      <c r="F294" s="91" t="s">
        <v>892</v>
      </c>
      <c r="G294" s="91" t="b">
        <v>0</v>
      </c>
      <c r="H294" s="91" t="b">
        <v>0</v>
      </c>
      <c r="I294" s="91" t="b">
        <v>0</v>
      </c>
      <c r="J294" s="91" t="b">
        <v>0</v>
      </c>
      <c r="K294" s="91" t="b">
        <v>0</v>
      </c>
      <c r="L294" s="91" t="b">
        <v>0</v>
      </c>
    </row>
    <row r="295" spans="1:12" ht="15">
      <c r="A295" s="91" t="s">
        <v>1004</v>
      </c>
      <c r="B295" s="91" t="s">
        <v>1348</v>
      </c>
      <c r="C295" s="91">
        <v>2</v>
      </c>
      <c r="D295" s="133">
        <v>0.00466085084647212</v>
      </c>
      <c r="E295" s="133">
        <v>1.613745749653157</v>
      </c>
      <c r="F295" s="91" t="s">
        <v>892</v>
      </c>
      <c r="G295" s="91" t="b">
        <v>0</v>
      </c>
      <c r="H295" s="91" t="b">
        <v>0</v>
      </c>
      <c r="I295" s="91" t="b">
        <v>0</v>
      </c>
      <c r="J295" s="91" t="b">
        <v>0</v>
      </c>
      <c r="K295" s="91" t="b">
        <v>0</v>
      </c>
      <c r="L295" s="91" t="b">
        <v>0</v>
      </c>
    </row>
    <row r="296" spans="1:12" ht="15">
      <c r="A296" s="91" t="s">
        <v>1348</v>
      </c>
      <c r="B296" s="91" t="s">
        <v>1028</v>
      </c>
      <c r="C296" s="91">
        <v>2</v>
      </c>
      <c r="D296" s="133">
        <v>0.00466085084647212</v>
      </c>
      <c r="E296" s="133">
        <v>1.9561684304753633</v>
      </c>
      <c r="F296" s="91" t="s">
        <v>892</v>
      </c>
      <c r="G296" s="91" t="b">
        <v>0</v>
      </c>
      <c r="H296" s="91" t="b">
        <v>0</v>
      </c>
      <c r="I296" s="91" t="b">
        <v>0</v>
      </c>
      <c r="J296" s="91" t="b">
        <v>0</v>
      </c>
      <c r="K296" s="91" t="b">
        <v>0</v>
      </c>
      <c r="L296" s="91" t="b">
        <v>0</v>
      </c>
    </row>
    <row r="297" spans="1:12" ht="15">
      <c r="A297" s="91" t="s">
        <v>1028</v>
      </c>
      <c r="B297" s="91" t="s">
        <v>1349</v>
      </c>
      <c r="C297" s="91">
        <v>2</v>
      </c>
      <c r="D297" s="133">
        <v>0.00466085084647212</v>
      </c>
      <c r="E297" s="133">
        <v>1.9561684304753633</v>
      </c>
      <c r="F297" s="91" t="s">
        <v>892</v>
      </c>
      <c r="G297" s="91" t="b">
        <v>0</v>
      </c>
      <c r="H297" s="91" t="b">
        <v>0</v>
      </c>
      <c r="I297" s="91" t="b">
        <v>0</v>
      </c>
      <c r="J297" s="91" t="b">
        <v>0</v>
      </c>
      <c r="K297" s="91" t="b">
        <v>0</v>
      </c>
      <c r="L297" s="91" t="b">
        <v>0</v>
      </c>
    </row>
    <row r="298" spans="1:12" ht="15">
      <c r="A298" s="91" t="s">
        <v>1349</v>
      </c>
      <c r="B298" s="91" t="s">
        <v>1350</v>
      </c>
      <c r="C298" s="91">
        <v>2</v>
      </c>
      <c r="D298" s="133">
        <v>0.00466085084647212</v>
      </c>
      <c r="E298" s="133">
        <v>2.3541084391474008</v>
      </c>
      <c r="F298" s="91" t="s">
        <v>892</v>
      </c>
      <c r="G298" s="91" t="b">
        <v>0</v>
      </c>
      <c r="H298" s="91" t="b">
        <v>0</v>
      </c>
      <c r="I298" s="91" t="b">
        <v>0</v>
      </c>
      <c r="J298" s="91" t="b">
        <v>0</v>
      </c>
      <c r="K298" s="91" t="b">
        <v>0</v>
      </c>
      <c r="L298" s="91" t="b">
        <v>0</v>
      </c>
    </row>
    <row r="299" spans="1:12" ht="15">
      <c r="A299" s="91" t="s">
        <v>1350</v>
      </c>
      <c r="B299" s="91" t="s">
        <v>1351</v>
      </c>
      <c r="C299" s="91">
        <v>2</v>
      </c>
      <c r="D299" s="133">
        <v>0.00466085084647212</v>
      </c>
      <c r="E299" s="133">
        <v>2.3541084391474008</v>
      </c>
      <c r="F299" s="91" t="s">
        <v>892</v>
      </c>
      <c r="G299" s="91" t="b">
        <v>0</v>
      </c>
      <c r="H299" s="91" t="b">
        <v>0</v>
      </c>
      <c r="I299" s="91" t="b">
        <v>0</v>
      </c>
      <c r="J299" s="91" t="b">
        <v>0</v>
      </c>
      <c r="K299" s="91" t="b">
        <v>0</v>
      </c>
      <c r="L299" s="91" t="b">
        <v>0</v>
      </c>
    </row>
    <row r="300" spans="1:12" ht="15">
      <c r="A300" s="91" t="s">
        <v>1016</v>
      </c>
      <c r="B300" s="91" t="s">
        <v>1303</v>
      </c>
      <c r="C300" s="91">
        <v>2</v>
      </c>
      <c r="D300" s="133">
        <v>0.00466085084647212</v>
      </c>
      <c r="E300" s="133">
        <v>1.7008959253720572</v>
      </c>
      <c r="F300" s="91" t="s">
        <v>892</v>
      </c>
      <c r="G300" s="91" t="b">
        <v>0</v>
      </c>
      <c r="H300" s="91" t="b">
        <v>0</v>
      </c>
      <c r="I300" s="91" t="b">
        <v>0</v>
      </c>
      <c r="J300" s="91" t="b">
        <v>0</v>
      </c>
      <c r="K300" s="91" t="b">
        <v>0</v>
      </c>
      <c r="L300" s="91" t="b">
        <v>0</v>
      </c>
    </row>
    <row r="301" spans="1:12" ht="15">
      <c r="A301" s="91" t="s">
        <v>1303</v>
      </c>
      <c r="B301" s="91" t="s">
        <v>1333</v>
      </c>
      <c r="C301" s="91">
        <v>2</v>
      </c>
      <c r="D301" s="133">
        <v>0.00466085084647212</v>
      </c>
      <c r="E301" s="133">
        <v>2.17801718009172</v>
      </c>
      <c r="F301" s="91" t="s">
        <v>892</v>
      </c>
      <c r="G301" s="91" t="b">
        <v>0</v>
      </c>
      <c r="H301" s="91" t="b">
        <v>0</v>
      </c>
      <c r="I301" s="91" t="b">
        <v>0</v>
      </c>
      <c r="J301" s="91" t="b">
        <v>0</v>
      </c>
      <c r="K301" s="91" t="b">
        <v>0</v>
      </c>
      <c r="L301" s="91" t="b">
        <v>0</v>
      </c>
    </row>
    <row r="302" spans="1:12" ht="15">
      <c r="A302" s="91" t="s">
        <v>1333</v>
      </c>
      <c r="B302" s="91" t="s">
        <v>251</v>
      </c>
      <c r="C302" s="91">
        <v>2</v>
      </c>
      <c r="D302" s="133">
        <v>0.00466085084647212</v>
      </c>
      <c r="E302" s="133">
        <v>2.17801718009172</v>
      </c>
      <c r="F302" s="91" t="s">
        <v>892</v>
      </c>
      <c r="G302" s="91" t="b">
        <v>0</v>
      </c>
      <c r="H302" s="91" t="b">
        <v>0</v>
      </c>
      <c r="I302" s="91" t="b">
        <v>0</v>
      </c>
      <c r="J302" s="91" t="b">
        <v>0</v>
      </c>
      <c r="K302" s="91" t="b">
        <v>0</v>
      </c>
      <c r="L302" s="91" t="b">
        <v>0</v>
      </c>
    </row>
    <row r="303" spans="1:12" ht="15">
      <c r="A303" s="91" t="s">
        <v>251</v>
      </c>
      <c r="B303" s="91" t="s">
        <v>1261</v>
      </c>
      <c r="C303" s="91">
        <v>2</v>
      </c>
      <c r="D303" s="133">
        <v>0.00466085084647212</v>
      </c>
      <c r="E303" s="133">
        <v>1.7008959253720572</v>
      </c>
      <c r="F303" s="91" t="s">
        <v>892</v>
      </c>
      <c r="G303" s="91" t="b">
        <v>0</v>
      </c>
      <c r="H303" s="91" t="b">
        <v>0</v>
      </c>
      <c r="I303" s="91" t="b">
        <v>0</v>
      </c>
      <c r="J303" s="91" t="b">
        <v>0</v>
      </c>
      <c r="K303" s="91" t="b">
        <v>0</v>
      </c>
      <c r="L303" s="91" t="b">
        <v>0</v>
      </c>
    </row>
    <row r="304" spans="1:12" ht="15">
      <c r="A304" s="91" t="s">
        <v>1262</v>
      </c>
      <c r="B304" s="91" t="s">
        <v>1003</v>
      </c>
      <c r="C304" s="91">
        <v>2</v>
      </c>
      <c r="D304" s="133">
        <v>0.00466085084647212</v>
      </c>
      <c r="E304" s="133">
        <v>0.8992635791388907</v>
      </c>
      <c r="F304" s="91" t="s">
        <v>892</v>
      </c>
      <c r="G304" s="91" t="b">
        <v>0</v>
      </c>
      <c r="H304" s="91" t="b">
        <v>0</v>
      </c>
      <c r="I304" s="91" t="b">
        <v>0</v>
      </c>
      <c r="J304" s="91" t="b">
        <v>0</v>
      </c>
      <c r="K304" s="91" t="b">
        <v>0</v>
      </c>
      <c r="L304" s="91" t="b">
        <v>0</v>
      </c>
    </row>
    <row r="305" spans="1:12" ht="15">
      <c r="A305" s="91" t="s">
        <v>1003</v>
      </c>
      <c r="B305" s="91" t="s">
        <v>1334</v>
      </c>
      <c r="C305" s="91">
        <v>2</v>
      </c>
      <c r="D305" s="133">
        <v>0.00466085084647212</v>
      </c>
      <c r="E305" s="133">
        <v>1.3763848338585531</v>
      </c>
      <c r="F305" s="91" t="s">
        <v>892</v>
      </c>
      <c r="G305" s="91" t="b">
        <v>0</v>
      </c>
      <c r="H305" s="91" t="b">
        <v>0</v>
      </c>
      <c r="I305" s="91" t="b">
        <v>0</v>
      </c>
      <c r="J305" s="91" t="b">
        <v>0</v>
      </c>
      <c r="K305" s="91" t="b">
        <v>0</v>
      </c>
      <c r="L305" s="91" t="b">
        <v>0</v>
      </c>
    </row>
    <row r="306" spans="1:12" ht="15">
      <c r="A306" s="91" t="s">
        <v>1334</v>
      </c>
      <c r="B306" s="91" t="s">
        <v>1335</v>
      </c>
      <c r="C306" s="91">
        <v>2</v>
      </c>
      <c r="D306" s="133">
        <v>0.00466085084647212</v>
      </c>
      <c r="E306" s="133">
        <v>2.3541084391474008</v>
      </c>
      <c r="F306" s="91" t="s">
        <v>892</v>
      </c>
      <c r="G306" s="91" t="b">
        <v>0</v>
      </c>
      <c r="H306" s="91" t="b">
        <v>0</v>
      </c>
      <c r="I306" s="91" t="b">
        <v>0</v>
      </c>
      <c r="J306" s="91" t="b">
        <v>0</v>
      </c>
      <c r="K306" s="91" t="b">
        <v>0</v>
      </c>
      <c r="L306" s="91" t="b">
        <v>0</v>
      </c>
    </row>
    <row r="307" spans="1:12" ht="15">
      <c r="A307" s="91" t="s">
        <v>1335</v>
      </c>
      <c r="B307" s="91" t="s">
        <v>1336</v>
      </c>
      <c r="C307" s="91">
        <v>2</v>
      </c>
      <c r="D307" s="133">
        <v>0.00466085084647212</v>
      </c>
      <c r="E307" s="133">
        <v>2.3541084391474008</v>
      </c>
      <c r="F307" s="91" t="s">
        <v>892</v>
      </c>
      <c r="G307" s="91" t="b">
        <v>0</v>
      </c>
      <c r="H307" s="91" t="b">
        <v>0</v>
      </c>
      <c r="I307" s="91" t="b">
        <v>0</v>
      </c>
      <c r="J307" s="91" t="b">
        <v>0</v>
      </c>
      <c r="K307" s="91" t="b">
        <v>0</v>
      </c>
      <c r="L307" s="91" t="b">
        <v>0</v>
      </c>
    </row>
    <row r="308" spans="1:12" ht="15">
      <c r="A308" s="91" t="s">
        <v>1336</v>
      </c>
      <c r="B308" s="91" t="s">
        <v>1337</v>
      </c>
      <c r="C308" s="91">
        <v>2</v>
      </c>
      <c r="D308" s="133">
        <v>0.00466085084647212</v>
      </c>
      <c r="E308" s="133">
        <v>2.3541084391474008</v>
      </c>
      <c r="F308" s="91" t="s">
        <v>892</v>
      </c>
      <c r="G308" s="91" t="b">
        <v>0</v>
      </c>
      <c r="H308" s="91" t="b">
        <v>0</v>
      </c>
      <c r="I308" s="91" t="b">
        <v>0</v>
      </c>
      <c r="J308" s="91" t="b">
        <v>0</v>
      </c>
      <c r="K308" s="91" t="b">
        <v>0</v>
      </c>
      <c r="L308" s="91" t="b">
        <v>0</v>
      </c>
    </row>
    <row r="309" spans="1:12" ht="15">
      <c r="A309" s="91" t="s">
        <v>1338</v>
      </c>
      <c r="B309" s="91" t="s">
        <v>1280</v>
      </c>
      <c r="C309" s="91">
        <v>2</v>
      </c>
      <c r="D309" s="133">
        <v>0.00466085084647212</v>
      </c>
      <c r="E309" s="133">
        <v>2.17801718009172</v>
      </c>
      <c r="F309" s="91" t="s">
        <v>892</v>
      </c>
      <c r="G309" s="91" t="b">
        <v>0</v>
      </c>
      <c r="H309" s="91" t="b">
        <v>0</v>
      </c>
      <c r="I309" s="91" t="b">
        <v>0</v>
      </c>
      <c r="J309" s="91" t="b">
        <v>0</v>
      </c>
      <c r="K309" s="91" t="b">
        <v>0</v>
      </c>
      <c r="L309" s="91" t="b">
        <v>0</v>
      </c>
    </row>
    <row r="310" spans="1:12" ht="15">
      <c r="A310" s="91" t="s">
        <v>1016</v>
      </c>
      <c r="B310" s="91" t="s">
        <v>1311</v>
      </c>
      <c r="C310" s="91">
        <v>2</v>
      </c>
      <c r="D310" s="133">
        <v>0.00466085084647212</v>
      </c>
      <c r="E310" s="133">
        <v>1.8769871844277384</v>
      </c>
      <c r="F310" s="91" t="s">
        <v>892</v>
      </c>
      <c r="G310" s="91" t="b">
        <v>0</v>
      </c>
      <c r="H310" s="91" t="b">
        <v>0</v>
      </c>
      <c r="I310" s="91" t="b">
        <v>0</v>
      </c>
      <c r="J310" s="91" t="b">
        <v>0</v>
      </c>
      <c r="K310" s="91" t="b">
        <v>0</v>
      </c>
      <c r="L310" s="91" t="b">
        <v>0</v>
      </c>
    </row>
    <row r="311" spans="1:12" ht="15">
      <c r="A311" s="91" t="s">
        <v>1311</v>
      </c>
      <c r="B311" s="91" t="s">
        <v>1312</v>
      </c>
      <c r="C311" s="91">
        <v>2</v>
      </c>
      <c r="D311" s="133">
        <v>0.00466085084647212</v>
      </c>
      <c r="E311" s="133">
        <v>2.3541084391474008</v>
      </c>
      <c r="F311" s="91" t="s">
        <v>892</v>
      </c>
      <c r="G311" s="91" t="b">
        <v>0</v>
      </c>
      <c r="H311" s="91" t="b">
        <v>0</v>
      </c>
      <c r="I311" s="91" t="b">
        <v>0</v>
      </c>
      <c r="J311" s="91" t="b">
        <v>0</v>
      </c>
      <c r="K311" s="91" t="b">
        <v>0</v>
      </c>
      <c r="L311" s="91" t="b">
        <v>0</v>
      </c>
    </row>
    <row r="312" spans="1:12" ht="15">
      <c r="A312" s="91" t="s">
        <v>1312</v>
      </c>
      <c r="B312" s="91" t="s">
        <v>252</v>
      </c>
      <c r="C312" s="91">
        <v>2</v>
      </c>
      <c r="D312" s="133">
        <v>0.00466085084647212</v>
      </c>
      <c r="E312" s="133">
        <v>2.17801718009172</v>
      </c>
      <c r="F312" s="91" t="s">
        <v>892</v>
      </c>
      <c r="G312" s="91" t="b">
        <v>0</v>
      </c>
      <c r="H312" s="91" t="b">
        <v>0</v>
      </c>
      <c r="I312" s="91" t="b">
        <v>0</v>
      </c>
      <c r="J312" s="91" t="b">
        <v>0</v>
      </c>
      <c r="K312" s="91" t="b">
        <v>0</v>
      </c>
      <c r="L312" s="91" t="b">
        <v>0</v>
      </c>
    </row>
    <row r="313" spans="1:12" ht="15">
      <c r="A313" s="91" t="s">
        <v>252</v>
      </c>
      <c r="B313" s="91" t="s">
        <v>1003</v>
      </c>
      <c r="C313" s="91">
        <v>2</v>
      </c>
      <c r="D313" s="133">
        <v>0.00466085084647212</v>
      </c>
      <c r="E313" s="133">
        <v>1.2002935748028718</v>
      </c>
      <c r="F313" s="91" t="s">
        <v>892</v>
      </c>
      <c r="G313" s="91" t="b">
        <v>0</v>
      </c>
      <c r="H313" s="91" t="b">
        <v>0</v>
      </c>
      <c r="I313" s="91" t="b">
        <v>0</v>
      </c>
      <c r="J313" s="91" t="b">
        <v>0</v>
      </c>
      <c r="K313" s="91" t="b">
        <v>0</v>
      </c>
      <c r="L313" s="91" t="b">
        <v>0</v>
      </c>
    </row>
    <row r="314" spans="1:12" ht="15">
      <c r="A314" s="91" t="s">
        <v>1003</v>
      </c>
      <c r="B314" s="91" t="s">
        <v>1261</v>
      </c>
      <c r="C314" s="91">
        <v>2</v>
      </c>
      <c r="D314" s="133">
        <v>0.00466085084647212</v>
      </c>
      <c r="E314" s="133">
        <v>0.8992635791388907</v>
      </c>
      <c r="F314" s="91" t="s">
        <v>892</v>
      </c>
      <c r="G314" s="91" t="b">
        <v>0</v>
      </c>
      <c r="H314" s="91" t="b">
        <v>0</v>
      </c>
      <c r="I314" s="91" t="b">
        <v>0</v>
      </c>
      <c r="J314" s="91" t="b">
        <v>0</v>
      </c>
      <c r="K314" s="91" t="b">
        <v>0</v>
      </c>
      <c r="L314" s="91" t="b">
        <v>0</v>
      </c>
    </row>
    <row r="315" spans="1:12" ht="15">
      <c r="A315" s="91" t="s">
        <v>1004</v>
      </c>
      <c r="B315" s="91" t="s">
        <v>1313</v>
      </c>
      <c r="C315" s="91">
        <v>2</v>
      </c>
      <c r="D315" s="133">
        <v>0.00466085084647212</v>
      </c>
      <c r="E315" s="133">
        <v>1.613745749653157</v>
      </c>
      <c r="F315" s="91" t="s">
        <v>892</v>
      </c>
      <c r="G315" s="91" t="b">
        <v>0</v>
      </c>
      <c r="H315" s="91" t="b">
        <v>0</v>
      </c>
      <c r="I315" s="91" t="b">
        <v>0</v>
      </c>
      <c r="J315" s="91" t="b">
        <v>0</v>
      </c>
      <c r="K315" s="91" t="b">
        <v>0</v>
      </c>
      <c r="L315" s="91" t="b">
        <v>0</v>
      </c>
    </row>
    <row r="316" spans="1:12" ht="15">
      <c r="A316" s="91" t="s">
        <v>1313</v>
      </c>
      <c r="B316" s="91" t="s">
        <v>1314</v>
      </c>
      <c r="C316" s="91">
        <v>2</v>
      </c>
      <c r="D316" s="133">
        <v>0.00466085084647212</v>
      </c>
      <c r="E316" s="133">
        <v>2.3541084391474008</v>
      </c>
      <c r="F316" s="91" t="s">
        <v>892</v>
      </c>
      <c r="G316" s="91" t="b">
        <v>0</v>
      </c>
      <c r="H316" s="91" t="b">
        <v>0</v>
      </c>
      <c r="I316" s="91" t="b">
        <v>0</v>
      </c>
      <c r="J316" s="91" t="b">
        <v>0</v>
      </c>
      <c r="K316" s="91" t="b">
        <v>0</v>
      </c>
      <c r="L316" s="91" t="b">
        <v>0</v>
      </c>
    </row>
    <row r="317" spans="1:12" ht="15">
      <c r="A317" s="91" t="s">
        <v>1314</v>
      </c>
      <c r="B317" s="91" t="s">
        <v>1315</v>
      </c>
      <c r="C317" s="91">
        <v>2</v>
      </c>
      <c r="D317" s="133">
        <v>0.00466085084647212</v>
      </c>
      <c r="E317" s="133">
        <v>2.3541084391474008</v>
      </c>
      <c r="F317" s="91" t="s">
        <v>892</v>
      </c>
      <c r="G317" s="91" t="b">
        <v>0</v>
      </c>
      <c r="H317" s="91" t="b">
        <v>0</v>
      </c>
      <c r="I317" s="91" t="b">
        <v>0</v>
      </c>
      <c r="J317" s="91" t="b">
        <v>0</v>
      </c>
      <c r="K317" s="91" t="b">
        <v>0</v>
      </c>
      <c r="L317" s="91" t="b">
        <v>0</v>
      </c>
    </row>
    <row r="318" spans="1:12" ht="15">
      <c r="A318" s="91" t="s">
        <v>1315</v>
      </c>
      <c r="B318" s="91" t="s">
        <v>962</v>
      </c>
      <c r="C318" s="91">
        <v>2</v>
      </c>
      <c r="D318" s="133">
        <v>0.00466085084647212</v>
      </c>
      <c r="E318" s="133">
        <v>1.5411950825045453</v>
      </c>
      <c r="F318" s="91" t="s">
        <v>892</v>
      </c>
      <c r="G318" s="91" t="b">
        <v>0</v>
      </c>
      <c r="H318" s="91" t="b">
        <v>0</v>
      </c>
      <c r="I318" s="91" t="b">
        <v>0</v>
      </c>
      <c r="J318" s="91" t="b">
        <v>0</v>
      </c>
      <c r="K318" s="91" t="b">
        <v>0</v>
      </c>
      <c r="L318" s="91" t="b">
        <v>0</v>
      </c>
    </row>
    <row r="319" spans="1:12" ht="15">
      <c r="A319" s="91" t="s">
        <v>966</v>
      </c>
      <c r="B319" s="91" t="s">
        <v>1316</v>
      </c>
      <c r="C319" s="91">
        <v>2</v>
      </c>
      <c r="D319" s="133">
        <v>0.00466085084647212</v>
      </c>
      <c r="E319" s="133">
        <v>1.9561684304753633</v>
      </c>
      <c r="F319" s="91" t="s">
        <v>892</v>
      </c>
      <c r="G319" s="91" t="b">
        <v>0</v>
      </c>
      <c r="H319" s="91" t="b">
        <v>0</v>
      </c>
      <c r="I319" s="91" t="b">
        <v>0</v>
      </c>
      <c r="J319" s="91" t="b">
        <v>0</v>
      </c>
      <c r="K319" s="91" t="b">
        <v>0</v>
      </c>
      <c r="L319" s="91" t="b">
        <v>0</v>
      </c>
    </row>
    <row r="320" spans="1:12" ht="15">
      <c r="A320" s="91" t="s">
        <v>1316</v>
      </c>
      <c r="B320" s="91" t="s">
        <v>1317</v>
      </c>
      <c r="C320" s="91">
        <v>2</v>
      </c>
      <c r="D320" s="133">
        <v>0.00466085084647212</v>
      </c>
      <c r="E320" s="133">
        <v>2.3541084391474008</v>
      </c>
      <c r="F320" s="91" t="s">
        <v>892</v>
      </c>
      <c r="G320" s="91" t="b">
        <v>0</v>
      </c>
      <c r="H320" s="91" t="b">
        <v>0</v>
      </c>
      <c r="I320" s="91" t="b">
        <v>0</v>
      </c>
      <c r="J320" s="91" t="b">
        <v>1</v>
      </c>
      <c r="K320" s="91" t="b">
        <v>0</v>
      </c>
      <c r="L320" s="91" t="b">
        <v>0</v>
      </c>
    </row>
    <row r="321" spans="1:12" ht="15">
      <c r="A321" s="91" t="s">
        <v>1280</v>
      </c>
      <c r="B321" s="91" t="s">
        <v>1359</v>
      </c>
      <c r="C321" s="91">
        <v>2</v>
      </c>
      <c r="D321" s="133">
        <v>0.00466085084647212</v>
      </c>
      <c r="E321" s="133">
        <v>2.17801718009172</v>
      </c>
      <c r="F321" s="91" t="s">
        <v>892</v>
      </c>
      <c r="G321" s="91" t="b">
        <v>0</v>
      </c>
      <c r="H321" s="91" t="b">
        <v>0</v>
      </c>
      <c r="I321" s="91" t="b">
        <v>0</v>
      </c>
      <c r="J321" s="91" t="b">
        <v>0</v>
      </c>
      <c r="K321" s="91" t="b">
        <v>0</v>
      </c>
      <c r="L321" s="91" t="b">
        <v>0</v>
      </c>
    </row>
    <row r="322" spans="1:12" ht="15">
      <c r="A322" s="91" t="s">
        <v>1339</v>
      </c>
      <c r="B322" s="91" t="s">
        <v>1004</v>
      </c>
      <c r="C322" s="91">
        <v>2</v>
      </c>
      <c r="D322" s="133">
        <v>0.00466085084647212</v>
      </c>
      <c r="E322" s="133">
        <v>1.613745749653157</v>
      </c>
      <c r="F322" s="91" t="s">
        <v>892</v>
      </c>
      <c r="G322" s="91" t="b">
        <v>0</v>
      </c>
      <c r="H322" s="91" t="b">
        <v>0</v>
      </c>
      <c r="I322" s="91" t="b">
        <v>0</v>
      </c>
      <c r="J322" s="91" t="b">
        <v>0</v>
      </c>
      <c r="K322" s="91" t="b">
        <v>0</v>
      </c>
      <c r="L322" s="91" t="b">
        <v>0</v>
      </c>
    </row>
    <row r="323" spans="1:12" ht="15">
      <c r="A323" s="91" t="s">
        <v>1002</v>
      </c>
      <c r="B323" s="91" t="s">
        <v>973</v>
      </c>
      <c r="C323" s="91">
        <v>2</v>
      </c>
      <c r="D323" s="133">
        <v>0.00466085084647212</v>
      </c>
      <c r="E323" s="133">
        <v>1.1236595177691269</v>
      </c>
      <c r="F323" s="91" t="s">
        <v>892</v>
      </c>
      <c r="G323" s="91" t="b">
        <v>0</v>
      </c>
      <c r="H323" s="91" t="b">
        <v>0</v>
      </c>
      <c r="I323" s="91" t="b">
        <v>0</v>
      </c>
      <c r="J323" s="91" t="b">
        <v>0</v>
      </c>
      <c r="K323" s="91" t="b">
        <v>0</v>
      </c>
      <c r="L323" s="91" t="b">
        <v>0</v>
      </c>
    </row>
    <row r="324" spans="1:12" ht="15">
      <c r="A324" s="91" t="s">
        <v>973</v>
      </c>
      <c r="B324" s="91" t="s">
        <v>1304</v>
      </c>
      <c r="C324" s="91">
        <v>2</v>
      </c>
      <c r="D324" s="133">
        <v>0.00466085084647212</v>
      </c>
      <c r="E324" s="133">
        <v>1.8769871844277384</v>
      </c>
      <c r="F324" s="91" t="s">
        <v>892</v>
      </c>
      <c r="G324" s="91" t="b">
        <v>0</v>
      </c>
      <c r="H324" s="91" t="b">
        <v>0</v>
      </c>
      <c r="I324" s="91" t="b">
        <v>0</v>
      </c>
      <c r="J324" s="91" t="b">
        <v>1</v>
      </c>
      <c r="K324" s="91" t="b">
        <v>0</v>
      </c>
      <c r="L324" s="91" t="b">
        <v>0</v>
      </c>
    </row>
    <row r="325" spans="1:12" ht="15">
      <c r="A325" s="91" t="s">
        <v>964</v>
      </c>
      <c r="B325" s="91" t="s">
        <v>1003</v>
      </c>
      <c r="C325" s="91">
        <v>2</v>
      </c>
      <c r="D325" s="133">
        <v>0.00466085084647212</v>
      </c>
      <c r="E325" s="133">
        <v>0.6774148295225343</v>
      </c>
      <c r="F325" s="91" t="s">
        <v>892</v>
      </c>
      <c r="G325" s="91" t="b">
        <v>0</v>
      </c>
      <c r="H325" s="91" t="b">
        <v>0</v>
      </c>
      <c r="I325" s="91" t="b">
        <v>0</v>
      </c>
      <c r="J325" s="91" t="b">
        <v>0</v>
      </c>
      <c r="K325" s="91" t="b">
        <v>0</v>
      </c>
      <c r="L325" s="91" t="b">
        <v>0</v>
      </c>
    </row>
    <row r="326" spans="1:12" ht="15">
      <c r="A326" s="91" t="s">
        <v>346</v>
      </c>
      <c r="B326" s="91" t="s">
        <v>1340</v>
      </c>
      <c r="C326" s="91">
        <v>2</v>
      </c>
      <c r="D326" s="133">
        <v>0.00466085084647212</v>
      </c>
      <c r="E326" s="133">
        <v>1.399865929708076</v>
      </c>
      <c r="F326" s="91" t="s">
        <v>892</v>
      </c>
      <c r="G326" s="91" t="b">
        <v>0</v>
      </c>
      <c r="H326" s="91" t="b">
        <v>0</v>
      </c>
      <c r="I326" s="91" t="b">
        <v>0</v>
      </c>
      <c r="J326" s="91" t="b">
        <v>0</v>
      </c>
      <c r="K326" s="91" t="b">
        <v>0</v>
      </c>
      <c r="L326" s="91" t="b">
        <v>0</v>
      </c>
    </row>
    <row r="327" spans="1:12" ht="15">
      <c r="A327" s="91" t="s">
        <v>1340</v>
      </c>
      <c r="B327" s="91" t="s">
        <v>1276</v>
      </c>
      <c r="C327" s="91">
        <v>2</v>
      </c>
      <c r="D327" s="133">
        <v>0.00466085084647212</v>
      </c>
      <c r="E327" s="133">
        <v>2.0530784434834195</v>
      </c>
      <c r="F327" s="91" t="s">
        <v>892</v>
      </c>
      <c r="G327" s="91" t="b">
        <v>0</v>
      </c>
      <c r="H327" s="91" t="b">
        <v>0</v>
      </c>
      <c r="I327" s="91" t="b">
        <v>0</v>
      </c>
      <c r="J327" s="91" t="b">
        <v>0</v>
      </c>
      <c r="K327" s="91" t="b">
        <v>0</v>
      </c>
      <c r="L327" s="91" t="b">
        <v>0</v>
      </c>
    </row>
    <row r="328" spans="1:12" ht="15">
      <c r="A328" s="91" t="s">
        <v>1276</v>
      </c>
      <c r="B328" s="91" t="s">
        <v>1341</v>
      </c>
      <c r="C328" s="91">
        <v>2</v>
      </c>
      <c r="D328" s="133">
        <v>0.00466085084647212</v>
      </c>
      <c r="E328" s="133">
        <v>2.17801718009172</v>
      </c>
      <c r="F328" s="91" t="s">
        <v>892</v>
      </c>
      <c r="G328" s="91" t="b">
        <v>0</v>
      </c>
      <c r="H328" s="91" t="b">
        <v>0</v>
      </c>
      <c r="I328" s="91" t="b">
        <v>0</v>
      </c>
      <c r="J328" s="91" t="b">
        <v>0</v>
      </c>
      <c r="K328" s="91" t="b">
        <v>0</v>
      </c>
      <c r="L328" s="91" t="b">
        <v>0</v>
      </c>
    </row>
    <row r="329" spans="1:12" ht="15">
      <c r="A329" s="91" t="s">
        <v>1341</v>
      </c>
      <c r="B329" s="91" t="s">
        <v>975</v>
      </c>
      <c r="C329" s="91">
        <v>2</v>
      </c>
      <c r="D329" s="133">
        <v>0.00466085084647212</v>
      </c>
      <c r="E329" s="133">
        <v>2.17801718009172</v>
      </c>
      <c r="F329" s="91" t="s">
        <v>892</v>
      </c>
      <c r="G329" s="91" t="b">
        <v>0</v>
      </c>
      <c r="H329" s="91" t="b">
        <v>0</v>
      </c>
      <c r="I329" s="91" t="b">
        <v>0</v>
      </c>
      <c r="J329" s="91" t="b">
        <v>0</v>
      </c>
      <c r="K329" s="91" t="b">
        <v>0</v>
      </c>
      <c r="L329" s="91" t="b">
        <v>0</v>
      </c>
    </row>
    <row r="330" spans="1:12" ht="15">
      <c r="A330" s="91" t="s">
        <v>975</v>
      </c>
      <c r="B330" s="91" t="s">
        <v>1342</v>
      </c>
      <c r="C330" s="91">
        <v>2</v>
      </c>
      <c r="D330" s="133">
        <v>0.00466085084647212</v>
      </c>
      <c r="E330" s="133">
        <v>2.17801718009172</v>
      </c>
      <c r="F330" s="91" t="s">
        <v>892</v>
      </c>
      <c r="G330" s="91" t="b">
        <v>0</v>
      </c>
      <c r="H330" s="91" t="b">
        <v>0</v>
      </c>
      <c r="I330" s="91" t="b">
        <v>0</v>
      </c>
      <c r="J330" s="91" t="b">
        <v>0</v>
      </c>
      <c r="K330" s="91" t="b">
        <v>0</v>
      </c>
      <c r="L330" s="91" t="b">
        <v>0</v>
      </c>
    </row>
    <row r="331" spans="1:12" ht="15">
      <c r="A331" s="91" t="s">
        <v>242</v>
      </c>
      <c r="B331" s="91" t="s">
        <v>346</v>
      </c>
      <c r="C331" s="91">
        <v>2</v>
      </c>
      <c r="D331" s="133">
        <v>0.00466085084647212</v>
      </c>
      <c r="E331" s="133">
        <v>0.9069504078051817</v>
      </c>
      <c r="F331" s="91" t="s">
        <v>892</v>
      </c>
      <c r="G331" s="91" t="b">
        <v>0</v>
      </c>
      <c r="H331" s="91" t="b">
        <v>0</v>
      </c>
      <c r="I331" s="91" t="b">
        <v>0</v>
      </c>
      <c r="J331" s="91" t="b">
        <v>0</v>
      </c>
      <c r="K331" s="91" t="b">
        <v>0</v>
      </c>
      <c r="L331" s="91" t="b">
        <v>0</v>
      </c>
    </row>
    <row r="332" spans="1:12" ht="15">
      <c r="A332" s="91" t="s">
        <v>242</v>
      </c>
      <c r="B332" s="91" t="s">
        <v>1298</v>
      </c>
      <c r="C332" s="91">
        <v>2</v>
      </c>
      <c r="D332" s="133">
        <v>0.00466085084647212</v>
      </c>
      <c r="E332" s="133">
        <v>1.7520484478194385</v>
      </c>
      <c r="F332" s="91" t="s">
        <v>892</v>
      </c>
      <c r="G332" s="91" t="b">
        <v>0</v>
      </c>
      <c r="H332" s="91" t="b">
        <v>0</v>
      </c>
      <c r="I332" s="91" t="b">
        <v>0</v>
      </c>
      <c r="J332" s="91" t="b">
        <v>0</v>
      </c>
      <c r="K332" s="91" t="b">
        <v>0</v>
      </c>
      <c r="L332" s="91" t="b">
        <v>0</v>
      </c>
    </row>
    <row r="333" spans="1:12" ht="15">
      <c r="A333" s="91" t="s">
        <v>1003</v>
      </c>
      <c r="B333" s="91" t="s">
        <v>1332</v>
      </c>
      <c r="C333" s="91">
        <v>2</v>
      </c>
      <c r="D333" s="133">
        <v>0.00466085084647212</v>
      </c>
      <c r="E333" s="133">
        <v>1.3763848338585531</v>
      </c>
      <c r="F333" s="91" t="s">
        <v>892</v>
      </c>
      <c r="G333" s="91" t="b">
        <v>0</v>
      </c>
      <c r="H333" s="91" t="b">
        <v>0</v>
      </c>
      <c r="I333" s="91" t="b">
        <v>0</v>
      </c>
      <c r="J333" s="91" t="b">
        <v>0</v>
      </c>
      <c r="K333" s="91" t="b">
        <v>0</v>
      </c>
      <c r="L333" s="91" t="b">
        <v>0</v>
      </c>
    </row>
    <row r="334" spans="1:12" ht="15">
      <c r="A334" s="91" t="s">
        <v>1327</v>
      </c>
      <c r="B334" s="91" t="s">
        <v>1328</v>
      </c>
      <c r="C334" s="91">
        <v>2</v>
      </c>
      <c r="D334" s="133">
        <v>0.00466085084647212</v>
      </c>
      <c r="E334" s="133">
        <v>2.3541084391474008</v>
      </c>
      <c r="F334" s="91" t="s">
        <v>892</v>
      </c>
      <c r="G334" s="91" t="b">
        <v>1</v>
      </c>
      <c r="H334" s="91" t="b">
        <v>0</v>
      </c>
      <c r="I334" s="91" t="b">
        <v>0</v>
      </c>
      <c r="J334" s="91" t="b">
        <v>0</v>
      </c>
      <c r="K334" s="91" t="b">
        <v>0</v>
      </c>
      <c r="L334" s="91" t="b">
        <v>0</v>
      </c>
    </row>
    <row r="335" spans="1:12" ht="15">
      <c r="A335" s="91" t="s">
        <v>1328</v>
      </c>
      <c r="B335" s="91" t="s">
        <v>348</v>
      </c>
      <c r="C335" s="91">
        <v>2</v>
      </c>
      <c r="D335" s="133">
        <v>0.00466085084647212</v>
      </c>
      <c r="E335" s="133">
        <v>2.17801718009172</v>
      </c>
      <c r="F335" s="91" t="s">
        <v>892</v>
      </c>
      <c r="G335" s="91" t="b">
        <v>0</v>
      </c>
      <c r="H335" s="91" t="b">
        <v>0</v>
      </c>
      <c r="I335" s="91" t="b">
        <v>0</v>
      </c>
      <c r="J335" s="91" t="b">
        <v>0</v>
      </c>
      <c r="K335" s="91" t="b">
        <v>0</v>
      </c>
      <c r="L335" s="91" t="b">
        <v>0</v>
      </c>
    </row>
    <row r="336" spans="1:12" ht="15">
      <c r="A336" s="91" t="s">
        <v>981</v>
      </c>
      <c r="B336" s="91" t="s">
        <v>1329</v>
      </c>
      <c r="C336" s="91">
        <v>2</v>
      </c>
      <c r="D336" s="133">
        <v>0.00466085084647212</v>
      </c>
      <c r="E336" s="133">
        <v>2.17801718009172</v>
      </c>
      <c r="F336" s="91" t="s">
        <v>892</v>
      </c>
      <c r="G336" s="91" t="b">
        <v>0</v>
      </c>
      <c r="H336" s="91" t="b">
        <v>0</v>
      </c>
      <c r="I336" s="91" t="b">
        <v>0</v>
      </c>
      <c r="J336" s="91" t="b">
        <v>0</v>
      </c>
      <c r="K336" s="91" t="b">
        <v>0</v>
      </c>
      <c r="L336" s="91" t="b">
        <v>0</v>
      </c>
    </row>
    <row r="337" spans="1:12" ht="15">
      <c r="A337" s="91" t="s">
        <v>1329</v>
      </c>
      <c r="B337" s="91" t="s">
        <v>1296</v>
      </c>
      <c r="C337" s="91">
        <v>2</v>
      </c>
      <c r="D337" s="133">
        <v>0.00466085084647212</v>
      </c>
      <c r="E337" s="133">
        <v>2.3541084391474008</v>
      </c>
      <c r="F337" s="91" t="s">
        <v>892</v>
      </c>
      <c r="G337" s="91" t="b">
        <v>0</v>
      </c>
      <c r="H337" s="91" t="b">
        <v>0</v>
      </c>
      <c r="I337" s="91" t="b">
        <v>0</v>
      </c>
      <c r="J337" s="91" t="b">
        <v>1</v>
      </c>
      <c r="K337" s="91" t="b">
        <v>0</v>
      </c>
      <c r="L337" s="91" t="b">
        <v>0</v>
      </c>
    </row>
    <row r="338" spans="1:12" ht="15">
      <c r="A338" s="91" t="s">
        <v>1296</v>
      </c>
      <c r="B338" s="91" t="s">
        <v>1330</v>
      </c>
      <c r="C338" s="91">
        <v>2</v>
      </c>
      <c r="D338" s="133">
        <v>0.00466085084647212</v>
      </c>
      <c r="E338" s="133">
        <v>2.3541084391474008</v>
      </c>
      <c r="F338" s="91" t="s">
        <v>892</v>
      </c>
      <c r="G338" s="91" t="b">
        <v>1</v>
      </c>
      <c r="H338" s="91" t="b">
        <v>0</v>
      </c>
      <c r="I338" s="91" t="b">
        <v>0</v>
      </c>
      <c r="J338" s="91" t="b">
        <v>0</v>
      </c>
      <c r="K338" s="91" t="b">
        <v>0</v>
      </c>
      <c r="L338" s="91" t="b">
        <v>0</v>
      </c>
    </row>
    <row r="339" spans="1:12" ht="15">
      <c r="A339" s="91" t="s">
        <v>1330</v>
      </c>
      <c r="B339" s="91" t="s">
        <v>1331</v>
      </c>
      <c r="C339" s="91">
        <v>2</v>
      </c>
      <c r="D339" s="133">
        <v>0.00466085084647212</v>
      </c>
      <c r="E339" s="133">
        <v>2.3541084391474008</v>
      </c>
      <c r="F339" s="91" t="s">
        <v>892</v>
      </c>
      <c r="G339" s="91" t="b">
        <v>0</v>
      </c>
      <c r="H339" s="91" t="b">
        <v>0</v>
      </c>
      <c r="I339" s="91" t="b">
        <v>0</v>
      </c>
      <c r="J339" s="91" t="b">
        <v>0</v>
      </c>
      <c r="K339" s="91" t="b">
        <v>0</v>
      </c>
      <c r="L339" s="91" t="b">
        <v>0</v>
      </c>
    </row>
    <row r="340" spans="1:12" ht="15">
      <c r="A340" s="91" t="s">
        <v>1331</v>
      </c>
      <c r="B340" s="91" t="s">
        <v>1297</v>
      </c>
      <c r="C340" s="91">
        <v>2</v>
      </c>
      <c r="D340" s="133">
        <v>0.00466085084647212</v>
      </c>
      <c r="E340" s="133">
        <v>2.3541084391474008</v>
      </c>
      <c r="F340" s="91" t="s">
        <v>892</v>
      </c>
      <c r="G340" s="91" t="b">
        <v>0</v>
      </c>
      <c r="H340" s="91" t="b">
        <v>0</v>
      </c>
      <c r="I340" s="91" t="b">
        <v>0</v>
      </c>
      <c r="J340" s="91" t="b">
        <v>0</v>
      </c>
      <c r="K340" s="91" t="b">
        <v>0</v>
      </c>
      <c r="L340" s="91" t="b">
        <v>0</v>
      </c>
    </row>
    <row r="341" spans="1:12" ht="15">
      <c r="A341" s="91" t="s">
        <v>1297</v>
      </c>
      <c r="B341" s="91" t="s">
        <v>1003</v>
      </c>
      <c r="C341" s="91">
        <v>2</v>
      </c>
      <c r="D341" s="133">
        <v>0.00466085084647212</v>
      </c>
      <c r="E341" s="133">
        <v>1.3763848338585531</v>
      </c>
      <c r="F341" s="91" t="s">
        <v>892</v>
      </c>
      <c r="G341" s="91" t="b">
        <v>0</v>
      </c>
      <c r="H341" s="91" t="b">
        <v>0</v>
      </c>
      <c r="I341" s="91" t="b">
        <v>0</v>
      </c>
      <c r="J341" s="91" t="b">
        <v>0</v>
      </c>
      <c r="K341" s="91" t="b">
        <v>0</v>
      </c>
      <c r="L341" s="91" t="b">
        <v>0</v>
      </c>
    </row>
    <row r="342" spans="1:12" ht="15">
      <c r="A342" s="91" t="s">
        <v>1318</v>
      </c>
      <c r="B342" s="91" t="s">
        <v>1319</v>
      </c>
      <c r="C342" s="91">
        <v>2</v>
      </c>
      <c r="D342" s="133">
        <v>0.00466085084647212</v>
      </c>
      <c r="E342" s="133">
        <v>2.3541084391474008</v>
      </c>
      <c r="F342" s="91" t="s">
        <v>892</v>
      </c>
      <c r="G342" s="91" t="b">
        <v>0</v>
      </c>
      <c r="H342" s="91" t="b">
        <v>0</v>
      </c>
      <c r="I342" s="91" t="b">
        <v>0</v>
      </c>
      <c r="J342" s="91" t="b">
        <v>0</v>
      </c>
      <c r="K342" s="91" t="b">
        <v>0</v>
      </c>
      <c r="L342" s="91" t="b">
        <v>0</v>
      </c>
    </row>
    <row r="343" spans="1:12" ht="15">
      <c r="A343" s="91" t="s">
        <v>1319</v>
      </c>
      <c r="B343" s="91" t="s">
        <v>963</v>
      </c>
      <c r="C343" s="91">
        <v>2</v>
      </c>
      <c r="D343" s="133">
        <v>0.00466085084647212</v>
      </c>
      <c r="E343" s="133">
        <v>1.6551384348113822</v>
      </c>
      <c r="F343" s="91" t="s">
        <v>892</v>
      </c>
      <c r="G343" s="91" t="b">
        <v>0</v>
      </c>
      <c r="H343" s="91" t="b">
        <v>0</v>
      </c>
      <c r="I343" s="91" t="b">
        <v>0</v>
      </c>
      <c r="J343" s="91" t="b">
        <v>0</v>
      </c>
      <c r="K343" s="91" t="b">
        <v>0</v>
      </c>
      <c r="L343" s="91" t="b">
        <v>0</v>
      </c>
    </row>
    <row r="344" spans="1:12" ht="15">
      <c r="A344" s="91" t="s">
        <v>963</v>
      </c>
      <c r="B344" s="91" t="s">
        <v>1276</v>
      </c>
      <c r="C344" s="91">
        <v>2</v>
      </c>
      <c r="D344" s="133">
        <v>0.00466085084647212</v>
      </c>
      <c r="E344" s="133">
        <v>1.509010399133144</v>
      </c>
      <c r="F344" s="91" t="s">
        <v>892</v>
      </c>
      <c r="G344" s="91" t="b">
        <v>0</v>
      </c>
      <c r="H344" s="91" t="b">
        <v>0</v>
      </c>
      <c r="I344" s="91" t="b">
        <v>0</v>
      </c>
      <c r="J344" s="91" t="b">
        <v>0</v>
      </c>
      <c r="K344" s="91" t="b">
        <v>0</v>
      </c>
      <c r="L344" s="91" t="b">
        <v>0</v>
      </c>
    </row>
    <row r="345" spans="1:12" ht="15">
      <c r="A345" s="91" t="s">
        <v>1320</v>
      </c>
      <c r="B345" s="91" t="s">
        <v>1321</v>
      </c>
      <c r="C345" s="91">
        <v>2</v>
      </c>
      <c r="D345" s="133">
        <v>0.00466085084647212</v>
      </c>
      <c r="E345" s="133">
        <v>2.3541084391474008</v>
      </c>
      <c r="F345" s="91" t="s">
        <v>892</v>
      </c>
      <c r="G345" s="91" t="b">
        <v>0</v>
      </c>
      <c r="H345" s="91" t="b">
        <v>0</v>
      </c>
      <c r="I345" s="91" t="b">
        <v>0</v>
      </c>
      <c r="J345" s="91" t="b">
        <v>0</v>
      </c>
      <c r="K345" s="91" t="b">
        <v>0</v>
      </c>
      <c r="L345" s="91" t="b">
        <v>0</v>
      </c>
    </row>
    <row r="346" spans="1:12" ht="15">
      <c r="A346" s="91" t="s">
        <v>1321</v>
      </c>
      <c r="B346" s="91" t="s">
        <v>1002</v>
      </c>
      <c r="C346" s="91">
        <v>2</v>
      </c>
      <c r="D346" s="133">
        <v>0.00466085084647212</v>
      </c>
      <c r="E346" s="133">
        <v>1.4246895134331081</v>
      </c>
      <c r="F346" s="91" t="s">
        <v>892</v>
      </c>
      <c r="G346" s="91" t="b">
        <v>0</v>
      </c>
      <c r="H346" s="91" t="b">
        <v>0</v>
      </c>
      <c r="I346" s="91" t="b">
        <v>0</v>
      </c>
      <c r="J346" s="91" t="b">
        <v>0</v>
      </c>
      <c r="K346" s="91" t="b">
        <v>0</v>
      </c>
      <c r="L346" s="91" t="b">
        <v>0</v>
      </c>
    </row>
    <row r="347" spans="1:12" ht="15">
      <c r="A347" s="91" t="s">
        <v>1002</v>
      </c>
      <c r="B347" s="91" t="s">
        <v>974</v>
      </c>
      <c r="C347" s="91">
        <v>2</v>
      </c>
      <c r="D347" s="133">
        <v>0.00466085084647212</v>
      </c>
      <c r="E347" s="133">
        <v>1.2485982543774268</v>
      </c>
      <c r="F347" s="91" t="s">
        <v>892</v>
      </c>
      <c r="G347" s="91" t="b">
        <v>0</v>
      </c>
      <c r="H347" s="91" t="b">
        <v>0</v>
      </c>
      <c r="I347" s="91" t="b">
        <v>0</v>
      </c>
      <c r="J347" s="91" t="b">
        <v>0</v>
      </c>
      <c r="K347" s="91" t="b">
        <v>0</v>
      </c>
      <c r="L347" s="91" t="b">
        <v>0</v>
      </c>
    </row>
    <row r="348" spans="1:12" ht="15">
      <c r="A348" s="91" t="s">
        <v>974</v>
      </c>
      <c r="B348" s="91" t="s">
        <v>1003</v>
      </c>
      <c r="C348" s="91">
        <v>2</v>
      </c>
      <c r="D348" s="133">
        <v>0.00466085084647212</v>
      </c>
      <c r="E348" s="133">
        <v>1.3763848338585531</v>
      </c>
      <c r="F348" s="91" t="s">
        <v>892</v>
      </c>
      <c r="G348" s="91" t="b">
        <v>0</v>
      </c>
      <c r="H348" s="91" t="b">
        <v>0</v>
      </c>
      <c r="I348" s="91" t="b">
        <v>0</v>
      </c>
      <c r="J348" s="91" t="b">
        <v>0</v>
      </c>
      <c r="K348" s="91" t="b">
        <v>0</v>
      </c>
      <c r="L348" s="91" t="b">
        <v>0</v>
      </c>
    </row>
    <row r="349" spans="1:12" ht="15">
      <c r="A349" s="91" t="s">
        <v>346</v>
      </c>
      <c r="B349" s="91" t="s">
        <v>1265</v>
      </c>
      <c r="C349" s="91">
        <v>2</v>
      </c>
      <c r="D349" s="133">
        <v>0.00466085084647212</v>
      </c>
      <c r="E349" s="133">
        <v>1.0019259210360385</v>
      </c>
      <c r="F349" s="91" t="s">
        <v>892</v>
      </c>
      <c r="G349" s="91" t="b">
        <v>0</v>
      </c>
      <c r="H349" s="91" t="b">
        <v>0</v>
      </c>
      <c r="I349" s="91" t="b">
        <v>0</v>
      </c>
      <c r="J349" s="91" t="b">
        <v>0</v>
      </c>
      <c r="K349" s="91" t="b">
        <v>0</v>
      </c>
      <c r="L349" s="91" t="b">
        <v>0</v>
      </c>
    </row>
    <row r="350" spans="1:12" ht="15">
      <c r="A350" s="91" t="s">
        <v>1265</v>
      </c>
      <c r="B350" s="91" t="s">
        <v>1002</v>
      </c>
      <c r="C350" s="91">
        <v>2</v>
      </c>
      <c r="D350" s="133">
        <v>0.00466085084647212</v>
      </c>
      <c r="E350" s="133">
        <v>1.1236595177691269</v>
      </c>
      <c r="F350" s="91" t="s">
        <v>892</v>
      </c>
      <c r="G350" s="91" t="b">
        <v>0</v>
      </c>
      <c r="H350" s="91" t="b">
        <v>0</v>
      </c>
      <c r="I350" s="91" t="b">
        <v>0</v>
      </c>
      <c r="J350" s="91" t="b">
        <v>0</v>
      </c>
      <c r="K350" s="91" t="b">
        <v>0</v>
      </c>
      <c r="L350" s="91" t="b">
        <v>0</v>
      </c>
    </row>
    <row r="351" spans="1:12" ht="15">
      <c r="A351" s="91" t="s">
        <v>1368</v>
      </c>
      <c r="B351" s="91" t="s">
        <v>1369</v>
      </c>
      <c r="C351" s="91">
        <v>2</v>
      </c>
      <c r="D351" s="133">
        <v>0.00466085084647212</v>
      </c>
      <c r="E351" s="133">
        <v>2.3541084391474008</v>
      </c>
      <c r="F351" s="91" t="s">
        <v>892</v>
      </c>
      <c r="G351" s="91" t="b">
        <v>0</v>
      </c>
      <c r="H351" s="91" t="b">
        <v>0</v>
      </c>
      <c r="I351" s="91" t="b">
        <v>0</v>
      </c>
      <c r="J351" s="91" t="b">
        <v>1</v>
      </c>
      <c r="K351" s="91" t="b">
        <v>0</v>
      </c>
      <c r="L351" s="91" t="b">
        <v>0</v>
      </c>
    </row>
    <row r="352" spans="1:12" ht="15">
      <c r="A352" s="91" t="s">
        <v>1369</v>
      </c>
      <c r="B352" s="91" t="s">
        <v>1370</v>
      </c>
      <c r="C352" s="91">
        <v>2</v>
      </c>
      <c r="D352" s="133">
        <v>0.00466085084647212</v>
      </c>
      <c r="E352" s="133">
        <v>2.3541084391474008</v>
      </c>
      <c r="F352" s="91" t="s">
        <v>892</v>
      </c>
      <c r="G352" s="91" t="b">
        <v>1</v>
      </c>
      <c r="H352" s="91" t="b">
        <v>0</v>
      </c>
      <c r="I352" s="91" t="b">
        <v>0</v>
      </c>
      <c r="J352" s="91" t="b">
        <v>0</v>
      </c>
      <c r="K352" s="91" t="b">
        <v>0</v>
      </c>
      <c r="L352" s="91" t="b">
        <v>0</v>
      </c>
    </row>
    <row r="353" spans="1:12" ht="15">
      <c r="A353" s="91" t="s">
        <v>1370</v>
      </c>
      <c r="B353" s="91" t="s">
        <v>1029</v>
      </c>
      <c r="C353" s="91">
        <v>2</v>
      </c>
      <c r="D353" s="133">
        <v>0.00466085084647212</v>
      </c>
      <c r="E353" s="133">
        <v>2.3541084391474008</v>
      </c>
      <c r="F353" s="91" t="s">
        <v>892</v>
      </c>
      <c r="G353" s="91" t="b">
        <v>0</v>
      </c>
      <c r="H353" s="91" t="b">
        <v>0</v>
      </c>
      <c r="I353" s="91" t="b">
        <v>0</v>
      </c>
      <c r="J353" s="91" t="b">
        <v>1</v>
      </c>
      <c r="K353" s="91" t="b">
        <v>0</v>
      </c>
      <c r="L353" s="91" t="b">
        <v>0</v>
      </c>
    </row>
    <row r="354" spans="1:12" ht="15">
      <c r="A354" s="91" t="s">
        <v>1029</v>
      </c>
      <c r="B354" s="91" t="s">
        <v>1371</v>
      </c>
      <c r="C354" s="91">
        <v>2</v>
      </c>
      <c r="D354" s="133">
        <v>0.00466085084647212</v>
      </c>
      <c r="E354" s="133">
        <v>2.3541084391474008</v>
      </c>
      <c r="F354" s="91" t="s">
        <v>892</v>
      </c>
      <c r="G354" s="91" t="b">
        <v>1</v>
      </c>
      <c r="H354" s="91" t="b">
        <v>0</v>
      </c>
      <c r="I354" s="91" t="b">
        <v>0</v>
      </c>
      <c r="J354" s="91" t="b">
        <v>0</v>
      </c>
      <c r="K354" s="91" t="b">
        <v>0</v>
      </c>
      <c r="L354" s="91" t="b">
        <v>0</v>
      </c>
    </row>
    <row r="355" spans="1:12" ht="15">
      <c r="A355" s="91" t="s">
        <v>1371</v>
      </c>
      <c r="B355" s="91" t="s">
        <v>1372</v>
      </c>
      <c r="C355" s="91">
        <v>2</v>
      </c>
      <c r="D355" s="133">
        <v>0.00466085084647212</v>
      </c>
      <c r="E355" s="133">
        <v>2.3541084391474008</v>
      </c>
      <c r="F355" s="91" t="s">
        <v>892</v>
      </c>
      <c r="G355" s="91" t="b">
        <v>0</v>
      </c>
      <c r="H355" s="91" t="b">
        <v>0</v>
      </c>
      <c r="I355" s="91" t="b">
        <v>0</v>
      </c>
      <c r="J355" s="91" t="b">
        <v>0</v>
      </c>
      <c r="K355" s="91" t="b">
        <v>0</v>
      </c>
      <c r="L355" s="91" t="b">
        <v>0</v>
      </c>
    </row>
    <row r="356" spans="1:12" ht="15">
      <c r="A356" s="91" t="s">
        <v>1372</v>
      </c>
      <c r="B356" s="91" t="s">
        <v>1373</v>
      </c>
      <c r="C356" s="91">
        <v>2</v>
      </c>
      <c r="D356" s="133">
        <v>0.00466085084647212</v>
      </c>
      <c r="E356" s="133">
        <v>2.3541084391474008</v>
      </c>
      <c r="F356" s="91" t="s">
        <v>892</v>
      </c>
      <c r="G356" s="91" t="b">
        <v>0</v>
      </c>
      <c r="H356" s="91" t="b">
        <v>0</v>
      </c>
      <c r="I356" s="91" t="b">
        <v>0</v>
      </c>
      <c r="J356" s="91" t="b">
        <v>0</v>
      </c>
      <c r="K356" s="91" t="b">
        <v>0</v>
      </c>
      <c r="L356" s="91" t="b">
        <v>0</v>
      </c>
    </row>
    <row r="357" spans="1:12" ht="15">
      <c r="A357" s="91" t="s">
        <v>1373</v>
      </c>
      <c r="B357" s="91" t="s">
        <v>1374</v>
      </c>
      <c r="C357" s="91">
        <v>2</v>
      </c>
      <c r="D357" s="133">
        <v>0.00466085084647212</v>
      </c>
      <c r="E357" s="133">
        <v>2.3541084391474008</v>
      </c>
      <c r="F357" s="91" t="s">
        <v>892</v>
      </c>
      <c r="G357" s="91" t="b">
        <v>0</v>
      </c>
      <c r="H357" s="91" t="b">
        <v>0</v>
      </c>
      <c r="I357" s="91" t="b">
        <v>0</v>
      </c>
      <c r="J357" s="91" t="b">
        <v>0</v>
      </c>
      <c r="K357" s="91" t="b">
        <v>0</v>
      </c>
      <c r="L357" s="91" t="b">
        <v>0</v>
      </c>
    </row>
    <row r="358" spans="1:12" ht="15">
      <c r="A358" s="91" t="s">
        <v>1374</v>
      </c>
      <c r="B358" s="91" t="s">
        <v>1375</v>
      </c>
      <c r="C358" s="91">
        <v>2</v>
      </c>
      <c r="D358" s="133">
        <v>0.00466085084647212</v>
      </c>
      <c r="E358" s="133">
        <v>2.3541084391474008</v>
      </c>
      <c r="F358" s="91" t="s">
        <v>892</v>
      </c>
      <c r="G358" s="91" t="b">
        <v>0</v>
      </c>
      <c r="H358" s="91" t="b">
        <v>0</v>
      </c>
      <c r="I358" s="91" t="b">
        <v>0</v>
      </c>
      <c r="J358" s="91" t="b">
        <v>0</v>
      </c>
      <c r="K358" s="91" t="b">
        <v>0</v>
      </c>
      <c r="L358" s="91" t="b">
        <v>0</v>
      </c>
    </row>
    <row r="359" spans="1:12" ht="15">
      <c r="A359" s="91" t="s">
        <v>1375</v>
      </c>
      <c r="B359" s="91" t="s">
        <v>1376</v>
      </c>
      <c r="C359" s="91">
        <v>2</v>
      </c>
      <c r="D359" s="133">
        <v>0.00466085084647212</v>
      </c>
      <c r="E359" s="133">
        <v>2.3541084391474008</v>
      </c>
      <c r="F359" s="91" t="s">
        <v>892</v>
      </c>
      <c r="G359" s="91" t="b">
        <v>0</v>
      </c>
      <c r="H359" s="91" t="b">
        <v>0</v>
      </c>
      <c r="I359" s="91" t="b">
        <v>0</v>
      </c>
      <c r="J359" s="91" t="b">
        <v>0</v>
      </c>
      <c r="K359" s="91" t="b">
        <v>0</v>
      </c>
      <c r="L359" s="91" t="b">
        <v>0</v>
      </c>
    </row>
    <row r="360" spans="1:12" ht="15">
      <c r="A360" s="91" t="s">
        <v>1376</v>
      </c>
      <c r="B360" s="91" t="s">
        <v>1377</v>
      </c>
      <c r="C360" s="91">
        <v>2</v>
      </c>
      <c r="D360" s="133">
        <v>0.00466085084647212</v>
      </c>
      <c r="E360" s="133">
        <v>2.3541084391474008</v>
      </c>
      <c r="F360" s="91" t="s">
        <v>892</v>
      </c>
      <c r="G360" s="91" t="b">
        <v>0</v>
      </c>
      <c r="H360" s="91" t="b">
        <v>0</v>
      </c>
      <c r="I360" s="91" t="b">
        <v>0</v>
      </c>
      <c r="J360" s="91" t="b">
        <v>0</v>
      </c>
      <c r="K360" s="91" t="b">
        <v>0</v>
      </c>
      <c r="L360" s="91" t="b">
        <v>0</v>
      </c>
    </row>
    <row r="361" spans="1:12" ht="15">
      <c r="A361" s="91" t="s">
        <v>1377</v>
      </c>
      <c r="B361" s="91" t="s">
        <v>1037</v>
      </c>
      <c r="C361" s="91">
        <v>2</v>
      </c>
      <c r="D361" s="133">
        <v>0.00466085084647212</v>
      </c>
      <c r="E361" s="133">
        <v>2.17801718009172</v>
      </c>
      <c r="F361" s="91" t="s">
        <v>892</v>
      </c>
      <c r="G361" s="91" t="b">
        <v>0</v>
      </c>
      <c r="H361" s="91" t="b">
        <v>0</v>
      </c>
      <c r="I361" s="91" t="b">
        <v>0</v>
      </c>
      <c r="J361" s="91" t="b">
        <v>0</v>
      </c>
      <c r="K361" s="91" t="b">
        <v>0</v>
      </c>
      <c r="L361" s="91" t="b">
        <v>0</v>
      </c>
    </row>
    <row r="362" spans="1:12" ht="15">
      <c r="A362" s="91" t="s">
        <v>1037</v>
      </c>
      <c r="B362" s="91" t="s">
        <v>1378</v>
      </c>
      <c r="C362" s="91">
        <v>2</v>
      </c>
      <c r="D362" s="133">
        <v>0.00466085084647212</v>
      </c>
      <c r="E362" s="133">
        <v>2.17801718009172</v>
      </c>
      <c r="F362" s="91" t="s">
        <v>892</v>
      </c>
      <c r="G362" s="91" t="b">
        <v>0</v>
      </c>
      <c r="H362" s="91" t="b">
        <v>0</v>
      </c>
      <c r="I362" s="91" t="b">
        <v>0</v>
      </c>
      <c r="J362" s="91" t="b">
        <v>0</v>
      </c>
      <c r="K362" s="91" t="b">
        <v>0</v>
      </c>
      <c r="L362" s="91" t="b">
        <v>0</v>
      </c>
    </row>
    <row r="363" spans="1:12" ht="15">
      <c r="A363" s="91" t="s">
        <v>1006</v>
      </c>
      <c r="B363" s="91" t="s">
        <v>1019</v>
      </c>
      <c r="C363" s="91">
        <v>3</v>
      </c>
      <c r="D363" s="133">
        <v>0.0072080040350942275</v>
      </c>
      <c r="E363" s="133">
        <v>1.0791812460476249</v>
      </c>
      <c r="F363" s="91" t="s">
        <v>893</v>
      </c>
      <c r="G363" s="91" t="b">
        <v>0</v>
      </c>
      <c r="H363" s="91" t="b">
        <v>0</v>
      </c>
      <c r="I363" s="91" t="b">
        <v>0</v>
      </c>
      <c r="J363" s="91" t="b">
        <v>0</v>
      </c>
      <c r="K363" s="91" t="b">
        <v>0</v>
      </c>
      <c r="L363" s="91" t="b">
        <v>0</v>
      </c>
    </row>
    <row r="364" spans="1:12" ht="15">
      <c r="A364" s="91" t="s">
        <v>1019</v>
      </c>
      <c r="B364" s="91" t="s">
        <v>244</v>
      </c>
      <c r="C364" s="91">
        <v>3</v>
      </c>
      <c r="D364" s="133">
        <v>0.0072080040350942275</v>
      </c>
      <c r="E364" s="133">
        <v>1.0791812460476249</v>
      </c>
      <c r="F364" s="91" t="s">
        <v>893</v>
      </c>
      <c r="G364" s="91" t="b">
        <v>0</v>
      </c>
      <c r="H364" s="91" t="b">
        <v>0</v>
      </c>
      <c r="I364" s="91" t="b">
        <v>0</v>
      </c>
      <c r="J364" s="91" t="b">
        <v>0</v>
      </c>
      <c r="K364" s="91" t="b">
        <v>0</v>
      </c>
      <c r="L364" s="91" t="b">
        <v>0</v>
      </c>
    </row>
    <row r="365" spans="1:12" ht="15">
      <c r="A365" s="91" t="s">
        <v>244</v>
      </c>
      <c r="B365" s="91" t="s">
        <v>1018</v>
      </c>
      <c r="C365" s="91">
        <v>3</v>
      </c>
      <c r="D365" s="133">
        <v>0.0072080040350942275</v>
      </c>
      <c r="E365" s="133">
        <v>0.7781512503836436</v>
      </c>
      <c r="F365" s="91" t="s">
        <v>893</v>
      </c>
      <c r="G365" s="91" t="b">
        <v>0</v>
      </c>
      <c r="H365" s="91" t="b">
        <v>0</v>
      </c>
      <c r="I365" s="91" t="b">
        <v>0</v>
      </c>
      <c r="J365" s="91" t="b">
        <v>0</v>
      </c>
      <c r="K365" s="91" t="b">
        <v>1</v>
      </c>
      <c r="L365" s="91" t="b">
        <v>0</v>
      </c>
    </row>
    <row r="366" spans="1:12" ht="15">
      <c r="A366" s="91" t="s">
        <v>1018</v>
      </c>
      <c r="B366" s="91" t="s">
        <v>1020</v>
      </c>
      <c r="C366" s="91">
        <v>3</v>
      </c>
      <c r="D366" s="133">
        <v>0.0072080040350942275</v>
      </c>
      <c r="E366" s="133">
        <v>0.9030899869919435</v>
      </c>
      <c r="F366" s="91" t="s">
        <v>893</v>
      </c>
      <c r="G366" s="91" t="b">
        <v>0</v>
      </c>
      <c r="H366" s="91" t="b">
        <v>1</v>
      </c>
      <c r="I366" s="91" t="b">
        <v>0</v>
      </c>
      <c r="J366" s="91" t="b">
        <v>1</v>
      </c>
      <c r="K366" s="91" t="b">
        <v>0</v>
      </c>
      <c r="L366" s="91" t="b">
        <v>0</v>
      </c>
    </row>
    <row r="367" spans="1:12" ht="15">
      <c r="A367" s="91" t="s">
        <v>1020</v>
      </c>
      <c r="B367" s="91" t="s">
        <v>1018</v>
      </c>
      <c r="C367" s="91">
        <v>3</v>
      </c>
      <c r="D367" s="133">
        <v>0.0072080040350942275</v>
      </c>
      <c r="E367" s="133">
        <v>0.9030899869919435</v>
      </c>
      <c r="F367" s="91" t="s">
        <v>893</v>
      </c>
      <c r="G367" s="91" t="b">
        <v>1</v>
      </c>
      <c r="H367" s="91" t="b">
        <v>0</v>
      </c>
      <c r="I367" s="91" t="b">
        <v>0</v>
      </c>
      <c r="J367" s="91" t="b">
        <v>0</v>
      </c>
      <c r="K367" s="91" t="b">
        <v>1</v>
      </c>
      <c r="L367" s="91" t="b">
        <v>0</v>
      </c>
    </row>
    <row r="368" spans="1:12" ht="15">
      <c r="A368" s="91" t="s">
        <v>1018</v>
      </c>
      <c r="B368" s="91" t="s">
        <v>1021</v>
      </c>
      <c r="C368" s="91">
        <v>3</v>
      </c>
      <c r="D368" s="133">
        <v>0.0072080040350942275</v>
      </c>
      <c r="E368" s="133">
        <v>0.9030899869919435</v>
      </c>
      <c r="F368" s="91" t="s">
        <v>893</v>
      </c>
      <c r="G368" s="91" t="b">
        <v>0</v>
      </c>
      <c r="H368" s="91" t="b">
        <v>1</v>
      </c>
      <c r="I368" s="91" t="b">
        <v>0</v>
      </c>
      <c r="J368" s="91" t="b">
        <v>0</v>
      </c>
      <c r="K368" s="91" t="b">
        <v>0</v>
      </c>
      <c r="L368" s="91" t="b">
        <v>0</v>
      </c>
    </row>
    <row r="369" spans="1:12" ht="15">
      <c r="A369" s="91" t="s">
        <v>1021</v>
      </c>
      <c r="B369" s="91" t="s">
        <v>1022</v>
      </c>
      <c r="C369" s="91">
        <v>3</v>
      </c>
      <c r="D369" s="133">
        <v>0.0072080040350942275</v>
      </c>
      <c r="E369" s="133">
        <v>1.2041199826559248</v>
      </c>
      <c r="F369" s="91" t="s">
        <v>893</v>
      </c>
      <c r="G369" s="91" t="b">
        <v>0</v>
      </c>
      <c r="H369" s="91" t="b">
        <v>0</v>
      </c>
      <c r="I369" s="91" t="b">
        <v>0</v>
      </c>
      <c r="J369" s="91" t="b">
        <v>0</v>
      </c>
      <c r="K369" s="91" t="b">
        <v>0</v>
      </c>
      <c r="L369" s="91" t="b">
        <v>0</v>
      </c>
    </row>
    <row r="370" spans="1:12" ht="15">
      <c r="A370" s="91" t="s">
        <v>1022</v>
      </c>
      <c r="B370" s="91" t="s">
        <v>1023</v>
      </c>
      <c r="C370" s="91">
        <v>3</v>
      </c>
      <c r="D370" s="133">
        <v>0.0072080040350942275</v>
      </c>
      <c r="E370" s="133">
        <v>1.2041199826559248</v>
      </c>
      <c r="F370" s="91" t="s">
        <v>893</v>
      </c>
      <c r="G370" s="91" t="b">
        <v>0</v>
      </c>
      <c r="H370" s="91" t="b">
        <v>0</v>
      </c>
      <c r="I370" s="91" t="b">
        <v>0</v>
      </c>
      <c r="J370" s="91" t="b">
        <v>0</v>
      </c>
      <c r="K370" s="91" t="b">
        <v>0</v>
      </c>
      <c r="L370" s="91" t="b">
        <v>0</v>
      </c>
    </row>
    <row r="371" spans="1:12" ht="15">
      <c r="A371" s="91" t="s">
        <v>243</v>
      </c>
      <c r="B371" s="91" t="s">
        <v>1006</v>
      </c>
      <c r="C371" s="91">
        <v>2</v>
      </c>
      <c r="D371" s="133">
        <v>0.01157807675630697</v>
      </c>
      <c r="E371" s="133">
        <v>1.0280287236002434</v>
      </c>
      <c r="F371" s="91" t="s">
        <v>893</v>
      </c>
      <c r="G371" s="91" t="b">
        <v>0</v>
      </c>
      <c r="H371" s="91" t="b">
        <v>0</v>
      </c>
      <c r="I371" s="91" t="b">
        <v>0</v>
      </c>
      <c r="J371" s="91" t="b">
        <v>0</v>
      </c>
      <c r="K371" s="91" t="b">
        <v>0</v>
      </c>
      <c r="L371" s="91" t="b">
        <v>0</v>
      </c>
    </row>
    <row r="372" spans="1:12" ht="15">
      <c r="A372" s="91" t="s">
        <v>1025</v>
      </c>
      <c r="B372" s="91" t="s">
        <v>1027</v>
      </c>
      <c r="C372" s="91">
        <v>4</v>
      </c>
      <c r="D372" s="133">
        <v>0</v>
      </c>
      <c r="E372" s="133">
        <v>0.8952646494799871</v>
      </c>
      <c r="F372" s="91" t="s">
        <v>894</v>
      </c>
      <c r="G372" s="91" t="b">
        <v>0</v>
      </c>
      <c r="H372" s="91" t="b">
        <v>0</v>
      </c>
      <c r="I372" s="91" t="b">
        <v>0</v>
      </c>
      <c r="J372" s="91" t="b">
        <v>0</v>
      </c>
      <c r="K372" s="91" t="b">
        <v>0</v>
      </c>
      <c r="L372" s="91" t="b">
        <v>0</v>
      </c>
    </row>
    <row r="373" spans="1:12" ht="15">
      <c r="A373" s="91" t="s">
        <v>1025</v>
      </c>
      <c r="B373" s="91" t="s">
        <v>987</v>
      </c>
      <c r="C373" s="91">
        <v>3</v>
      </c>
      <c r="D373" s="133">
        <v>0.006352817115676268</v>
      </c>
      <c r="E373" s="133">
        <v>0.8952646494799871</v>
      </c>
      <c r="F373" s="91" t="s">
        <v>894</v>
      </c>
      <c r="G373" s="91" t="b">
        <v>0</v>
      </c>
      <c r="H373" s="91" t="b">
        <v>0</v>
      </c>
      <c r="I373" s="91" t="b">
        <v>0</v>
      </c>
      <c r="J373" s="91" t="b">
        <v>0</v>
      </c>
      <c r="K373" s="91" t="b">
        <v>0</v>
      </c>
      <c r="L373" s="91" t="b">
        <v>0</v>
      </c>
    </row>
    <row r="374" spans="1:12" ht="15">
      <c r="A374" s="91" t="s">
        <v>1026</v>
      </c>
      <c r="B374" s="91" t="s">
        <v>1026</v>
      </c>
      <c r="C374" s="91">
        <v>2</v>
      </c>
      <c r="D374" s="133">
        <v>0.010204406632677328</v>
      </c>
      <c r="E374" s="133">
        <v>0.9622114391106003</v>
      </c>
      <c r="F374" s="91" t="s">
        <v>894</v>
      </c>
      <c r="G374" s="91" t="b">
        <v>0</v>
      </c>
      <c r="H374" s="91" t="b">
        <v>0</v>
      </c>
      <c r="I374" s="91" t="b">
        <v>0</v>
      </c>
      <c r="J374" s="91" t="b">
        <v>0</v>
      </c>
      <c r="K374" s="91" t="b">
        <v>0</v>
      </c>
      <c r="L374" s="91" t="b">
        <v>0</v>
      </c>
    </row>
    <row r="375" spans="1:12" ht="15">
      <c r="A375" s="91" t="s">
        <v>1026</v>
      </c>
      <c r="B375" s="91" t="s">
        <v>1025</v>
      </c>
      <c r="C375" s="91">
        <v>2</v>
      </c>
      <c r="D375" s="133">
        <v>0.010204406632677328</v>
      </c>
      <c r="E375" s="133">
        <v>0.5942346538160058</v>
      </c>
      <c r="F375" s="91" t="s">
        <v>894</v>
      </c>
      <c r="G375" s="91" t="b">
        <v>0</v>
      </c>
      <c r="H375" s="91" t="b">
        <v>0</v>
      </c>
      <c r="I375" s="91" t="b">
        <v>0</v>
      </c>
      <c r="J375" s="91" t="b">
        <v>0</v>
      </c>
      <c r="K375" s="91" t="b">
        <v>0</v>
      </c>
      <c r="L375" s="91" t="b">
        <v>0</v>
      </c>
    </row>
    <row r="376" spans="1:12" ht="15">
      <c r="A376" s="91" t="s">
        <v>1027</v>
      </c>
      <c r="B376" s="91" t="s">
        <v>1029</v>
      </c>
      <c r="C376" s="91">
        <v>2</v>
      </c>
      <c r="D376" s="133">
        <v>0.010204406632677328</v>
      </c>
      <c r="E376" s="133">
        <v>1.1383026981662814</v>
      </c>
      <c r="F376" s="91" t="s">
        <v>894</v>
      </c>
      <c r="G376" s="91" t="b">
        <v>0</v>
      </c>
      <c r="H376" s="91" t="b">
        <v>0</v>
      </c>
      <c r="I376" s="91" t="b">
        <v>0</v>
      </c>
      <c r="J376" s="91" t="b">
        <v>1</v>
      </c>
      <c r="K376" s="91" t="b">
        <v>0</v>
      </c>
      <c r="L376" s="91" t="b">
        <v>0</v>
      </c>
    </row>
    <row r="377" spans="1:12" ht="15">
      <c r="A377" s="91" t="s">
        <v>1029</v>
      </c>
      <c r="B377" s="91" t="s">
        <v>1030</v>
      </c>
      <c r="C377" s="91">
        <v>2</v>
      </c>
      <c r="D377" s="133">
        <v>0.010204406632677328</v>
      </c>
      <c r="E377" s="133">
        <v>1.4393326938302626</v>
      </c>
      <c r="F377" s="91" t="s">
        <v>894</v>
      </c>
      <c r="G377" s="91" t="b">
        <v>1</v>
      </c>
      <c r="H377" s="91" t="b">
        <v>0</v>
      </c>
      <c r="I377" s="91" t="b">
        <v>0</v>
      </c>
      <c r="J377" s="91" t="b">
        <v>0</v>
      </c>
      <c r="K377" s="91" t="b">
        <v>0</v>
      </c>
      <c r="L377" s="91" t="b">
        <v>0</v>
      </c>
    </row>
    <row r="378" spans="1:12" ht="15">
      <c r="A378" s="91" t="s">
        <v>1030</v>
      </c>
      <c r="B378" s="91" t="s">
        <v>1028</v>
      </c>
      <c r="C378" s="91">
        <v>2</v>
      </c>
      <c r="D378" s="133">
        <v>0.010204406632677328</v>
      </c>
      <c r="E378" s="133">
        <v>1.2632414347745815</v>
      </c>
      <c r="F378" s="91" t="s">
        <v>894</v>
      </c>
      <c r="G378" s="91" t="b">
        <v>0</v>
      </c>
      <c r="H378" s="91" t="b">
        <v>0</v>
      </c>
      <c r="I378" s="91" t="b">
        <v>0</v>
      </c>
      <c r="J378" s="91" t="b">
        <v>0</v>
      </c>
      <c r="K378" s="91" t="b">
        <v>0</v>
      </c>
      <c r="L378" s="91" t="b">
        <v>0</v>
      </c>
    </row>
    <row r="379" spans="1:12" ht="15">
      <c r="A379" s="91" t="s">
        <v>1028</v>
      </c>
      <c r="B379" s="91" t="s">
        <v>1025</v>
      </c>
      <c r="C379" s="91">
        <v>2</v>
      </c>
      <c r="D379" s="133">
        <v>0.010204406632677328</v>
      </c>
      <c r="E379" s="133">
        <v>0.7191733904243057</v>
      </c>
      <c r="F379" s="91" t="s">
        <v>894</v>
      </c>
      <c r="G379" s="91" t="b">
        <v>0</v>
      </c>
      <c r="H379" s="91" t="b">
        <v>0</v>
      </c>
      <c r="I379" s="91" t="b">
        <v>0</v>
      </c>
      <c r="J379" s="91" t="b">
        <v>0</v>
      </c>
      <c r="K379" s="91" t="b">
        <v>0</v>
      </c>
      <c r="L379" s="91" t="b">
        <v>0</v>
      </c>
    </row>
    <row r="380" spans="1:12" ht="15">
      <c r="A380" s="91" t="s">
        <v>987</v>
      </c>
      <c r="B380" s="91" t="s">
        <v>1031</v>
      </c>
      <c r="C380" s="91">
        <v>2</v>
      </c>
      <c r="D380" s="133">
        <v>0.010204406632677328</v>
      </c>
      <c r="E380" s="133">
        <v>1.2632414347745815</v>
      </c>
      <c r="F380" s="91" t="s">
        <v>894</v>
      </c>
      <c r="G380" s="91" t="b">
        <v>0</v>
      </c>
      <c r="H380" s="91" t="b">
        <v>0</v>
      </c>
      <c r="I380" s="91" t="b">
        <v>0</v>
      </c>
      <c r="J380" s="91" t="b">
        <v>0</v>
      </c>
      <c r="K380" s="91" t="b">
        <v>0</v>
      </c>
      <c r="L380" s="91" t="b">
        <v>0</v>
      </c>
    </row>
    <row r="381" spans="1:12" ht="15">
      <c r="A381" s="91" t="s">
        <v>1031</v>
      </c>
      <c r="B381" s="91" t="s">
        <v>1032</v>
      </c>
      <c r="C381" s="91">
        <v>2</v>
      </c>
      <c r="D381" s="133">
        <v>0.010204406632677328</v>
      </c>
      <c r="E381" s="133">
        <v>1.4393326938302626</v>
      </c>
      <c r="F381" s="91" t="s">
        <v>894</v>
      </c>
      <c r="G381" s="91" t="b">
        <v>0</v>
      </c>
      <c r="H381" s="91" t="b">
        <v>0</v>
      </c>
      <c r="I381" s="91" t="b">
        <v>0</v>
      </c>
      <c r="J381" s="91" t="b">
        <v>0</v>
      </c>
      <c r="K381" s="91" t="b">
        <v>0</v>
      </c>
      <c r="L381" s="91" t="b">
        <v>0</v>
      </c>
    </row>
    <row r="382" spans="1:12" ht="15">
      <c r="A382" s="91" t="s">
        <v>1036</v>
      </c>
      <c r="B382" s="91" t="s">
        <v>1037</v>
      </c>
      <c r="C382" s="91">
        <v>3</v>
      </c>
      <c r="D382" s="133">
        <v>0</v>
      </c>
      <c r="E382" s="133">
        <v>1.2041199826559248</v>
      </c>
      <c r="F382" s="91" t="s">
        <v>895</v>
      </c>
      <c r="G382" s="91" t="b">
        <v>0</v>
      </c>
      <c r="H382" s="91" t="b">
        <v>0</v>
      </c>
      <c r="I382" s="91" t="b">
        <v>0</v>
      </c>
      <c r="J382" s="91" t="b">
        <v>0</v>
      </c>
      <c r="K382" s="91" t="b">
        <v>0</v>
      </c>
      <c r="L382" s="91" t="b">
        <v>0</v>
      </c>
    </row>
    <row r="383" spans="1:12" ht="15">
      <c r="A383" s="91" t="s">
        <v>1034</v>
      </c>
      <c r="B383" s="91" t="s">
        <v>1038</v>
      </c>
      <c r="C383" s="91">
        <v>3</v>
      </c>
      <c r="D383" s="133">
        <v>0</v>
      </c>
      <c r="E383" s="133">
        <v>1.2041199826559248</v>
      </c>
      <c r="F383" s="91" t="s">
        <v>895</v>
      </c>
      <c r="G383" s="91" t="b">
        <v>0</v>
      </c>
      <c r="H383" s="91" t="b">
        <v>0</v>
      </c>
      <c r="I383" s="91" t="b">
        <v>0</v>
      </c>
      <c r="J383" s="91" t="b">
        <v>0</v>
      </c>
      <c r="K383" s="91" t="b">
        <v>0</v>
      </c>
      <c r="L383" s="91" t="b">
        <v>0</v>
      </c>
    </row>
    <row r="384" spans="1:12" ht="15">
      <c r="A384" s="91" t="s">
        <v>214</v>
      </c>
      <c r="B384" s="91" t="s">
        <v>1036</v>
      </c>
      <c r="C384" s="91">
        <v>2</v>
      </c>
      <c r="D384" s="133">
        <v>0.006905539570811029</v>
      </c>
      <c r="E384" s="133">
        <v>1.0280287236002434</v>
      </c>
      <c r="F384" s="91" t="s">
        <v>895</v>
      </c>
      <c r="G384" s="91" t="b">
        <v>0</v>
      </c>
      <c r="H384" s="91" t="b">
        <v>0</v>
      </c>
      <c r="I384" s="91" t="b">
        <v>0</v>
      </c>
      <c r="J384" s="91" t="b">
        <v>0</v>
      </c>
      <c r="K384" s="91" t="b">
        <v>0</v>
      </c>
      <c r="L384" s="91" t="b">
        <v>0</v>
      </c>
    </row>
    <row r="385" spans="1:12" ht="15">
      <c r="A385" s="91" t="s">
        <v>1037</v>
      </c>
      <c r="B385" s="91" t="s">
        <v>1035</v>
      </c>
      <c r="C385" s="91">
        <v>2</v>
      </c>
      <c r="D385" s="133">
        <v>0.006905539570811029</v>
      </c>
      <c r="E385" s="133">
        <v>1.0280287236002434</v>
      </c>
      <c r="F385" s="91" t="s">
        <v>895</v>
      </c>
      <c r="G385" s="91" t="b">
        <v>0</v>
      </c>
      <c r="H385" s="91" t="b">
        <v>0</v>
      </c>
      <c r="I385" s="91" t="b">
        <v>0</v>
      </c>
      <c r="J385" s="91" t="b">
        <v>0</v>
      </c>
      <c r="K385" s="91" t="b">
        <v>0</v>
      </c>
      <c r="L385" s="91" t="b">
        <v>0</v>
      </c>
    </row>
    <row r="386" spans="1:12" ht="15">
      <c r="A386" s="91" t="s">
        <v>1035</v>
      </c>
      <c r="B386" s="91" t="s">
        <v>1034</v>
      </c>
      <c r="C386" s="91">
        <v>2</v>
      </c>
      <c r="D386" s="133">
        <v>0.006905539570811029</v>
      </c>
      <c r="E386" s="133">
        <v>0.9030899869919435</v>
      </c>
      <c r="F386" s="91" t="s">
        <v>895</v>
      </c>
      <c r="G386" s="91" t="b">
        <v>0</v>
      </c>
      <c r="H386" s="91" t="b">
        <v>0</v>
      </c>
      <c r="I386" s="91" t="b">
        <v>0</v>
      </c>
      <c r="J386" s="91" t="b">
        <v>0</v>
      </c>
      <c r="K386" s="91" t="b">
        <v>0</v>
      </c>
      <c r="L386" s="91" t="b">
        <v>0</v>
      </c>
    </row>
    <row r="387" spans="1:12" ht="15">
      <c r="A387" s="91" t="s">
        <v>1038</v>
      </c>
      <c r="B387" s="91" t="s">
        <v>1040</v>
      </c>
      <c r="C387" s="91">
        <v>2</v>
      </c>
      <c r="D387" s="133">
        <v>0.006905539570811029</v>
      </c>
      <c r="E387" s="133">
        <v>1.2041199826559248</v>
      </c>
      <c r="F387" s="91" t="s">
        <v>895</v>
      </c>
      <c r="G387" s="91" t="b">
        <v>0</v>
      </c>
      <c r="H387" s="91" t="b">
        <v>0</v>
      </c>
      <c r="I387" s="91" t="b">
        <v>0</v>
      </c>
      <c r="J387" s="91" t="b">
        <v>0</v>
      </c>
      <c r="K387" s="91" t="b">
        <v>0</v>
      </c>
      <c r="L387" s="91" t="b">
        <v>0</v>
      </c>
    </row>
    <row r="388" spans="1:12" ht="15">
      <c r="A388" s="91" t="s">
        <v>1040</v>
      </c>
      <c r="B388" s="91" t="s">
        <v>1379</v>
      </c>
      <c r="C388" s="91">
        <v>2</v>
      </c>
      <c r="D388" s="133">
        <v>0.006905539570811029</v>
      </c>
      <c r="E388" s="133">
        <v>1.380211241711606</v>
      </c>
      <c r="F388" s="91" t="s">
        <v>895</v>
      </c>
      <c r="G388" s="91" t="b">
        <v>0</v>
      </c>
      <c r="H388" s="91" t="b">
        <v>0</v>
      </c>
      <c r="I388" s="91" t="b">
        <v>0</v>
      </c>
      <c r="J388" s="91" t="b">
        <v>0</v>
      </c>
      <c r="K388" s="91" t="b">
        <v>0</v>
      </c>
      <c r="L388" s="91" t="b">
        <v>0</v>
      </c>
    </row>
    <row r="389" spans="1:12" ht="15">
      <c r="A389" s="91" t="s">
        <v>1379</v>
      </c>
      <c r="B389" s="91" t="s">
        <v>1380</v>
      </c>
      <c r="C389" s="91">
        <v>2</v>
      </c>
      <c r="D389" s="133">
        <v>0.006905539570811029</v>
      </c>
      <c r="E389" s="133">
        <v>1.380211241711606</v>
      </c>
      <c r="F389" s="91" t="s">
        <v>895</v>
      </c>
      <c r="G389" s="91" t="b">
        <v>0</v>
      </c>
      <c r="H389" s="91" t="b">
        <v>0</v>
      </c>
      <c r="I389" s="91" t="b">
        <v>0</v>
      </c>
      <c r="J389" s="91" t="b">
        <v>0</v>
      </c>
      <c r="K389" s="91" t="b">
        <v>0</v>
      </c>
      <c r="L389" s="91" t="b">
        <v>0</v>
      </c>
    </row>
    <row r="390" spans="1:12" ht="15">
      <c r="A390" s="91" t="s">
        <v>1380</v>
      </c>
      <c r="B390" s="91" t="s">
        <v>1381</v>
      </c>
      <c r="C390" s="91">
        <v>2</v>
      </c>
      <c r="D390" s="133">
        <v>0.006905539570811029</v>
      </c>
      <c r="E390" s="133">
        <v>1.380211241711606</v>
      </c>
      <c r="F390" s="91" t="s">
        <v>895</v>
      </c>
      <c r="G390" s="91" t="b">
        <v>0</v>
      </c>
      <c r="H390" s="91" t="b">
        <v>0</v>
      </c>
      <c r="I390" s="91" t="b">
        <v>0</v>
      </c>
      <c r="J390" s="91" t="b">
        <v>0</v>
      </c>
      <c r="K390" s="91" t="b">
        <v>0</v>
      </c>
      <c r="L390" s="91" t="b">
        <v>0</v>
      </c>
    </row>
    <row r="391" spans="1:12" ht="15">
      <c r="A391" s="91" t="s">
        <v>1381</v>
      </c>
      <c r="B391" s="91" t="s">
        <v>962</v>
      </c>
      <c r="C391" s="91">
        <v>2</v>
      </c>
      <c r="D391" s="133">
        <v>0.006905539570811029</v>
      </c>
      <c r="E391" s="133">
        <v>1.2041199826559248</v>
      </c>
      <c r="F391" s="91" t="s">
        <v>895</v>
      </c>
      <c r="G391" s="91" t="b">
        <v>0</v>
      </c>
      <c r="H391" s="91" t="b">
        <v>0</v>
      </c>
      <c r="I391" s="91" t="b">
        <v>0</v>
      </c>
      <c r="J391" s="91" t="b">
        <v>0</v>
      </c>
      <c r="K391" s="91" t="b">
        <v>0</v>
      </c>
      <c r="L391" s="91" t="b">
        <v>0</v>
      </c>
    </row>
    <row r="392" spans="1:12" ht="15">
      <c r="A392" s="91" t="s">
        <v>962</v>
      </c>
      <c r="B392" s="91" t="s">
        <v>982</v>
      </c>
      <c r="C392" s="91">
        <v>2</v>
      </c>
      <c r="D392" s="133">
        <v>0.006905539570811029</v>
      </c>
      <c r="E392" s="133">
        <v>1.0280287236002434</v>
      </c>
      <c r="F392" s="91" t="s">
        <v>895</v>
      </c>
      <c r="G392" s="91" t="b">
        <v>0</v>
      </c>
      <c r="H392" s="91" t="b">
        <v>0</v>
      </c>
      <c r="I392" s="91" t="b">
        <v>0</v>
      </c>
      <c r="J392" s="91" t="b">
        <v>1</v>
      </c>
      <c r="K392" s="91" t="b">
        <v>0</v>
      </c>
      <c r="L392" s="91" t="b">
        <v>0</v>
      </c>
    </row>
    <row r="393" spans="1:12" ht="15">
      <c r="A393" s="91" t="s">
        <v>1046</v>
      </c>
      <c r="B393" s="91" t="s">
        <v>1012</v>
      </c>
      <c r="C393" s="91">
        <v>2</v>
      </c>
      <c r="D393" s="133">
        <v>0</v>
      </c>
      <c r="E393" s="133">
        <v>0.9294189257142927</v>
      </c>
      <c r="F393" s="91" t="s">
        <v>898</v>
      </c>
      <c r="G393" s="91" t="b">
        <v>1</v>
      </c>
      <c r="H393" s="91" t="b">
        <v>0</v>
      </c>
      <c r="I393" s="91" t="b">
        <v>0</v>
      </c>
      <c r="J393" s="91" t="b">
        <v>0</v>
      </c>
      <c r="K393" s="91" t="b">
        <v>0</v>
      </c>
      <c r="L393" s="91" t="b">
        <v>0</v>
      </c>
    </row>
    <row r="394" spans="1:12" ht="15">
      <c r="A394" s="91" t="s">
        <v>1012</v>
      </c>
      <c r="B394" s="91" t="s">
        <v>339</v>
      </c>
      <c r="C394" s="91">
        <v>2</v>
      </c>
      <c r="D394" s="133">
        <v>0</v>
      </c>
      <c r="E394" s="133">
        <v>0.9294189257142927</v>
      </c>
      <c r="F394" s="91" t="s">
        <v>898</v>
      </c>
      <c r="G394" s="91" t="b">
        <v>0</v>
      </c>
      <c r="H394" s="91" t="b">
        <v>0</v>
      </c>
      <c r="I394" s="91" t="b">
        <v>0</v>
      </c>
      <c r="J394" s="91" t="b">
        <v>0</v>
      </c>
      <c r="K394" s="91" t="b">
        <v>0</v>
      </c>
      <c r="L394" s="91" t="b">
        <v>0</v>
      </c>
    </row>
    <row r="395" spans="1:12" ht="15">
      <c r="A395" s="91" t="s">
        <v>339</v>
      </c>
      <c r="B395" s="91" t="s">
        <v>1047</v>
      </c>
      <c r="C395" s="91">
        <v>2</v>
      </c>
      <c r="D395" s="133">
        <v>0</v>
      </c>
      <c r="E395" s="133">
        <v>0.9294189257142927</v>
      </c>
      <c r="F395" s="91" t="s">
        <v>898</v>
      </c>
      <c r="G395" s="91" t="b">
        <v>0</v>
      </c>
      <c r="H395" s="91" t="b">
        <v>0</v>
      </c>
      <c r="I395" s="91" t="b">
        <v>0</v>
      </c>
      <c r="J395" s="91" t="b">
        <v>1</v>
      </c>
      <c r="K395" s="91" t="b">
        <v>0</v>
      </c>
      <c r="L395" s="91" t="b">
        <v>0</v>
      </c>
    </row>
    <row r="396" spans="1:12" ht="15">
      <c r="A396" s="91" t="s">
        <v>1047</v>
      </c>
      <c r="B396" s="91" t="s">
        <v>970</v>
      </c>
      <c r="C396" s="91">
        <v>2</v>
      </c>
      <c r="D396" s="133">
        <v>0</v>
      </c>
      <c r="E396" s="133">
        <v>0.9294189257142927</v>
      </c>
      <c r="F396" s="91" t="s">
        <v>898</v>
      </c>
      <c r="G396" s="91" t="b">
        <v>1</v>
      </c>
      <c r="H396" s="91" t="b">
        <v>0</v>
      </c>
      <c r="I396" s="91" t="b">
        <v>0</v>
      </c>
      <c r="J396" s="91" t="b">
        <v>0</v>
      </c>
      <c r="K396" s="91" t="b">
        <v>0</v>
      </c>
      <c r="L396" s="91" t="b">
        <v>0</v>
      </c>
    </row>
    <row r="397" spans="1:12" ht="15">
      <c r="A397" s="91" t="s">
        <v>970</v>
      </c>
      <c r="B397" s="91" t="s">
        <v>1048</v>
      </c>
      <c r="C397" s="91">
        <v>2</v>
      </c>
      <c r="D397" s="133">
        <v>0</v>
      </c>
      <c r="E397" s="133">
        <v>0.9294189257142927</v>
      </c>
      <c r="F397" s="91" t="s">
        <v>898</v>
      </c>
      <c r="G397" s="91" t="b">
        <v>0</v>
      </c>
      <c r="H397" s="91" t="b">
        <v>0</v>
      </c>
      <c r="I397" s="91" t="b">
        <v>0</v>
      </c>
      <c r="J397" s="91" t="b">
        <v>1</v>
      </c>
      <c r="K397" s="91" t="b">
        <v>0</v>
      </c>
      <c r="L397" s="91" t="b">
        <v>0</v>
      </c>
    </row>
    <row r="398" spans="1:12" ht="15">
      <c r="A398" s="91" t="s">
        <v>1048</v>
      </c>
      <c r="B398" s="91" t="s">
        <v>1049</v>
      </c>
      <c r="C398" s="91">
        <v>2</v>
      </c>
      <c r="D398" s="133">
        <v>0</v>
      </c>
      <c r="E398" s="133">
        <v>0.9294189257142927</v>
      </c>
      <c r="F398" s="91" t="s">
        <v>898</v>
      </c>
      <c r="G398" s="91" t="b">
        <v>1</v>
      </c>
      <c r="H398" s="91" t="b">
        <v>0</v>
      </c>
      <c r="I398" s="91" t="b">
        <v>0</v>
      </c>
      <c r="J398" s="91" t="b">
        <v>0</v>
      </c>
      <c r="K398" s="91" t="b">
        <v>0</v>
      </c>
      <c r="L398" s="91" t="b">
        <v>0</v>
      </c>
    </row>
    <row r="399" spans="1:12" ht="15">
      <c r="A399" s="91" t="s">
        <v>1049</v>
      </c>
      <c r="B399" s="91" t="s">
        <v>1050</v>
      </c>
      <c r="C399" s="91">
        <v>2</v>
      </c>
      <c r="D399" s="133">
        <v>0</v>
      </c>
      <c r="E399" s="133">
        <v>0.9294189257142927</v>
      </c>
      <c r="F399" s="91" t="s">
        <v>898</v>
      </c>
      <c r="G399" s="91" t="b">
        <v>0</v>
      </c>
      <c r="H399" s="91" t="b">
        <v>0</v>
      </c>
      <c r="I399" s="91" t="b">
        <v>0</v>
      </c>
      <c r="J399" s="91" t="b">
        <v>0</v>
      </c>
      <c r="K399" s="91" t="b">
        <v>0</v>
      </c>
      <c r="L399"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890</v>
      </c>
      <c r="BB2" s="13" t="s">
        <v>908</v>
      </c>
      <c r="BC2" s="13" t="s">
        <v>909</v>
      </c>
      <c r="BD2" s="67" t="s">
        <v>1398</v>
      </c>
      <c r="BE2" s="67" t="s">
        <v>1399</v>
      </c>
      <c r="BF2" s="67" t="s">
        <v>1400</v>
      </c>
      <c r="BG2" s="67" t="s">
        <v>1401</v>
      </c>
      <c r="BH2" s="67" t="s">
        <v>1402</v>
      </c>
      <c r="BI2" s="67" t="s">
        <v>1403</v>
      </c>
      <c r="BJ2" s="67" t="s">
        <v>1404</v>
      </c>
      <c r="BK2" s="67" t="s">
        <v>1405</v>
      </c>
      <c r="BL2" s="67" t="s">
        <v>1406</v>
      </c>
    </row>
    <row r="3" spans="1:64" ht="15" customHeight="1">
      <c r="A3" s="84" t="s">
        <v>212</v>
      </c>
      <c r="B3" s="84" t="s">
        <v>214</v>
      </c>
      <c r="C3" s="53"/>
      <c r="D3" s="54"/>
      <c r="E3" s="65"/>
      <c r="F3" s="55"/>
      <c r="G3" s="53"/>
      <c r="H3" s="57"/>
      <c r="I3" s="56"/>
      <c r="J3" s="56"/>
      <c r="K3" s="36" t="s">
        <v>65</v>
      </c>
      <c r="L3" s="62">
        <v>3</v>
      </c>
      <c r="M3" s="62"/>
      <c r="N3" s="63"/>
      <c r="O3" s="85" t="s">
        <v>255</v>
      </c>
      <c r="P3" s="87">
        <v>43510.233715277776</v>
      </c>
      <c r="Q3" s="85" t="s">
        <v>257</v>
      </c>
      <c r="R3" s="85"/>
      <c r="S3" s="85"/>
      <c r="T3" s="85"/>
      <c r="U3" s="85"/>
      <c r="V3" s="90" t="s">
        <v>387</v>
      </c>
      <c r="W3" s="87">
        <v>43510.233715277776</v>
      </c>
      <c r="X3" s="90" t="s">
        <v>416</v>
      </c>
      <c r="Y3" s="85"/>
      <c r="Z3" s="85"/>
      <c r="AA3" s="91" t="s">
        <v>473</v>
      </c>
      <c r="AB3" s="85"/>
      <c r="AC3" s="85" t="b">
        <v>0</v>
      </c>
      <c r="AD3" s="85">
        <v>0</v>
      </c>
      <c r="AE3" s="91" t="s">
        <v>530</v>
      </c>
      <c r="AF3" s="85" t="b">
        <v>0</v>
      </c>
      <c r="AG3" s="85" t="s">
        <v>534</v>
      </c>
      <c r="AH3" s="85"/>
      <c r="AI3" s="91" t="s">
        <v>530</v>
      </c>
      <c r="AJ3" s="85" t="b">
        <v>0</v>
      </c>
      <c r="AK3" s="85">
        <v>4</v>
      </c>
      <c r="AL3" s="91" t="s">
        <v>475</v>
      </c>
      <c r="AM3" s="85" t="s">
        <v>538</v>
      </c>
      <c r="AN3" s="85" t="b">
        <v>0</v>
      </c>
      <c r="AO3" s="91" t="s">
        <v>475</v>
      </c>
      <c r="AP3" s="85" t="s">
        <v>176</v>
      </c>
      <c r="AQ3" s="85">
        <v>0</v>
      </c>
      <c r="AR3" s="85">
        <v>0</v>
      </c>
      <c r="AS3" s="85"/>
      <c r="AT3" s="85"/>
      <c r="AU3" s="85"/>
      <c r="AV3" s="85"/>
      <c r="AW3" s="85"/>
      <c r="AX3" s="85"/>
      <c r="AY3" s="85"/>
      <c r="AZ3" s="85"/>
      <c r="BA3">
        <v>1</v>
      </c>
      <c r="BB3" s="85" t="str">
        <f>REPLACE(INDEX(GroupVertices[Group],MATCH(Edges24[[#This Row],[Vertex 1]],GroupVertices[Vertex],0)),1,1,"")</f>
        <v>5</v>
      </c>
      <c r="BC3" s="85" t="str">
        <f>REPLACE(INDEX(GroupVertices[Group],MATCH(Edges24[[#This Row],[Vertex 2]],GroupVertices[Vertex],0)),1,1,"")</f>
        <v>5</v>
      </c>
      <c r="BD3" s="51">
        <v>1</v>
      </c>
      <c r="BE3" s="52">
        <v>5</v>
      </c>
      <c r="BF3" s="51">
        <v>0</v>
      </c>
      <c r="BG3" s="52">
        <v>0</v>
      </c>
      <c r="BH3" s="51">
        <v>0</v>
      </c>
      <c r="BI3" s="52">
        <v>0</v>
      </c>
      <c r="BJ3" s="51">
        <v>19</v>
      </c>
      <c r="BK3" s="52">
        <v>95</v>
      </c>
      <c r="BL3" s="51">
        <v>20</v>
      </c>
    </row>
    <row r="4" spans="1:64" ht="15" customHeight="1">
      <c r="A4" s="84" t="s">
        <v>213</v>
      </c>
      <c r="B4" s="84" t="s">
        <v>246</v>
      </c>
      <c r="C4" s="53"/>
      <c r="D4" s="54"/>
      <c r="E4" s="65"/>
      <c r="F4" s="55"/>
      <c r="G4" s="53"/>
      <c r="H4" s="57"/>
      <c r="I4" s="56"/>
      <c r="J4" s="56"/>
      <c r="K4" s="36" t="s">
        <v>65</v>
      </c>
      <c r="L4" s="83">
        <v>4</v>
      </c>
      <c r="M4" s="83"/>
      <c r="N4" s="63"/>
      <c r="O4" s="86" t="s">
        <v>255</v>
      </c>
      <c r="P4" s="88">
        <v>43511.654016203705</v>
      </c>
      <c r="Q4" s="86" t="s">
        <v>258</v>
      </c>
      <c r="R4" s="89" t="s">
        <v>306</v>
      </c>
      <c r="S4" s="86" t="s">
        <v>328</v>
      </c>
      <c r="T4" s="86"/>
      <c r="U4" s="89" t="s">
        <v>366</v>
      </c>
      <c r="V4" s="89" t="s">
        <v>366</v>
      </c>
      <c r="W4" s="88">
        <v>43511.654016203705</v>
      </c>
      <c r="X4" s="89" t="s">
        <v>417</v>
      </c>
      <c r="Y4" s="86"/>
      <c r="Z4" s="86"/>
      <c r="AA4" s="92" t="s">
        <v>474</v>
      </c>
      <c r="AB4" s="86"/>
      <c r="AC4" s="86" t="b">
        <v>0</v>
      </c>
      <c r="AD4" s="86">
        <v>0</v>
      </c>
      <c r="AE4" s="92" t="s">
        <v>530</v>
      </c>
      <c r="AF4" s="86" t="b">
        <v>0</v>
      </c>
      <c r="AG4" s="86" t="s">
        <v>534</v>
      </c>
      <c r="AH4" s="86"/>
      <c r="AI4" s="92" t="s">
        <v>530</v>
      </c>
      <c r="AJ4" s="86" t="b">
        <v>0</v>
      </c>
      <c r="AK4" s="86">
        <v>0</v>
      </c>
      <c r="AL4" s="92" t="s">
        <v>530</v>
      </c>
      <c r="AM4" s="86" t="s">
        <v>539</v>
      </c>
      <c r="AN4" s="86" t="b">
        <v>0</v>
      </c>
      <c r="AO4" s="92" t="s">
        <v>474</v>
      </c>
      <c r="AP4" s="86" t="s">
        <v>176</v>
      </c>
      <c r="AQ4" s="86">
        <v>0</v>
      </c>
      <c r="AR4" s="86">
        <v>0</v>
      </c>
      <c r="AS4" s="86"/>
      <c r="AT4" s="86"/>
      <c r="AU4" s="86"/>
      <c r="AV4" s="86"/>
      <c r="AW4" s="86"/>
      <c r="AX4" s="86"/>
      <c r="AY4" s="86"/>
      <c r="AZ4" s="86"/>
      <c r="BA4">
        <v>1</v>
      </c>
      <c r="BB4" s="85" t="str">
        <f>REPLACE(INDEX(GroupVertices[Group],MATCH(Edges24[[#This Row],[Vertex 1]],GroupVertices[Vertex],0)),1,1,"")</f>
        <v>5</v>
      </c>
      <c r="BC4" s="85" t="str">
        <f>REPLACE(INDEX(GroupVertices[Group],MATCH(Edges24[[#This Row],[Vertex 2]],GroupVertices[Vertex],0)),1,1,"")</f>
        <v>5</v>
      </c>
      <c r="BD4" s="51">
        <v>3</v>
      </c>
      <c r="BE4" s="52">
        <v>10</v>
      </c>
      <c r="BF4" s="51">
        <v>0</v>
      </c>
      <c r="BG4" s="52">
        <v>0</v>
      </c>
      <c r="BH4" s="51">
        <v>0</v>
      </c>
      <c r="BI4" s="52">
        <v>0</v>
      </c>
      <c r="BJ4" s="51">
        <v>27</v>
      </c>
      <c r="BK4" s="52">
        <v>90</v>
      </c>
      <c r="BL4" s="51">
        <v>30</v>
      </c>
    </row>
    <row r="5" spans="1:64" ht="15">
      <c r="A5" s="84" t="s">
        <v>214</v>
      </c>
      <c r="B5" s="84" t="s">
        <v>214</v>
      </c>
      <c r="C5" s="53"/>
      <c r="D5" s="54"/>
      <c r="E5" s="65"/>
      <c r="F5" s="55"/>
      <c r="G5" s="53"/>
      <c r="H5" s="57"/>
      <c r="I5" s="56"/>
      <c r="J5" s="56"/>
      <c r="K5" s="36" t="s">
        <v>65</v>
      </c>
      <c r="L5" s="83">
        <v>5</v>
      </c>
      <c r="M5" s="83"/>
      <c r="N5" s="63"/>
      <c r="O5" s="86" t="s">
        <v>176</v>
      </c>
      <c r="P5" s="88">
        <v>43509.7331712963</v>
      </c>
      <c r="Q5" s="86" t="s">
        <v>259</v>
      </c>
      <c r="R5" s="89" t="s">
        <v>306</v>
      </c>
      <c r="S5" s="86" t="s">
        <v>328</v>
      </c>
      <c r="T5" s="86"/>
      <c r="U5" s="86"/>
      <c r="V5" s="89" t="s">
        <v>388</v>
      </c>
      <c r="W5" s="88">
        <v>43509.7331712963</v>
      </c>
      <c r="X5" s="89" t="s">
        <v>418</v>
      </c>
      <c r="Y5" s="86"/>
      <c r="Z5" s="86"/>
      <c r="AA5" s="92" t="s">
        <v>475</v>
      </c>
      <c r="AB5" s="86"/>
      <c r="AC5" s="86" t="b">
        <v>0</v>
      </c>
      <c r="AD5" s="86">
        <v>5</v>
      </c>
      <c r="AE5" s="92" t="s">
        <v>531</v>
      </c>
      <c r="AF5" s="86" t="b">
        <v>0</v>
      </c>
      <c r="AG5" s="86" t="s">
        <v>534</v>
      </c>
      <c r="AH5" s="86"/>
      <c r="AI5" s="92" t="s">
        <v>530</v>
      </c>
      <c r="AJ5" s="86" t="b">
        <v>0</v>
      </c>
      <c r="AK5" s="86">
        <v>4</v>
      </c>
      <c r="AL5" s="92" t="s">
        <v>530</v>
      </c>
      <c r="AM5" s="86" t="s">
        <v>539</v>
      </c>
      <c r="AN5" s="86" t="b">
        <v>0</v>
      </c>
      <c r="AO5" s="92" t="s">
        <v>475</v>
      </c>
      <c r="AP5" s="86" t="s">
        <v>548</v>
      </c>
      <c r="AQ5" s="86">
        <v>0</v>
      </c>
      <c r="AR5" s="86">
        <v>0</v>
      </c>
      <c r="AS5" s="86"/>
      <c r="AT5" s="86"/>
      <c r="AU5" s="86"/>
      <c r="AV5" s="86"/>
      <c r="AW5" s="86"/>
      <c r="AX5" s="86"/>
      <c r="AY5" s="86"/>
      <c r="AZ5" s="86"/>
      <c r="BA5">
        <v>1</v>
      </c>
      <c r="BB5" s="85" t="str">
        <f>REPLACE(INDEX(GroupVertices[Group],MATCH(Edges24[[#This Row],[Vertex 1]],GroupVertices[Vertex],0)),1,1,"")</f>
        <v>5</v>
      </c>
      <c r="BC5" s="85" t="str">
        <f>REPLACE(INDEX(GroupVertices[Group],MATCH(Edges24[[#This Row],[Vertex 2]],GroupVertices[Vertex],0)),1,1,"")</f>
        <v>5</v>
      </c>
      <c r="BD5" s="51">
        <v>3</v>
      </c>
      <c r="BE5" s="52">
        <v>13.043478260869565</v>
      </c>
      <c r="BF5" s="51">
        <v>0</v>
      </c>
      <c r="BG5" s="52">
        <v>0</v>
      </c>
      <c r="BH5" s="51">
        <v>0</v>
      </c>
      <c r="BI5" s="52">
        <v>0</v>
      </c>
      <c r="BJ5" s="51">
        <v>20</v>
      </c>
      <c r="BK5" s="52">
        <v>86.95652173913044</v>
      </c>
      <c r="BL5" s="51">
        <v>23</v>
      </c>
    </row>
    <row r="6" spans="1:64" ht="15">
      <c r="A6" s="84" t="s">
        <v>215</v>
      </c>
      <c r="B6" s="84" t="s">
        <v>215</v>
      </c>
      <c r="C6" s="53"/>
      <c r="D6" s="54"/>
      <c r="E6" s="65"/>
      <c r="F6" s="55"/>
      <c r="G6" s="53"/>
      <c r="H6" s="57"/>
      <c r="I6" s="56"/>
      <c r="J6" s="56"/>
      <c r="K6" s="36" t="s">
        <v>65</v>
      </c>
      <c r="L6" s="83">
        <v>7</v>
      </c>
      <c r="M6" s="83"/>
      <c r="N6" s="63"/>
      <c r="O6" s="86" t="s">
        <v>176</v>
      </c>
      <c r="P6" s="88">
        <v>43516.57047453704</v>
      </c>
      <c r="Q6" s="86" t="s">
        <v>260</v>
      </c>
      <c r="R6" s="89" t="s">
        <v>307</v>
      </c>
      <c r="S6" s="86" t="s">
        <v>329</v>
      </c>
      <c r="T6" s="86" t="s">
        <v>335</v>
      </c>
      <c r="U6" s="86"/>
      <c r="V6" s="89" t="s">
        <v>389</v>
      </c>
      <c r="W6" s="88">
        <v>43516.57047453704</v>
      </c>
      <c r="X6" s="89" t="s">
        <v>419</v>
      </c>
      <c r="Y6" s="86"/>
      <c r="Z6" s="86"/>
      <c r="AA6" s="92" t="s">
        <v>476</v>
      </c>
      <c r="AB6" s="86"/>
      <c r="AC6" s="86" t="b">
        <v>0</v>
      </c>
      <c r="AD6" s="86">
        <v>0</v>
      </c>
      <c r="AE6" s="92" t="s">
        <v>530</v>
      </c>
      <c r="AF6" s="86" t="b">
        <v>1</v>
      </c>
      <c r="AG6" s="86" t="s">
        <v>535</v>
      </c>
      <c r="AH6" s="86"/>
      <c r="AI6" s="92" t="s">
        <v>490</v>
      </c>
      <c r="AJ6" s="86" t="b">
        <v>0</v>
      </c>
      <c r="AK6" s="86">
        <v>0</v>
      </c>
      <c r="AL6" s="92" t="s">
        <v>530</v>
      </c>
      <c r="AM6" s="86" t="s">
        <v>539</v>
      </c>
      <c r="AN6" s="86" t="b">
        <v>0</v>
      </c>
      <c r="AO6" s="92" t="s">
        <v>476</v>
      </c>
      <c r="AP6" s="86" t="s">
        <v>176</v>
      </c>
      <c r="AQ6" s="86">
        <v>0</v>
      </c>
      <c r="AR6" s="86">
        <v>0</v>
      </c>
      <c r="AS6" s="86"/>
      <c r="AT6" s="86"/>
      <c r="AU6" s="86"/>
      <c r="AV6" s="86"/>
      <c r="AW6" s="86"/>
      <c r="AX6" s="86"/>
      <c r="AY6" s="86"/>
      <c r="AZ6" s="86"/>
      <c r="BA6">
        <v>1</v>
      </c>
      <c r="BB6" s="85" t="str">
        <f>REPLACE(INDEX(GroupVertices[Group],MATCH(Edges24[[#This Row],[Vertex 1]],GroupVertices[Vertex],0)),1,1,"")</f>
        <v>6</v>
      </c>
      <c r="BC6" s="85" t="str">
        <f>REPLACE(INDEX(GroupVertices[Group],MATCH(Edges24[[#This Row],[Vertex 2]],GroupVertices[Vertex],0)),1,1,"")</f>
        <v>6</v>
      </c>
      <c r="BD6" s="51">
        <v>1</v>
      </c>
      <c r="BE6" s="52">
        <v>25</v>
      </c>
      <c r="BF6" s="51">
        <v>0</v>
      </c>
      <c r="BG6" s="52">
        <v>0</v>
      </c>
      <c r="BH6" s="51">
        <v>0</v>
      </c>
      <c r="BI6" s="52">
        <v>0</v>
      </c>
      <c r="BJ6" s="51">
        <v>3</v>
      </c>
      <c r="BK6" s="52">
        <v>75</v>
      </c>
      <c r="BL6" s="51">
        <v>4</v>
      </c>
    </row>
    <row r="7" spans="1:64" ht="15">
      <c r="A7" s="84" t="s">
        <v>216</v>
      </c>
      <c r="B7" s="84" t="s">
        <v>216</v>
      </c>
      <c r="C7" s="53"/>
      <c r="D7" s="54"/>
      <c r="E7" s="65"/>
      <c r="F7" s="55"/>
      <c r="G7" s="53"/>
      <c r="H7" s="57"/>
      <c r="I7" s="56"/>
      <c r="J7" s="56"/>
      <c r="K7" s="36" t="s">
        <v>65</v>
      </c>
      <c r="L7" s="83">
        <v>8</v>
      </c>
      <c r="M7" s="83"/>
      <c r="N7" s="63"/>
      <c r="O7" s="86" t="s">
        <v>176</v>
      </c>
      <c r="P7" s="88">
        <v>43517.42732638889</v>
      </c>
      <c r="Q7" s="86" t="s">
        <v>261</v>
      </c>
      <c r="R7" s="89" t="s">
        <v>308</v>
      </c>
      <c r="S7" s="86" t="s">
        <v>329</v>
      </c>
      <c r="T7" s="86"/>
      <c r="U7" s="86"/>
      <c r="V7" s="89" t="s">
        <v>390</v>
      </c>
      <c r="W7" s="88">
        <v>43517.42732638889</v>
      </c>
      <c r="X7" s="89" t="s">
        <v>420</v>
      </c>
      <c r="Y7" s="86"/>
      <c r="Z7" s="86"/>
      <c r="AA7" s="92" t="s">
        <v>477</v>
      </c>
      <c r="AB7" s="86"/>
      <c r="AC7" s="86" t="b">
        <v>0</v>
      </c>
      <c r="AD7" s="86">
        <v>0</v>
      </c>
      <c r="AE7" s="92" t="s">
        <v>530</v>
      </c>
      <c r="AF7" s="86" t="b">
        <v>0</v>
      </c>
      <c r="AG7" s="86" t="s">
        <v>536</v>
      </c>
      <c r="AH7" s="86"/>
      <c r="AI7" s="92" t="s">
        <v>530</v>
      </c>
      <c r="AJ7" s="86" t="b">
        <v>0</v>
      </c>
      <c r="AK7" s="86">
        <v>0</v>
      </c>
      <c r="AL7" s="92" t="s">
        <v>530</v>
      </c>
      <c r="AM7" s="86" t="s">
        <v>539</v>
      </c>
      <c r="AN7" s="86" t="b">
        <v>1</v>
      </c>
      <c r="AO7" s="92" t="s">
        <v>477</v>
      </c>
      <c r="AP7" s="86" t="s">
        <v>176</v>
      </c>
      <c r="AQ7" s="86">
        <v>0</v>
      </c>
      <c r="AR7" s="86">
        <v>0</v>
      </c>
      <c r="AS7" s="86"/>
      <c r="AT7" s="86"/>
      <c r="AU7" s="86"/>
      <c r="AV7" s="86"/>
      <c r="AW7" s="86"/>
      <c r="AX7" s="86"/>
      <c r="AY7" s="86"/>
      <c r="AZ7" s="86"/>
      <c r="BA7">
        <v>1</v>
      </c>
      <c r="BB7" s="85" t="str">
        <f>REPLACE(INDEX(GroupVertices[Group],MATCH(Edges24[[#This Row],[Vertex 1]],GroupVertices[Vertex],0)),1,1,"")</f>
        <v>6</v>
      </c>
      <c r="BC7" s="85" t="str">
        <f>REPLACE(INDEX(GroupVertices[Group],MATCH(Edges24[[#This Row],[Vertex 2]],GroupVertices[Vertex],0)),1,1,"")</f>
        <v>6</v>
      </c>
      <c r="BD7" s="51">
        <v>1</v>
      </c>
      <c r="BE7" s="52">
        <v>4.166666666666667</v>
      </c>
      <c r="BF7" s="51">
        <v>0</v>
      </c>
      <c r="BG7" s="52">
        <v>0</v>
      </c>
      <c r="BH7" s="51">
        <v>0</v>
      </c>
      <c r="BI7" s="52">
        <v>0</v>
      </c>
      <c r="BJ7" s="51">
        <v>23</v>
      </c>
      <c r="BK7" s="52">
        <v>95.83333333333333</v>
      </c>
      <c r="BL7" s="51">
        <v>24</v>
      </c>
    </row>
    <row r="8" spans="1:64" ht="15">
      <c r="A8" s="84" t="s">
        <v>217</v>
      </c>
      <c r="B8" s="84" t="s">
        <v>217</v>
      </c>
      <c r="C8" s="53"/>
      <c r="D8" s="54"/>
      <c r="E8" s="65"/>
      <c r="F8" s="55"/>
      <c r="G8" s="53"/>
      <c r="H8" s="57"/>
      <c r="I8" s="56"/>
      <c r="J8" s="56"/>
      <c r="K8" s="36" t="s">
        <v>65</v>
      </c>
      <c r="L8" s="83">
        <v>9</v>
      </c>
      <c r="M8" s="83"/>
      <c r="N8" s="63"/>
      <c r="O8" s="86" t="s">
        <v>176</v>
      </c>
      <c r="P8" s="88">
        <v>43517.43653935185</v>
      </c>
      <c r="Q8" s="86" t="s">
        <v>262</v>
      </c>
      <c r="R8" s="89" t="s">
        <v>309</v>
      </c>
      <c r="S8" s="86" t="s">
        <v>329</v>
      </c>
      <c r="T8" s="86"/>
      <c r="U8" s="86"/>
      <c r="V8" s="89" t="s">
        <v>391</v>
      </c>
      <c r="W8" s="88">
        <v>43517.43653935185</v>
      </c>
      <c r="X8" s="89" t="s">
        <v>421</v>
      </c>
      <c r="Y8" s="86"/>
      <c r="Z8" s="86"/>
      <c r="AA8" s="92" t="s">
        <v>478</v>
      </c>
      <c r="AB8" s="86"/>
      <c r="AC8" s="86" t="b">
        <v>0</v>
      </c>
      <c r="AD8" s="86">
        <v>0</v>
      </c>
      <c r="AE8" s="92" t="s">
        <v>530</v>
      </c>
      <c r="AF8" s="86" t="b">
        <v>0</v>
      </c>
      <c r="AG8" s="86" t="s">
        <v>537</v>
      </c>
      <c r="AH8" s="86"/>
      <c r="AI8" s="92" t="s">
        <v>530</v>
      </c>
      <c r="AJ8" s="86" t="b">
        <v>0</v>
      </c>
      <c r="AK8" s="86">
        <v>0</v>
      </c>
      <c r="AL8" s="92" t="s">
        <v>530</v>
      </c>
      <c r="AM8" s="86" t="s">
        <v>539</v>
      </c>
      <c r="AN8" s="86" t="b">
        <v>1</v>
      </c>
      <c r="AO8" s="92" t="s">
        <v>478</v>
      </c>
      <c r="AP8" s="86" t="s">
        <v>176</v>
      </c>
      <c r="AQ8" s="86">
        <v>0</v>
      </c>
      <c r="AR8" s="86">
        <v>0</v>
      </c>
      <c r="AS8" s="86"/>
      <c r="AT8" s="86"/>
      <c r="AU8" s="86"/>
      <c r="AV8" s="86"/>
      <c r="AW8" s="86"/>
      <c r="AX8" s="86"/>
      <c r="AY8" s="86"/>
      <c r="AZ8" s="86"/>
      <c r="BA8">
        <v>1</v>
      </c>
      <c r="BB8" s="85" t="str">
        <f>REPLACE(INDEX(GroupVertices[Group],MATCH(Edges24[[#This Row],[Vertex 1]],GroupVertices[Vertex],0)),1,1,"")</f>
        <v>6</v>
      </c>
      <c r="BC8" s="85" t="str">
        <f>REPLACE(INDEX(GroupVertices[Group],MATCH(Edges24[[#This Row],[Vertex 2]],GroupVertices[Vertex],0)),1,1,"")</f>
        <v>6</v>
      </c>
      <c r="BD8" s="51">
        <v>1</v>
      </c>
      <c r="BE8" s="52">
        <v>16.666666666666668</v>
      </c>
      <c r="BF8" s="51">
        <v>0</v>
      </c>
      <c r="BG8" s="52">
        <v>0</v>
      </c>
      <c r="BH8" s="51">
        <v>0</v>
      </c>
      <c r="BI8" s="52">
        <v>0</v>
      </c>
      <c r="BJ8" s="51">
        <v>5</v>
      </c>
      <c r="BK8" s="52">
        <v>83.33333333333333</v>
      </c>
      <c r="BL8" s="51">
        <v>6</v>
      </c>
    </row>
    <row r="9" spans="1:64" ht="15">
      <c r="A9" s="84" t="s">
        <v>218</v>
      </c>
      <c r="B9" s="84" t="s">
        <v>237</v>
      </c>
      <c r="C9" s="53"/>
      <c r="D9" s="54"/>
      <c r="E9" s="65"/>
      <c r="F9" s="55"/>
      <c r="G9" s="53"/>
      <c r="H9" s="57"/>
      <c r="I9" s="56"/>
      <c r="J9" s="56"/>
      <c r="K9" s="36" t="s">
        <v>65</v>
      </c>
      <c r="L9" s="83">
        <v>10</v>
      </c>
      <c r="M9" s="83"/>
      <c r="N9" s="63"/>
      <c r="O9" s="86" t="s">
        <v>255</v>
      </c>
      <c r="P9" s="88">
        <v>43517.460486111115</v>
      </c>
      <c r="Q9" s="86" t="s">
        <v>263</v>
      </c>
      <c r="R9" s="86"/>
      <c r="S9" s="86"/>
      <c r="T9" s="86" t="s">
        <v>336</v>
      </c>
      <c r="U9" s="86"/>
      <c r="V9" s="89" t="s">
        <v>392</v>
      </c>
      <c r="W9" s="88">
        <v>43517.460486111115</v>
      </c>
      <c r="X9" s="89" t="s">
        <v>422</v>
      </c>
      <c r="Y9" s="86"/>
      <c r="Z9" s="86"/>
      <c r="AA9" s="92" t="s">
        <v>479</v>
      </c>
      <c r="AB9" s="86"/>
      <c r="AC9" s="86" t="b">
        <v>0</v>
      </c>
      <c r="AD9" s="86">
        <v>0</v>
      </c>
      <c r="AE9" s="92" t="s">
        <v>530</v>
      </c>
      <c r="AF9" s="86" t="b">
        <v>0</v>
      </c>
      <c r="AG9" s="86" t="s">
        <v>534</v>
      </c>
      <c r="AH9" s="86"/>
      <c r="AI9" s="92" t="s">
        <v>530</v>
      </c>
      <c r="AJ9" s="86" t="b">
        <v>0</v>
      </c>
      <c r="AK9" s="86">
        <v>9</v>
      </c>
      <c r="AL9" s="92" t="s">
        <v>485</v>
      </c>
      <c r="AM9" s="86" t="s">
        <v>540</v>
      </c>
      <c r="AN9" s="86" t="b">
        <v>0</v>
      </c>
      <c r="AO9" s="92" t="s">
        <v>485</v>
      </c>
      <c r="AP9" s="86" t="s">
        <v>176</v>
      </c>
      <c r="AQ9" s="86">
        <v>0</v>
      </c>
      <c r="AR9" s="86">
        <v>0</v>
      </c>
      <c r="AS9" s="86"/>
      <c r="AT9" s="86"/>
      <c r="AU9" s="86"/>
      <c r="AV9" s="86"/>
      <c r="AW9" s="86"/>
      <c r="AX9" s="86"/>
      <c r="AY9" s="86"/>
      <c r="AZ9" s="86"/>
      <c r="BA9">
        <v>1</v>
      </c>
      <c r="BB9" s="85" t="str">
        <f>REPLACE(INDEX(GroupVertices[Group],MATCH(Edges24[[#This Row],[Vertex 1]],GroupVertices[Vertex],0)),1,1,"")</f>
        <v>1</v>
      </c>
      <c r="BC9" s="85" t="str">
        <f>REPLACE(INDEX(GroupVertices[Group],MATCH(Edges24[[#This Row],[Vertex 2]],GroupVertices[Vertex],0)),1,1,"")</f>
        <v>1</v>
      </c>
      <c r="BD9" s="51"/>
      <c r="BE9" s="52"/>
      <c r="BF9" s="51"/>
      <c r="BG9" s="52"/>
      <c r="BH9" s="51"/>
      <c r="BI9" s="52"/>
      <c r="BJ9" s="51"/>
      <c r="BK9" s="52"/>
      <c r="BL9" s="51"/>
    </row>
    <row r="10" spans="1:64" ht="15">
      <c r="A10" s="84" t="s">
        <v>219</v>
      </c>
      <c r="B10" s="84" t="s">
        <v>237</v>
      </c>
      <c r="C10" s="53"/>
      <c r="D10" s="54"/>
      <c r="E10" s="65"/>
      <c r="F10" s="55"/>
      <c r="G10" s="53"/>
      <c r="H10" s="57"/>
      <c r="I10" s="56"/>
      <c r="J10" s="56"/>
      <c r="K10" s="36" t="s">
        <v>65</v>
      </c>
      <c r="L10" s="83">
        <v>12</v>
      </c>
      <c r="M10" s="83"/>
      <c r="N10" s="63"/>
      <c r="O10" s="86" t="s">
        <v>255</v>
      </c>
      <c r="P10" s="88">
        <v>43517.461689814816</v>
      </c>
      <c r="Q10" s="86" t="s">
        <v>263</v>
      </c>
      <c r="R10" s="86"/>
      <c r="S10" s="86"/>
      <c r="T10" s="86" t="s">
        <v>336</v>
      </c>
      <c r="U10" s="86"/>
      <c r="V10" s="89" t="s">
        <v>393</v>
      </c>
      <c r="W10" s="88">
        <v>43517.461689814816</v>
      </c>
      <c r="X10" s="89" t="s">
        <v>423</v>
      </c>
      <c r="Y10" s="86"/>
      <c r="Z10" s="86"/>
      <c r="AA10" s="92" t="s">
        <v>480</v>
      </c>
      <c r="AB10" s="86"/>
      <c r="AC10" s="86" t="b">
        <v>0</v>
      </c>
      <c r="AD10" s="86">
        <v>0</v>
      </c>
      <c r="AE10" s="92" t="s">
        <v>530</v>
      </c>
      <c r="AF10" s="86" t="b">
        <v>0</v>
      </c>
      <c r="AG10" s="86" t="s">
        <v>534</v>
      </c>
      <c r="AH10" s="86"/>
      <c r="AI10" s="92" t="s">
        <v>530</v>
      </c>
      <c r="AJ10" s="86" t="b">
        <v>0</v>
      </c>
      <c r="AK10" s="86">
        <v>9</v>
      </c>
      <c r="AL10" s="92" t="s">
        <v>485</v>
      </c>
      <c r="AM10" s="86" t="s">
        <v>539</v>
      </c>
      <c r="AN10" s="86" t="b">
        <v>0</v>
      </c>
      <c r="AO10" s="92" t="s">
        <v>485</v>
      </c>
      <c r="AP10" s="86" t="s">
        <v>176</v>
      </c>
      <c r="AQ10" s="86">
        <v>0</v>
      </c>
      <c r="AR10" s="86">
        <v>0</v>
      </c>
      <c r="AS10" s="86"/>
      <c r="AT10" s="86"/>
      <c r="AU10" s="86"/>
      <c r="AV10" s="86"/>
      <c r="AW10" s="86"/>
      <c r="AX10" s="86"/>
      <c r="AY10" s="86"/>
      <c r="AZ10" s="86"/>
      <c r="BA10">
        <v>1</v>
      </c>
      <c r="BB10" s="85" t="str">
        <f>REPLACE(INDEX(GroupVertices[Group],MATCH(Edges24[[#This Row],[Vertex 1]],GroupVertices[Vertex],0)),1,1,"")</f>
        <v>1</v>
      </c>
      <c r="BC10" s="85" t="str">
        <f>REPLACE(INDEX(GroupVertices[Group],MATCH(Edges24[[#This Row],[Vertex 2]],GroupVertices[Vertex],0)),1,1,"")</f>
        <v>1</v>
      </c>
      <c r="BD10" s="51"/>
      <c r="BE10" s="52"/>
      <c r="BF10" s="51"/>
      <c r="BG10" s="52"/>
      <c r="BH10" s="51"/>
      <c r="BI10" s="52"/>
      <c r="BJ10" s="51"/>
      <c r="BK10" s="52"/>
      <c r="BL10" s="51"/>
    </row>
    <row r="11" spans="1:64" ht="15">
      <c r="A11" s="84" t="s">
        <v>220</v>
      </c>
      <c r="B11" s="84" t="s">
        <v>237</v>
      </c>
      <c r="C11" s="53"/>
      <c r="D11" s="54"/>
      <c r="E11" s="65"/>
      <c r="F11" s="55"/>
      <c r="G11" s="53"/>
      <c r="H11" s="57"/>
      <c r="I11" s="56"/>
      <c r="J11" s="56"/>
      <c r="K11" s="36" t="s">
        <v>65</v>
      </c>
      <c r="L11" s="83">
        <v>14</v>
      </c>
      <c r="M11" s="83"/>
      <c r="N11" s="63"/>
      <c r="O11" s="86" t="s">
        <v>255</v>
      </c>
      <c r="P11" s="88">
        <v>43517.57090277778</v>
      </c>
      <c r="Q11" s="86" t="s">
        <v>263</v>
      </c>
      <c r="R11" s="86"/>
      <c r="S11" s="86"/>
      <c r="T11" s="86" t="s">
        <v>336</v>
      </c>
      <c r="U11" s="86"/>
      <c r="V11" s="89" t="s">
        <v>394</v>
      </c>
      <c r="W11" s="88">
        <v>43517.57090277778</v>
      </c>
      <c r="X11" s="89" t="s">
        <v>424</v>
      </c>
      <c r="Y11" s="86"/>
      <c r="Z11" s="86"/>
      <c r="AA11" s="92" t="s">
        <v>481</v>
      </c>
      <c r="AB11" s="86"/>
      <c r="AC11" s="86" t="b">
        <v>0</v>
      </c>
      <c r="AD11" s="86">
        <v>0</v>
      </c>
      <c r="AE11" s="92" t="s">
        <v>530</v>
      </c>
      <c r="AF11" s="86" t="b">
        <v>0</v>
      </c>
      <c r="AG11" s="86" t="s">
        <v>534</v>
      </c>
      <c r="AH11" s="86"/>
      <c r="AI11" s="92" t="s">
        <v>530</v>
      </c>
      <c r="AJ11" s="86" t="b">
        <v>0</v>
      </c>
      <c r="AK11" s="86">
        <v>9</v>
      </c>
      <c r="AL11" s="92" t="s">
        <v>485</v>
      </c>
      <c r="AM11" s="86" t="s">
        <v>539</v>
      </c>
      <c r="AN11" s="86" t="b">
        <v>0</v>
      </c>
      <c r="AO11" s="92" t="s">
        <v>485</v>
      </c>
      <c r="AP11" s="86" t="s">
        <v>176</v>
      </c>
      <c r="AQ11" s="86">
        <v>0</v>
      </c>
      <c r="AR11" s="86">
        <v>0</v>
      </c>
      <c r="AS11" s="86"/>
      <c r="AT11" s="86"/>
      <c r="AU11" s="86"/>
      <c r="AV11" s="86"/>
      <c r="AW11" s="86"/>
      <c r="AX11" s="86"/>
      <c r="AY11" s="86"/>
      <c r="AZ11" s="86"/>
      <c r="BA11">
        <v>1</v>
      </c>
      <c r="BB11" s="85" t="str">
        <f>REPLACE(INDEX(GroupVertices[Group],MATCH(Edges24[[#This Row],[Vertex 1]],GroupVertices[Vertex],0)),1,1,"")</f>
        <v>1</v>
      </c>
      <c r="BC11" s="85" t="str">
        <f>REPLACE(INDEX(GroupVertices[Group],MATCH(Edges24[[#This Row],[Vertex 2]],GroupVertices[Vertex],0)),1,1,"")</f>
        <v>1</v>
      </c>
      <c r="BD11" s="51"/>
      <c r="BE11" s="52"/>
      <c r="BF11" s="51"/>
      <c r="BG11" s="52"/>
      <c r="BH11" s="51"/>
      <c r="BI11" s="52"/>
      <c r="BJ11" s="51"/>
      <c r="BK11" s="52"/>
      <c r="BL11" s="51"/>
    </row>
    <row r="12" spans="1:64" ht="15">
      <c r="A12" s="84" t="s">
        <v>221</v>
      </c>
      <c r="B12" s="84" t="s">
        <v>237</v>
      </c>
      <c r="C12" s="53"/>
      <c r="D12" s="54"/>
      <c r="E12" s="65"/>
      <c r="F12" s="55"/>
      <c r="G12" s="53"/>
      <c r="H12" s="57"/>
      <c r="I12" s="56"/>
      <c r="J12" s="56"/>
      <c r="K12" s="36" t="s">
        <v>65</v>
      </c>
      <c r="L12" s="83">
        <v>16</v>
      </c>
      <c r="M12" s="83"/>
      <c r="N12" s="63"/>
      <c r="O12" s="86" t="s">
        <v>255</v>
      </c>
      <c r="P12" s="88">
        <v>43517.684282407405</v>
      </c>
      <c r="Q12" s="86" t="s">
        <v>263</v>
      </c>
      <c r="R12" s="86"/>
      <c r="S12" s="86"/>
      <c r="T12" s="86" t="s">
        <v>336</v>
      </c>
      <c r="U12" s="86"/>
      <c r="V12" s="89" t="s">
        <v>395</v>
      </c>
      <c r="W12" s="88">
        <v>43517.684282407405</v>
      </c>
      <c r="X12" s="89" t="s">
        <v>425</v>
      </c>
      <c r="Y12" s="86"/>
      <c r="Z12" s="86"/>
      <c r="AA12" s="92" t="s">
        <v>482</v>
      </c>
      <c r="AB12" s="86"/>
      <c r="AC12" s="86" t="b">
        <v>0</v>
      </c>
      <c r="AD12" s="86">
        <v>0</v>
      </c>
      <c r="AE12" s="92" t="s">
        <v>530</v>
      </c>
      <c r="AF12" s="86" t="b">
        <v>0</v>
      </c>
      <c r="AG12" s="86" t="s">
        <v>534</v>
      </c>
      <c r="AH12" s="86"/>
      <c r="AI12" s="92" t="s">
        <v>530</v>
      </c>
      <c r="AJ12" s="86" t="b">
        <v>0</v>
      </c>
      <c r="AK12" s="86">
        <v>9</v>
      </c>
      <c r="AL12" s="92" t="s">
        <v>485</v>
      </c>
      <c r="AM12" s="86" t="s">
        <v>541</v>
      </c>
      <c r="AN12" s="86" t="b">
        <v>0</v>
      </c>
      <c r="AO12" s="92" t="s">
        <v>485</v>
      </c>
      <c r="AP12" s="86" t="s">
        <v>176</v>
      </c>
      <c r="AQ12" s="86">
        <v>0</v>
      </c>
      <c r="AR12" s="86">
        <v>0</v>
      </c>
      <c r="AS12" s="86"/>
      <c r="AT12" s="86"/>
      <c r="AU12" s="86"/>
      <c r="AV12" s="86"/>
      <c r="AW12" s="86"/>
      <c r="AX12" s="86"/>
      <c r="AY12" s="86"/>
      <c r="AZ12" s="86"/>
      <c r="BA12">
        <v>1</v>
      </c>
      <c r="BB12" s="85" t="str">
        <f>REPLACE(INDEX(GroupVertices[Group],MATCH(Edges24[[#This Row],[Vertex 1]],GroupVertices[Vertex],0)),1,1,"")</f>
        <v>1</v>
      </c>
      <c r="BC12" s="85" t="str">
        <f>REPLACE(INDEX(GroupVertices[Group],MATCH(Edges24[[#This Row],[Vertex 2]],GroupVertices[Vertex],0)),1,1,"")</f>
        <v>1</v>
      </c>
      <c r="BD12" s="51"/>
      <c r="BE12" s="52"/>
      <c r="BF12" s="51"/>
      <c r="BG12" s="52"/>
      <c r="BH12" s="51"/>
      <c r="BI12" s="52"/>
      <c r="BJ12" s="51"/>
      <c r="BK12" s="52"/>
      <c r="BL12" s="51"/>
    </row>
    <row r="13" spans="1:64" ht="15">
      <c r="A13" s="84" t="s">
        <v>222</v>
      </c>
      <c r="B13" s="84" t="s">
        <v>237</v>
      </c>
      <c r="C13" s="53"/>
      <c r="D13" s="54"/>
      <c r="E13" s="65"/>
      <c r="F13" s="55"/>
      <c r="G13" s="53"/>
      <c r="H13" s="57"/>
      <c r="I13" s="56"/>
      <c r="J13" s="56"/>
      <c r="K13" s="36" t="s">
        <v>65</v>
      </c>
      <c r="L13" s="83">
        <v>18</v>
      </c>
      <c r="M13" s="83"/>
      <c r="N13" s="63"/>
      <c r="O13" s="86" t="s">
        <v>255</v>
      </c>
      <c r="P13" s="88">
        <v>43517.75900462963</v>
      </c>
      <c r="Q13" s="86" t="s">
        <v>263</v>
      </c>
      <c r="R13" s="86"/>
      <c r="S13" s="86"/>
      <c r="T13" s="86" t="s">
        <v>336</v>
      </c>
      <c r="U13" s="86"/>
      <c r="V13" s="89" t="s">
        <v>396</v>
      </c>
      <c r="W13" s="88">
        <v>43517.75900462963</v>
      </c>
      <c r="X13" s="89" t="s">
        <v>426</v>
      </c>
      <c r="Y13" s="86"/>
      <c r="Z13" s="86"/>
      <c r="AA13" s="92" t="s">
        <v>483</v>
      </c>
      <c r="AB13" s="86"/>
      <c r="AC13" s="86" t="b">
        <v>0</v>
      </c>
      <c r="AD13" s="86">
        <v>0</v>
      </c>
      <c r="AE13" s="92" t="s">
        <v>530</v>
      </c>
      <c r="AF13" s="86" t="b">
        <v>0</v>
      </c>
      <c r="AG13" s="86" t="s">
        <v>534</v>
      </c>
      <c r="AH13" s="86"/>
      <c r="AI13" s="92" t="s">
        <v>530</v>
      </c>
      <c r="AJ13" s="86" t="b">
        <v>0</v>
      </c>
      <c r="AK13" s="86">
        <v>9</v>
      </c>
      <c r="AL13" s="92" t="s">
        <v>485</v>
      </c>
      <c r="AM13" s="86" t="s">
        <v>538</v>
      </c>
      <c r="AN13" s="86" t="b">
        <v>0</v>
      </c>
      <c r="AO13" s="92" t="s">
        <v>485</v>
      </c>
      <c r="AP13" s="86" t="s">
        <v>176</v>
      </c>
      <c r="AQ13" s="86">
        <v>0</v>
      </c>
      <c r="AR13" s="86">
        <v>0</v>
      </c>
      <c r="AS13" s="86"/>
      <c r="AT13" s="86"/>
      <c r="AU13" s="86"/>
      <c r="AV13" s="86"/>
      <c r="AW13" s="86"/>
      <c r="AX13" s="86"/>
      <c r="AY13" s="86"/>
      <c r="AZ13" s="86"/>
      <c r="BA13">
        <v>1</v>
      </c>
      <c r="BB13" s="85" t="str">
        <f>REPLACE(INDEX(GroupVertices[Group],MATCH(Edges24[[#This Row],[Vertex 1]],GroupVertices[Vertex],0)),1,1,"")</f>
        <v>1</v>
      </c>
      <c r="BC13" s="85" t="str">
        <f>REPLACE(INDEX(GroupVertices[Group],MATCH(Edges24[[#This Row],[Vertex 2]],GroupVertices[Vertex],0)),1,1,"")</f>
        <v>1</v>
      </c>
      <c r="BD13" s="51"/>
      <c r="BE13" s="52"/>
      <c r="BF13" s="51"/>
      <c r="BG13" s="52"/>
      <c r="BH13" s="51"/>
      <c r="BI13" s="52"/>
      <c r="BJ13" s="51"/>
      <c r="BK13" s="52"/>
      <c r="BL13" s="51"/>
    </row>
    <row r="14" spans="1:64" ht="15">
      <c r="A14" s="84" t="s">
        <v>223</v>
      </c>
      <c r="B14" s="84" t="s">
        <v>237</v>
      </c>
      <c r="C14" s="53"/>
      <c r="D14" s="54"/>
      <c r="E14" s="65"/>
      <c r="F14" s="55"/>
      <c r="G14" s="53"/>
      <c r="H14" s="57"/>
      <c r="I14" s="56"/>
      <c r="J14" s="56"/>
      <c r="K14" s="36" t="s">
        <v>65</v>
      </c>
      <c r="L14" s="83">
        <v>20</v>
      </c>
      <c r="M14" s="83"/>
      <c r="N14" s="63"/>
      <c r="O14" s="86" t="s">
        <v>255</v>
      </c>
      <c r="P14" s="88">
        <v>43517.45921296296</v>
      </c>
      <c r="Q14" s="86" t="s">
        <v>264</v>
      </c>
      <c r="R14" s="89" t="s">
        <v>310</v>
      </c>
      <c r="S14" s="86" t="s">
        <v>329</v>
      </c>
      <c r="T14" s="86" t="s">
        <v>336</v>
      </c>
      <c r="U14" s="86"/>
      <c r="V14" s="89" t="s">
        <v>397</v>
      </c>
      <c r="W14" s="88">
        <v>43517.45921296296</v>
      </c>
      <c r="X14" s="89" t="s">
        <v>427</v>
      </c>
      <c r="Y14" s="86"/>
      <c r="Z14" s="86"/>
      <c r="AA14" s="92" t="s">
        <v>484</v>
      </c>
      <c r="AB14" s="86"/>
      <c r="AC14" s="86" t="b">
        <v>0</v>
      </c>
      <c r="AD14" s="86">
        <v>0</v>
      </c>
      <c r="AE14" s="92" t="s">
        <v>530</v>
      </c>
      <c r="AF14" s="86" t="b">
        <v>0</v>
      </c>
      <c r="AG14" s="86" t="s">
        <v>534</v>
      </c>
      <c r="AH14" s="86"/>
      <c r="AI14" s="92" t="s">
        <v>530</v>
      </c>
      <c r="AJ14" s="86" t="b">
        <v>0</v>
      </c>
      <c r="AK14" s="86">
        <v>0</v>
      </c>
      <c r="AL14" s="92" t="s">
        <v>530</v>
      </c>
      <c r="AM14" s="86" t="s">
        <v>539</v>
      </c>
      <c r="AN14" s="86" t="b">
        <v>1</v>
      </c>
      <c r="AO14" s="92" t="s">
        <v>484</v>
      </c>
      <c r="AP14" s="86" t="s">
        <v>176</v>
      </c>
      <c r="AQ14" s="86">
        <v>0</v>
      </c>
      <c r="AR14" s="86">
        <v>0</v>
      </c>
      <c r="AS14" s="86"/>
      <c r="AT14" s="86"/>
      <c r="AU14" s="86"/>
      <c r="AV14" s="86"/>
      <c r="AW14" s="86"/>
      <c r="AX14" s="86"/>
      <c r="AY14" s="86"/>
      <c r="AZ14" s="86"/>
      <c r="BA14">
        <v>2</v>
      </c>
      <c r="BB14" s="85" t="str">
        <f>REPLACE(INDEX(GroupVertices[Group],MATCH(Edges24[[#This Row],[Vertex 1]],GroupVertices[Vertex],0)),1,1,"")</f>
        <v>1</v>
      </c>
      <c r="BC14" s="85" t="str">
        <f>REPLACE(INDEX(GroupVertices[Group],MATCH(Edges24[[#This Row],[Vertex 2]],GroupVertices[Vertex],0)),1,1,"")</f>
        <v>1</v>
      </c>
      <c r="BD14" s="51">
        <v>0</v>
      </c>
      <c r="BE14" s="52">
        <v>0</v>
      </c>
      <c r="BF14" s="51">
        <v>0</v>
      </c>
      <c r="BG14" s="52">
        <v>0</v>
      </c>
      <c r="BH14" s="51">
        <v>0</v>
      </c>
      <c r="BI14" s="52">
        <v>0</v>
      </c>
      <c r="BJ14" s="51">
        <v>18</v>
      </c>
      <c r="BK14" s="52">
        <v>100</v>
      </c>
      <c r="BL14" s="51">
        <v>18</v>
      </c>
    </row>
    <row r="15" spans="1:64" ht="15">
      <c r="A15" s="84" t="s">
        <v>223</v>
      </c>
      <c r="B15" s="84" t="s">
        <v>237</v>
      </c>
      <c r="C15" s="53"/>
      <c r="D15" s="54"/>
      <c r="E15" s="65"/>
      <c r="F15" s="55"/>
      <c r="G15" s="53"/>
      <c r="H15" s="57"/>
      <c r="I15" s="56"/>
      <c r="J15" s="56"/>
      <c r="K15" s="36" t="s">
        <v>65</v>
      </c>
      <c r="L15" s="83">
        <v>21</v>
      </c>
      <c r="M15" s="83"/>
      <c r="N15" s="63"/>
      <c r="O15" s="86" t="s">
        <v>255</v>
      </c>
      <c r="P15" s="88">
        <v>43517.460335648146</v>
      </c>
      <c r="Q15" s="86" t="s">
        <v>265</v>
      </c>
      <c r="R15" s="89" t="s">
        <v>311</v>
      </c>
      <c r="S15" s="86" t="s">
        <v>329</v>
      </c>
      <c r="T15" s="86" t="s">
        <v>336</v>
      </c>
      <c r="U15" s="86"/>
      <c r="V15" s="89" t="s">
        <v>397</v>
      </c>
      <c r="W15" s="88">
        <v>43517.460335648146</v>
      </c>
      <c r="X15" s="89" t="s">
        <v>428</v>
      </c>
      <c r="Y15" s="86"/>
      <c r="Z15" s="86"/>
      <c r="AA15" s="92" t="s">
        <v>485</v>
      </c>
      <c r="AB15" s="86"/>
      <c r="AC15" s="86" t="b">
        <v>0</v>
      </c>
      <c r="AD15" s="86">
        <v>0</v>
      </c>
      <c r="AE15" s="92" t="s">
        <v>530</v>
      </c>
      <c r="AF15" s="86" t="b">
        <v>0</v>
      </c>
      <c r="AG15" s="86" t="s">
        <v>534</v>
      </c>
      <c r="AH15" s="86"/>
      <c r="AI15" s="92" t="s">
        <v>530</v>
      </c>
      <c r="AJ15" s="86" t="b">
        <v>0</v>
      </c>
      <c r="AK15" s="86">
        <v>0</v>
      </c>
      <c r="AL15" s="92" t="s">
        <v>530</v>
      </c>
      <c r="AM15" s="86" t="s">
        <v>539</v>
      </c>
      <c r="AN15" s="86" t="b">
        <v>1</v>
      </c>
      <c r="AO15" s="92" t="s">
        <v>485</v>
      </c>
      <c r="AP15" s="86" t="s">
        <v>176</v>
      </c>
      <c r="AQ15" s="86">
        <v>0</v>
      </c>
      <c r="AR15" s="86">
        <v>0</v>
      </c>
      <c r="AS15" s="86"/>
      <c r="AT15" s="86"/>
      <c r="AU15" s="86"/>
      <c r="AV15" s="86"/>
      <c r="AW15" s="86"/>
      <c r="AX15" s="86"/>
      <c r="AY15" s="86"/>
      <c r="AZ15" s="86"/>
      <c r="BA15">
        <v>2</v>
      </c>
      <c r="BB15" s="85" t="str">
        <f>REPLACE(INDEX(GroupVertices[Group],MATCH(Edges24[[#This Row],[Vertex 1]],GroupVertices[Vertex],0)),1,1,"")</f>
        <v>1</v>
      </c>
      <c r="BC15" s="85" t="str">
        <f>REPLACE(INDEX(GroupVertices[Group],MATCH(Edges24[[#This Row],[Vertex 2]],GroupVertices[Vertex],0)),1,1,"")</f>
        <v>1</v>
      </c>
      <c r="BD15" s="51">
        <v>0</v>
      </c>
      <c r="BE15" s="52">
        <v>0</v>
      </c>
      <c r="BF15" s="51">
        <v>0</v>
      </c>
      <c r="BG15" s="52">
        <v>0</v>
      </c>
      <c r="BH15" s="51">
        <v>0</v>
      </c>
      <c r="BI15" s="52">
        <v>0</v>
      </c>
      <c r="BJ15" s="51">
        <v>18</v>
      </c>
      <c r="BK15" s="52">
        <v>100</v>
      </c>
      <c r="BL15" s="51">
        <v>18</v>
      </c>
    </row>
    <row r="16" spans="1:64" ht="15">
      <c r="A16" s="84" t="s">
        <v>224</v>
      </c>
      <c r="B16" s="84" t="s">
        <v>223</v>
      </c>
      <c r="C16" s="53"/>
      <c r="D16" s="54"/>
      <c r="E16" s="65"/>
      <c r="F16" s="55"/>
      <c r="G16" s="53"/>
      <c r="H16" s="57"/>
      <c r="I16" s="56"/>
      <c r="J16" s="56"/>
      <c r="K16" s="36" t="s">
        <v>65</v>
      </c>
      <c r="L16" s="83">
        <v>22</v>
      </c>
      <c r="M16" s="83"/>
      <c r="N16" s="63"/>
      <c r="O16" s="86" t="s">
        <v>255</v>
      </c>
      <c r="P16" s="88">
        <v>43517.86701388889</v>
      </c>
      <c r="Q16" s="86" t="s">
        <v>263</v>
      </c>
      <c r="R16" s="86"/>
      <c r="S16" s="86"/>
      <c r="T16" s="86" t="s">
        <v>336</v>
      </c>
      <c r="U16" s="86"/>
      <c r="V16" s="89" t="s">
        <v>398</v>
      </c>
      <c r="W16" s="88">
        <v>43517.86701388889</v>
      </c>
      <c r="X16" s="89" t="s">
        <v>429</v>
      </c>
      <c r="Y16" s="86"/>
      <c r="Z16" s="86"/>
      <c r="AA16" s="92" t="s">
        <v>486</v>
      </c>
      <c r="AB16" s="86"/>
      <c r="AC16" s="86" t="b">
        <v>0</v>
      </c>
      <c r="AD16" s="86">
        <v>0</v>
      </c>
      <c r="AE16" s="92" t="s">
        <v>530</v>
      </c>
      <c r="AF16" s="86" t="b">
        <v>0</v>
      </c>
      <c r="AG16" s="86" t="s">
        <v>534</v>
      </c>
      <c r="AH16" s="86"/>
      <c r="AI16" s="92" t="s">
        <v>530</v>
      </c>
      <c r="AJ16" s="86" t="b">
        <v>0</v>
      </c>
      <c r="AK16" s="86">
        <v>9</v>
      </c>
      <c r="AL16" s="92" t="s">
        <v>485</v>
      </c>
      <c r="AM16" s="86" t="s">
        <v>538</v>
      </c>
      <c r="AN16" s="86" t="b">
        <v>0</v>
      </c>
      <c r="AO16" s="92" t="s">
        <v>485</v>
      </c>
      <c r="AP16" s="86" t="s">
        <v>176</v>
      </c>
      <c r="AQ16" s="86">
        <v>0</v>
      </c>
      <c r="AR16" s="86">
        <v>0</v>
      </c>
      <c r="AS16" s="86"/>
      <c r="AT16" s="86"/>
      <c r="AU16" s="86"/>
      <c r="AV16" s="86"/>
      <c r="AW16" s="86"/>
      <c r="AX16" s="86"/>
      <c r="AY16" s="86"/>
      <c r="AZ16" s="86"/>
      <c r="BA16">
        <v>1</v>
      </c>
      <c r="BB16" s="85" t="str">
        <f>REPLACE(INDEX(GroupVertices[Group],MATCH(Edges24[[#This Row],[Vertex 1]],GroupVertices[Vertex],0)),1,1,"")</f>
        <v>1</v>
      </c>
      <c r="BC16" s="85" t="str">
        <f>REPLACE(INDEX(GroupVertices[Group],MATCH(Edges24[[#This Row],[Vertex 2]],GroupVertices[Vertex],0)),1,1,"")</f>
        <v>1</v>
      </c>
      <c r="BD16" s="51"/>
      <c r="BE16" s="52"/>
      <c r="BF16" s="51"/>
      <c r="BG16" s="52"/>
      <c r="BH16" s="51"/>
      <c r="BI16" s="52"/>
      <c r="BJ16" s="51"/>
      <c r="BK16" s="52"/>
      <c r="BL16" s="51"/>
    </row>
    <row r="17" spans="1:64" ht="15">
      <c r="A17" s="84" t="s">
        <v>225</v>
      </c>
      <c r="B17" s="84" t="s">
        <v>225</v>
      </c>
      <c r="C17" s="53"/>
      <c r="D17" s="54"/>
      <c r="E17" s="65"/>
      <c r="F17" s="55"/>
      <c r="G17" s="53"/>
      <c r="H17" s="57"/>
      <c r="I17" s="56"/>
      <c r="J17" s="56"/>
      <c r="K17" s="36" t="s">
        <v>65</v>
      </c>
      <c r="L17" s="83">
        <v>24</v>
      </c>
      <c r="M17" s="83"/>
      <c r="N17" s="63"/>
      <c r="O17" s="86" t="s">
        <v>176</v>
      </c>
      <c r="P17" s="88">
        <v>43517.92355324074</v>
      </c>
      <c r="Q17" s="86" t="s">
        <v>266</v>
      </c>
      <c r="R17" s="89" t="s">
        <v>312</v>
      </c>
      <c r="S17" s="86" t="s">
        <v>330</v>
      </c>
      <c r="T17" s="86" t="s">
        <v>337</v>
      </c>
      <c r="U17" s="86"/>
      <c r="V17" s="89" t="s">
        <v>399</v>
      </c>
      <c r="W17" s="88">
        <v>43517.92355324074</v>
      </c>
      <c r="X17" s="89" t="s">
        <v>430</v>
      </c>
      <c r="Y17" s="86"/>
      <c r="Z17" s="86"/>
      <c r="AA17" s="92" t="s">
        <v>487</v>
      </c>
      <c r="AB17" s="86"/>
      <c r="AC17" s="86" t="b">
        <v>0</v>
      </c>
      <c r="AD17" s="86">
        <v>0</v>
      </c>
      <c r="AE17" s="92" t="s">
        <v>530</v>
      </c>
      <c r="AF17" s="86" t="b">
        <v>0</v>
      </c>
      <c r="AG17" s="86" t="s">
        <v>534</v>
      </c>
      <c r="AH17" s="86"/>
      <c r="AI17" s="92" t="s">
        <v>530</v>
      </c>
      <c r="AJ17" s="86" t="b">
        <v>0</v>
      </c>
      <c r="AK17" s="86">
        <v>0</v>
      </c>
      <c r="AL17" s="92" t="s">
        <v>530</v>
      </c>
      <c r="AM17" s="86" t="s">
        <v>539</v>
      </c>
      <c r="AN17" s="86" t="b">
        <v>0</v>
      </c>
      <c r="AO17" s="92" t="s">
        <v>487</v>
      </c>
      <c r="AP17" s="86" t="s">
        <v>176</v>
      </c>
      <c r="AQ17" s="86">
        <v>0</v>
      </c>
      <c r="AR17" s="86">
        <v>0</v>
      </c>
      <c r="AS17" s="86"/>
      <c r="AT17" s="86"/>
      <c r="AU17" s="86"/>
      <c r="AV17" s="86"/>
      <c r="AW17" s="86"/>
      <c r="AX17" s="86"/>
      <c r="AY17" s="86"/>
      <c r="AZ17" s="86"/>
      <c r="BA17">
        <v>1</v>
      </c>
      <c r="BB17" s="85" t="str">
        <f>REPLACE(INDEX(GroupVertices[Group],MATCH(Edges24[[#This Row],[Vertex 1]],GroupVertices[Vertex],0)),1,1,"")</f>
        <v>6</v>
      </c>
      <c r="BC17" s="85" t="str">
        <f>REPLACE(INDEX(GroupVertices[Group],MATCH(Edges24[[#This Row],[Vertex 2]],GroupVertices[Vertex],0)),1,1,"")</f>
        <v>6</v>
      </c>
      <c r="BD17" s="51">
        <v>4</v>
      </c>
      <c r="BE17" s="52">
        <v>9.75609756097561</v>
      </c>
      <c r="BF17" s="51">
        <v>0</v>
      </c>
      <c r="BG17" s="52">
        <v>0</v>
      </c>
      <c r="BH17" s="51">
        <v>0</v>
      </c>
      <c r="BI17" s="52">
        <v>0</v>
      </c>
      <c r="BJ17" s="51">
        <v>37</v>
      </c>
      <c r="BK17" s="52">
        <v>90.2439024390244</v>
      </c>
      <c r="BL17" s="51">
        <v>41</v>
      </c>
    </row>
    <row r="18" spans="1:64" ht="15">
      <c r="A18" s="84" t="s">
        <v>226</v>
      </c>
      <c r="B18" s="84" t="s">
        <v>226</v>
      </c>
      <c r="C18" s="53"/>
      <c r="D18" s="54"/>
      <c r="E18" s="65"/>
      <c r="F18" s="55"/>
      <c r="G18" s="53"/>
      <c r="H18" s="57"/>
      <c r="I18" s="56"/>
      <c r="J18" s="56"/>
      <c r="K18" s="36" t="s">
        <v>65</v>
      </c>
      <c r="L18" s="83">
        <v>25</v>
      </c>
      <c r="M18" s="83"/>
      <c r="N18" s="63"/>
      <c r="O18" s="86" t="s">
        <v>176</v>
      </c>
      <c r="P18" s="88">
        <v>43516.83351851852</v>
      </c>
      <c r="Q18" s="86" t="s">
        <v>267</v>
      </c>
      <c r="R18" s="89" t="s">
        <v>313</v>
      </c>
      <c r="S18" s="86" t="s">
        <v>328</v>
      </c>
      <c r="T18" s="86" t="s">
        <v>338</v>
      </c>
      <c r="U18" s="86"/>
      <c r="V18" s="89" t="s">
        <v>400</v>
      </c>
      <c r="W18" s="88">
        <v>43516.83351851852</v>
      </c>
      <c r="X18" s="89" t="s">
        <v>431</v>
      </c>
      <c r="Y18" s="86"/>
      <c r="Z18" s="86"/>
      <c r="AA18" s="92" t="s">
        <v>488</v>
      </c>
      <c r="AB18" s="86"/>
      <c r="AC18" s="86" t="b">
        <v>0</v>
      </c>
      <c r="AD18" s="86">
        <v>1</v>
      </c>
      <c r="AE18" s="92" t="s">
        <v>530</v>
      </c>
      <c r="AF18" s="86" t="b">
        <v>0</v>
      </c>
      <c r="AG18" s="86" t="s">
        <v>534</v>
      </c>
      <c r="AH18" s="86"/>
      <c r="AI18" s="92" t="s">
        <v>530</v>
      </c>
      <c r="AJ18" s="86" t="b">
        <v>0</v>
      </c>
      <c r="AK18" s="86">
        <v>0</v>
      </c>
      <c r="AL18" s="92" t="s">
        <v>530</v>
      </c>
      <c r="AM18" s="86" t="s">
        <v>542</v>
      </c>
      <c r="AN18" s="86" t="b">
        <v>0</v>
      </c>
      <c r="AO18" s="92" t="s">
        <v>488</v>
      </c>
      <c r="AP18" s="86" t="s">
        <v>176</v>
      </c>
      <c r="AQ18" s="86">
        <v>0</v>
      </c>
      <c r="AR18" s="86">
        <v>0</v>
      </c>
      <c r="AS18" s="86"/>
      <c r="AT18" s="86"/>
      <c r="AU18" s="86"/>
      <c r="AV18" s="86"/>
      <c r="AW18" s="86"/>
      <c r="AX18" s="86"/>
      <c r="AY18" s="86"/>
      <c r="AZ18" s="86"/>
      <c r="BA18">
        <v>1</v>
      </c>
      <c r="BB18" s="85" t="str">
        <f>REPLACE(INDEX(GroupVertices[Group],MATCH(Edges24[[#This Row],[Vertex 1]],GroupVertices[Vertex],0)),1,1,"")</f>
        <v>8</v>
      </c>
      <c r="BC18" s="85" t="str">
        <f>REPLACE(INDEX(GroupVertices[Group],MATCH(Edges24[[#This Row],[Vertex 2]],GroupVertices[Vertex],0)),1,1,"")</f>
        <v>8</v>
      </c>
      <c r="BD18" s="51">
        <v>3</v>
      </c>
      <c r="BE18" s="52">
        <v>16.666666666666668</v>
      </c>
      <c r="BF18" s="51">
        <v>0</v>
      </c>
      <c r="BG18" s="52">
        <v>0</v>
      </c>
      <c r="BH18" s="51">
        <v>0</v>
      </c>
      <c r="BI18" s="52">
        <v>0</v>
      </c>
      <c r="BJ18" s="51">
        <v>15</v>
      </c>
      <c r="BK18" s="52">
        <v>83.33333333333333</v>
      </c>
      <c r="BL18" s="51">
        <v>18</v>
      </c>
    </row>
    <row r="19" spans="1:64" ht="15">
      <c r="A19" s="84" t="s">
        <v>227</v>
      </c>
      <c r="B19" s="84" t="s">
        <v>226</v>
      </c>
      <c r="C19" s="53"/>
      <c r="D19" s="54"/>
      <c r="E19" s="65"/>
      <c r="F19" s="55"/>
      <c r="G19" s="53"/>
      <c r="H19" s="57"/>
      <c r="I19" s="56"/>
      <c r="J19" s="56"/>
      <c r="K19" s="36" t="s">
        <v>65</v>
      </c>
      <c r="L19" s="83">
        <v>26</v>
      </c>
      <c r="M19" s="83"/>
      <c r="N19" s="63"/>
      <c r="O19" s="86" t="s">
        <v>255</v>
      </c>
      <c r="P19" s="88">
        <v>43518.028912037036</v>
      </c>
      <c r="Q19" s="86" t="s">
        <v>268</v>
      </c>
      <c r="R19" s="86"/>
      <c r="S19" s="86"/>
      <c r="T19" s="86" t="s">
        <v>339</v>
      </c>
      <c r="U19" s="86"/>
      <c r="V19" s="89" t="s">
        <v>401</v>
      </c>
      <c r="W19" s="88">
        <v>43518.028912037036</v>
      </c>
      <c r="X19" s="89" t="s">
        <v>432</v>
      </c>
      <c r="Y19" s="86"/>
      <c r="Z19" s="86"/>
      <c r="AA19" s="92" t="s">
        <v>489</v>
      </c>
      <c r="AB19" s="86"/>
      <c r="AC19" s="86" t="b">
        <v>0</v>
      </c>
      <c r="AD19" s="86">
        <v>0</v>
      </c>
      <c r="AE19" s="92" t="s">
        <v>530</v>
      </c>
      <c r="AF19" s="86" t="b">
        <v>0</v>
      </c>
      <c r="AG19" s="86" t="s">
        <v>534</v>
      </c>
      <c r="AH19" s="86"/>
      <c r="AI19" s="92" t="s">
        <v>530</v>
      </c>
      <c r="AJ19" s="86" t="b">
        <v>0</v>
      </c>
      <c r="AK19" s="86">
        <v>1</v>
      </c>
      <c r="AL19" s="92" t="s">
        <v>488</v>
      </c>
      <c r="AM19" s="86" t="s">
        <v>539</v>
      </c>
      <c r="AN19" s="86" t="b">
        <v>0</v>
      </c>
      <c r="AO19" s="92" t="s">
        <v>488</v>
      </c>
      <c r="AP19" s="86" t="s">
        <v>176</v>
      </c>
      <c r="AQ19" s="86">
        <v>0</v>
      </c>
      <c r="AR19" s="86">
        <v>0</v>
      </c>
      <c r="AS19" s="86"/>
      <c r="AT19" s="86"/>
      <c r="AU19" s="86"/>
      <c r="AV19" s="86"/>
      <c r="AW19" s="86"/>
      <c r="AX19" s="86"/>
      <c r="AY19" s="86"/>
      <c r="AZ19" s="86"/>
      <c r="BA19">
        <v>1</v>
      </c>
      <c r="BB19" s="85" t="str">
        <f>REPLACE(INDEX(GroupVertices[Group],MATCH(Edges24[[#This Row],[Vertex 1]],GroupVertices[Vertex],0)),1,1,"")</f>
        <v>8</v>
      </c>
      <c r="BC19" s="85" t="str">
        <f>REPLACE(INDEX(GroupVertices[Group],MATCH(Edges24[[#This Row],[Vertex 2]],GroupVertices[Vertex],0)),1,1,"")</f>
        <v>8</v>
      </c>
      <c r="BD19" s="51">
        <v>3</v>
      </c>
      <c r="BE19" s="52">
        <v>15</v>
      </c>
      <c r="BF19" s="51">
        <v>0</v>
      </c>
      <c r="BG19" s="52">
        <v>0</v>
      </c>
      <c r="BH19" s="51">
        <v>0</v>
      </c>
      <c r="BI19" s="52">
        <v>0</v>
      </c>
      <c r="BJ19" s="51">
        <v>17</v>
      </c>
      <c r="BK19" s="52">
        <v>85</v>
      </c>
      <c r="BL19" s="51">
        <v>20</v>
      </c>
    </row>
    <row r="20" spans="1:64" ht="15">
      <c r="A20" s="84" t="s">
        <v>228</v>
      </c>
      <c r="B20" s="84" t="s">
        <v>228</v>
      </c>
      <c r="C20" s="53"/>
      <c r="D20" s="54"/>
      <c r="E20" s="65"/>
      <c r="F20" s="55"/>
      <c r="G20" s="53"/>
      <c r="H20" s="57"/>
      <c r="I20" s="56"/>
      <c r="J20" s="56"/>
      <c r="K20" s="36" t="s">
        <v>65</v>
      </c>
      <c r="L20" s="83">
        <v>27</v>
      </c>
      <c r="M20" s="83"/>
      <c r="N20" s="63"/>
      <c r="O20" s="86" t="s">
        <v>176</v>
      </c>
      <c r="P20" s="88">
        <v>43515.969456018516</v>
      </c>
      <c r="Q20" s="86" t="s">
        <v>269</v>
      </c>
      <c r="R20" s="89" t="s">
        <v>314</v>
      </c>
      <c r="S20" s="86" t="s">
        <v>329</v>
      </c>
      <c r="T20" s="86" t="s">
        <v>340</v>
      </c>
      <c r="U20" s="86"/>
      <c r="V20" s="89" t="s">
        <v>402</v>
      </c>
      <c r="W20" s="88">
        <v>43515.969456018516</v>
      </c>
      <c r="X20" s="89" t="s">
        <v>433</v>
      </c>
      <c r="Y20" s="86"/>
      <c r="Z20" s="86"/>
      <c r="AA20" s="92" t="s">
        <v>490</v>
      </c>
      <c r="AB20" s="86"/>
      <c r="AC20" s="86" t="b">
        <v>0</v>
      </c>
      <c r="AD20" s="86">
        <v>0</v>
      </c>
      <c r="AE20" s="92" t="s">
        <v>530</v>
      </c>
      <c r="AF20" s="86" t="b">
        <v>0</v>
      </c>
      <c r="AG20" s="86" t="s">
        <v>534</v>
      </c>
      <c r="AH20" s="86"/>
      <c r="AI20" s="92" t="s">
        <v>530</v>
      </c>
      <c r="AJ20" s="86" t="b">
        <v>0</v>
      </c>
      <c r="AK20" s="86">
        <v>0</v>
      </c>
      <c r="AL20" s="92" t="s">
        <v>530</v>
      </c>
      <c r="AM20" s="86" t="s">
        <v>543</v>
      </c>
      <c r="AN20" s="86" t="b">
        <v>1</v>
      </c>
      <c r="AO20" s="92" t="s">
        <v>490</v>
      </c>
      <c r="AP20" s="86" t="s">
        <v>176</v>
      </c>
      <c r="AQ20" s="86">
        <v>0</v>
      </c>
      <c r="AR20" s="86">
        <v>0</v>
      </c>
      <c r="AS20" s="86"/>
      <c r="AT20" s="86"/>
      <c r="AU20" s="86"/>
      <c r="AV20" s="86"/>
      <c r="AW20" s="86"/>
      <c r="AX20" s="86"/>
      <c r="AY20" s="86"/>
      <c r="AZ20" s="86"/>
      <c r="BA20">
        <v>1</v>
      </c>
      <c r="BB20" s="85" t="str">
        <f>REPLACE(INDEX(GroupVertices[Group],MATCH(Edges24[[#This Row],[Vertex 1]],GroupVertices[Vertex],0)),1,1,"")</f>
        <v>7</v>
      </c>
      <c r="BC20" s="85" t="str">
        <f>REPLACE(INDEX(GroupVertices[Group],MATCH(Edges24[[#This Row],[Vertex 2]],GroupVertices[Vertex],0)),1,1,"")</f>
        <v>7</v>
      </c>
      <c r="BD20" s="51">
        <v>1</v>
      </c>
      <c r="BE20" s="52">
        <v>6.25</v>
      </c>
      <c r="BF20" s="51">
        <v>0</v>
      </c>
      <c r="BG20" s="52">
        <v>0</v>
      </c>
      <c r="BH20" s="51">
        <v>0</v>
      </c>
      <c r="BI20" s="52">
        <v>0</v>
      </c>
      <c r="BJ20" s="51">
        <v>15</v>
      </c>
      <c r="BK20" s="52">
        <v>93.75</v>
      </c>
      <c r="BL20" s="51">
        <v>16</v>
      </c>
    </row>
    <row r="21" spans="1:64" ht="15">
      <c r="A21" s="84" t="s">
        <v>229</v>
      </c>
      <c r="B21" s="84" t="s">
        <v>228</v>
      </c>
      <c r="C21" s="53"/>
      <c r="D21" s="54"/>
      <c r="E21" s="65"/>
      <c r="F21" s="55"/>
      <c r="G21" s="53"/>
      <c r="H21" s="57"/>
      <c r="I21" s="56"/>
      <c r="J21" s="56"/>
      <c r="K21" s="36" t="s">
        <v>65</v>
      </c>
      <c r="L21" s="83">
        <v>28</v>
      </c>
      <c r="M21" s="83"/>
      <c r="N21" s="63"/>
      <c r="O21" s="86" t="s">
        <v>256</v>
      </c>
      <c r="P21" s="88">
        <v>43518.597962962966</v>
      </c>
      <c r="Q21" s="86" t="s">
        <v>270</v>
      </c>
      <c r="R21" s="89" t="s">
        <v>315</v>
      </c>
      <c r="S21" s="86" t="s">
        <v>331</v>
      </c>
      <c r="T21" s="86" t="s">
        <v>341</v>
      </c>
      <c r="U21" s="86"/>
      <c r="V21" s="89" t="s">
        <v>403</v>
      </c>
      <c r="W21" s="88">
        <v>43518.597962962966</v>
      </c>
      <c r="X21" s="89" t="s">
        <v>434</v>
      </c>
      <c r="Y21" s="86"/>
      <c r="Z21" s="86"/>
      <c r="AA21" s="92" t="s">
        <v>491</v>
      </c>
      <c r="AB21" s="86"/>
      <c r="AC21" s="86" t="b">
        <v>0</v>
      </c>
      <c r="AD21" s="86">
        <v>0</v>
      </c>
      <c r="AE21" s="92" t="s">
        <v>532</v>
      </c>
      <c r="AF21" s="86" t="b">
        <v>0</v>
      </c>
      <c r="AG21" s="86" t="s">
        <v>535</v>
      </c>
      <c r="AH21" s="86"/>
      <c r="AI21" s="92" t="s">
        <v>530</v>
      </c>
      <c r="AJ21" s="86" t="b">
        <v>0</v>
      </c>
      <c r="AK21" s="86">
        <v>0</v>
      </c>
      <c r="AL21" s="92" t="s">
        <v>530</v>
      </c>
      <c r="AM21" s="86" t="s">
        <v>544</v>
      </c>
      <c r="AN21" s="86" t="b">
        <v>0</v>
      </c>
      <c r="AO21" s="92" t="s">
        <v>491</v>
      </c>
      <c r="AP21" s="86" t="s">
        <v>176</v>
      </c>
      <c r="AQ21" s="86">
        <v>0</v>
      </c>
      <c r="AR21" s="86">
        <v>0</v>
      </c>
      <c r="AS21" s="86"/>
      <c r="AT21" s="86"/>
      <c r="AU21" s="86"/>
      <c r="AV21" s="86"/>
      <c r="AW21" s="86"/>
      <c r="AX21" s="86"/>
      <c r="AY21" s="86"/>
      <c r="AZ21" s="86"/>
      <c r="BA21">
        <v>1</v>
      </c>
      <c r="BB21" s="85" t="str">
        <f>REPLACE(INDEX(GroupVertices[Group],MATCH(Edges24[[#This Row],[Vertex 1]],GroupVertices[Vertex],0)),1,1,"")</f>
        <v>7</v>
      </c>
      <c r="BC21" s="85" t="str">
        <f>REPLACE(INDEX(GroupVertices[Group],MATCH(Edges24[[#This Row],[Vertex 2]],GroupVertices[Vertex],0)),1,1,"")</f>
        <v>7</v>
      </c>
      <c r="BD21" s="51">
        <v>1</v>
      </c>
      <c r="BE21" s="52">
        <v>20</v>
      </c>
      <c r="BF21" s="51">
        <v>0</v>
      </c>
      <c r="BG21" s="52">
        <v>0</v>
      </c>
      <c r="BH21" s="51">
        <v>0</v>
      </c>
      <c r="BI21" s="52">
        <v>0</v>
      </c>
      <c r="BJ21" s="51">
        <v>4</v>
      </c>
      <c r="BK21" s="52">
        <v>80</v>
      </c>
      <c r="BL21" s="51">
        <v>5</v>
      </c>
    </row>
    <row r="22" spans="1:64" ht="15">
      <c r="A22" s="84" t="s">
        <v>230</v>
      </c>
      <c r="B22" s="84" t="s">
        <v>242</v>
      </c>
      <c r="C22" s="53"/>
      <c r="D22" s="54"/>
      <c r="E22" s="65"/>
      <c r="F22" s="55"/>
      <c r="G22" s="53"/>
      <c r="H22" s="57"/>
      <c r="I22" s="56"/>
      <c r="J22" s="56"/>
      <c r="K22" s="36" t="s">
        <v>65</v>
      </c>
      <c r="L22" s="83">
        <v>29</v>
      </c>
      <c r="M22" s="83"/>
      <c r="N22" s="63"/>
      <c r="O22" s="86" t="s">
        <v>255</v>
      </c>
      <c r="P22" s="88">
        <v>43521.77584490741</v>
      </c>
      <c r="Q22" s="86" t="s">
        <v>271</v>
      </c>
      <c r="R22" s="89" t="s">
        <v>316</v>
      </c>
      <c r="S22" s="86" t="s">
        <v>328</v>
      </c>
      <c r="T22" s="86"/>
      <c r="U22" s="86"/>
      <c r="V22" s="89" t="s">
        <v>404</v>
      </c>
      <c r="W22" s="88">
        <v>43521.77584490741</v>
      </c>
      <c r="X22" s="89" t="s">
        <v>435</v>
      </c>
      <c r="Y22" s="86"/>
      <c r="Z22" s="86"/>
      <c r="AA22" s="92" t="s">
        <v>492</v>
      </c>
      <c r="AB22" s="86"/>
      <c r="AC22" s="86" t="b">
        <v>0</v>
      </c>
      <c r="AD22" s="86">
        <v>3</v>
      </c>
      <c r="AE22" s="92" t="s">
        <v>530</v>
      </c>
      <c r="AF22" s="86" t="b">
        <v>0</v>
      </c>
      <c r="AG22" s="86" t="s">
        <v>534</v>
      </c>
      <c r="AH22" s="86"/>
      <c r="AI22" s="92" t="s">
        <v>530</v>
      </c>
      <c r="AJ22" s="86" t="b">
        <v>0</v>
      </c>
      <c r="AK22" s="86">
        <v>2</v>
      </c>
      <c r="AL22" s="92" t="s">
        <v>530</v>
      </c>
      <c r="AM22" s="86" t="s">
        <v>542</v>
      </c>
      <c r="AN22" s="86" t="b">
        <v>0</v>
      </c>
      <c r="AO22" s="92" t="s">
        <v>492</v>
      </c>
      <c r="AP22" s="86" t="s">
        <v>176</v>
      </c>
      <c r="AQ22" s="86">
        <v>0</v>
      </c>
      <c r="AR22" s="86">
        <v>0</v>
      </c>
      <c r="AS22" s="86"/>
      <c r="AT22" s="86"/>
      <c r="AU22" s="86"/>
      <c r="AV22" s="86"/>
      <c r="AW22" s="86"/>
      <c r="AX22" s="86"/>
      <c r="AY22" s="86"/>
      <c r="AZ22" s="86"/>
      <c r="BA22">
        <v>1</v>
      </c>
      <c r="BB22" s="85" t="str">
        <f>REPLACE(INDEX(GroupVertices[Group],MATCH(Edges24[[#This Row],[Vertex 1]],GroupVertices[Vertex],0)),1,1,"")</f>
        <v>2</v>
      </c>
      <c r="BC22" s="85" t="str">
        <f>REPLACE(INDEX(GroupVertices[Group],MATCH(Edges24[[#This Row],[Vertex 2]],GroupVertices[Vertex],0)),1,1,"")</f>
        <v>2</v>
      </c>
      <c r="BD22" s="51">
        <v>3</v>
      </c>
      <c r="BE22" s="52">
        <v>8.333333333333334</v>
      </c>
      <c r="BF22" s="51">
        <v>0</v>
      </c>
      <c r="BG22" s="52">
        <v>0</v>
      </c>
      <c r="BH22" s="51">
        <v>0</v>
      </c>
      <c r="BI22" s="52">
        <v>0</v>
      </c>
      <c r="BJ22" s="51">
        <v>33</v>
      </c>
      <c r="BK22" s="52">
        <v>91.66666666666667</v>
      </c>
      <c r="BL22" s="51">
        <v>36</v>
      </c>
    </row>
    <row r="23" spans="1:64" ht="15">
      <c r="A23" s="84" t="s">
        <v>231</v>
      </c>
      <c r="B23" s="84" t="s">
        <v>230</v>
      </c>
      <c r="C23" s="53"/>
      <c r="D23" s="54"/>
      <c r="E23" s="65"/>
      <c r="F23" s="55"/>
      <c r="G23" s="53"/>
      <c r="H23" s="57"/>
      <c r="I23" s="56"/>
      <c r="J23" s="56"/>
      <c r="K23" s="36" t="s">
        <v>65</v>
      </c>
      <c r="L23" s="83">
        <v>30</v>
      </c>
      <c r="M23" s="83"/>
      <c r="N23" s="63"/>
      <c r="O23" s="86" t="s">
        <v>255</v>
      </c>
      <c r="P23" s="88">
        <v>43522.08211805556</v>
      </c>
      <c r="Q23" s="86" t="s">
        <v>272</v>
      </c>
      <c r="R23" s="86"/>
      <c r="S23" s="86"/>
      <c r="T23" s="86"/>
      <c r="U23" s="86"/>
      <c r="V23" s="89" t="s">
        <v>405</v>
      </c>
      <c r="W23" s="88">
        <v>43522.08211805556</v>
      </c>
      <c r="X23" s="89" t="s">
        <v>436</v>
      </c>
      <c r="Y23" s="86"/>
      <c r="Z23" s="86"/>
      <c r="AA23" s="92" t="s">
        <v>493</v>
      </c>
      <c r="AB23" s="86"/>
      <c r="AC23" s="86" t="b">
        <v>0</v>
      </c>
      <c r="AD23" s="86">
        <v>0</v>
      </c>
      <c r="AE23" s="92" t="s">
        <v>530</v>
      </c>
      <c r="AF23" s="86" t="b">
        <v>0</v>
      </c>
      <c r="AG23" s="86" t="s">
        <v>534</v>
      </c>
      <c r="AH23" s="86"/>
      <c r="AI23" s="92" t="s">
        <v>530</v>
      </c>
      <c r="AJ23" s="86" t="b">
        <v>0</v>
      </c>
      <c r="AK23" s="86">
        <v>2</v>
      </c>
      <c r="AL23" s="92" t="s">
        <v>492</v>
      </c>
      <c r="AM23" s="86" t="s">
        <v>538</v>
      </c>
      <c r="AN23" s="86" t="b">
        <v>0</v>
      </c>
      <c r="AO23" s="92" t="s">
        <v>492</v>
      </c>
      <c r="AP23" s="86" t="s">
        <v>176</v>
      </c>
      <c r="AQ23" s="86">
        <v>0</v>
      </c>
      <c r="AR23" s="86">
        <v>0</v>
      </c>
      <c r="AS23" s="86"/>
      <c r="AT23" s="86"/>
      <c r="AU23" s="86"/>
      <c r="AV23" s="86"/>
      <c r="AW23" s="86"/>
      <c r="AX23" s="86"/>
      <c r="AY23" s="86"/>
      <c r="AZ23" s="86"/>
      <c r="BA23">
        <v>1</v>
      </c>
      <c r="BB23" s="85" t="str">
        <f>REPLACE(INDEX(GroupVertices[Group],MATCH(Edges24[[#This Row],[Vertex 1]],GroupVertices[Vertex],0)),1,1,"")</f>
        <v>2</v>
      </c>
      <c r="BC23" s="85" t="str">
        <f>REPLACE(INDEX(GroupVertices[Group],MATCH(Edges24[[#This Row],[Vertex 2]],GroupVertices[Vertex],0)),1,1,"")</f>
        <v>2</v>
      </c>
      <c r="BD23" s="51">
        <v>2</v>
      </c>
      <c r="BE23" s="52">
        <v>9.090909090909092</v>
      </c>
      <c r="BF23" s="51">
        <v>0</v>
      </c>
      <c r="BG23" s="52">
        <v>0</v>
      </c>
      <c r="BH23" s="51">
        <v>0</v>
      </c>
      <c r="BI23" s="52">
        <v>0</v>
      </c>
      <c r="BJ23" s="51">
        <v>20</v>
      </c>
      <c r="BK23" s="52">
        <v>90.9090909090909</v>
      </c>
      <c r="BL23" s="51">
        <v>22</v>
      </c>
    </row>
    <row r="24" spans="1:64" ht="15">
      <c r="A24" s="84" t="s">
        <v>232</v>
      </c>
      <c r="B24" s="84" t="s">
        <v>247</v>
      </c>
      <c r="C24" s="53"/>
      <c r="D24" s="54"/>
      <c r="E24" s="65"/>
      <c r="F24" s="55"/>
      <c r="G24" s="53"/>
      <c r="H24" s="57"/>
      <c r="I24" s="56"/>
      <c r="J24" s="56"/>
      <c r="K24" s="36" t="s">
        <v>65</v>
      </c>
      <c r="L24" s="83">
        <v>31</v>
      </c>
      <c r="M24" s="83"/>
      <c r="N24" s="63"/>
      <c r="O24" s="86" t="s">
        <v>255</v>
      </c>
      <c r="P24" s="88">
        <v>43522.68263888889</v>
      </c>
      <c r="Q24" s="86" t="s">
        <v>273</v>
      </c>
      <c r="R24" s="89" t="s">
        <v>317</v>
      </c>
      <c r="S24" s="86" t="s">
        <v>328</v>
      </c>
      <c r="T24" s="86" t="s">
        <v>342</v>
      </c>
      <c r="U24" s="89" t="s">
        <v>367</v>
      </c>
      <c r="V24" s="89" t="s">
        <v>367</v>
      </c>
      <c r="W24" s="88">
        <v>43522.68263888889</v>
      </c>
      <c r="X24" s="89" t="s">
        <v>437</v>
      </c>
      <c r="Y24" s="86"/>
      <c r="Z24" s="86"/>
      <c r="AA24" s="92" t="s">
        <v>494</v>
      </c>
      <c r="AB24" s="86"/>
      <c r="AC24" s="86" t="b">
        <v>0</v>
      </c>
      <c r="AD24" s="86">
        <v>0</v>
      </c>
      <c r="AE24" s="92" t="s">
        <v>530</v>
      </c>
      <c r="AF24" s="86" t="b">
        <v>0</v>
      </c>
      <c r="AG24" s="86" t="s">
        <v>534</v>
      </c>
      <c r="AH24" s="86"/>
      <c r="AI24" s="92" t="s">
        <v>530</v>
      </c>
      <c r="AJ24" s="86" t="b">
        <v>0</v>
      </c>
      <c r="AK24" s="86">
        <v>0</v>
      </c>
      <c r="AL24" s="92" t="s">
        <v>530</v>
      </c>
      <c r="AM24" s="86" t="s">
        <v>545</v>
      </c>
      <c r="AN24" s="86" t="b">
        <v>0</v>
      </c>
      <c r="AO24" s="92" t="s">
        <v>494</v>
      </c>
      <c r="AP24" s="86" t="s">
        <v>176</v>
      </c>
      <c r="AQ24" s="86">
        <v>0</v>
      </c>
      <c r="AR24" s="86">
        <v>0</v>
      </c>
      <c r="AS24" s="86"/>
      <c r="AT24" s="86"/>
      <c r="AU24" s="86"/>
      <c r="AV24" s="86"/>
      <c r="AW24" s="86"/>
      <c r="AX24" s="86"/>
      <c r="AY24" s="86"/>
      <c r="AZ24" s="86"/>
      <c r="BA24">
        <v>1</v>
      </c>
      <c r="BB24" s="85" t="str">
        <f>REPLACE(INDEX(GroupVertices[Group],MATCH(Edges24[[#This Row],[Vertex 1]],GroupVertices[Vertex],0)),1,1,"")</f>
        <v>4</v>
      </c>
      <c r="BC24" s="85" t="str">
        <f>REPLACE(INDEX(GroupVertices[Group],MATCH(Edges24[[#This Row],[Vertex 2]],GroupVertices[Vertex],0)),1,1,"")</f>
        <v>4</v>
      </c>
      <c r="BD24" s="51"/>
      <c r="BE24" s="52"/>
      <c r="BF24" s="51"/>
      <c r="BG24" s="52"/>
      <c r="BH24" s="51"/>
      <c r="BI24" s="52"/>
      <c r="BJ24" s="51"/>
      <c r="BK24" s="52"/>
      <c r="BL24" s="51"/>
    </row>
    <row r="25" spans="1:64" ht="15">
      <c r="A25" s="84" t="s">
        <v>232</v>
      </c>
      <c r="B25" s="84" t="s">
        <v>237</v>
      </c>
      <c r="C25" s="53"/>
      <c r="D25" s="54"/>
      <c r="E25" s="65"/>
      <c r="F25" s="55"/>
      <c r="G25" s="53"/>
      <c r="H25" s="57"/>
      <c r="I25" s="56"/>
      <c r="J25" s="56"/>
      <c r="K25" s="36" t="s">
        <v>65</v>
      </c>
      <c r="L25" s="83">
        <v>33</v>
      </c>
      <c r="M25" s="83"/>
      <c r="N25" s="63"/>
      <c r="O25" s="86" t="s">
        <v>255</v>
      </c>
      <c r="P25" s="88">
        <v>43515.6841087963</v>
      </c>
      <c r="Q25" s="86" t="s">
        <v>274</v>
      </c>
      <c r="R25" s="89" t="s">
        <v>317</v>
      </c>
      <c r="S25" s="86" t="s">
        <v>328</v>
      </c>
      <c r="T25" s="86" t="s">
        <v>343</v>
      </c>
      <c r="U25" s="89" t="s">
        <v>368</v>
      </c>
      <c r="V25" s="89" t="s">
        <v>368</v>
      </c>
      <c r="W25" s="88">
        <v>43515.6841087963</v>
      </c>
      <c r="X25" s="89" t="s">
        <v>438</v>
      </c>
      <c r="Y25" s="86"/>
      <c r="Z25" s="86"/>
      <c r="AA25" s="92" t="s">
        <v>495</v>
      </c>
      <c r="AB25" s="86"/>
      <c r="AC25" s="86" t="b">
        <v>0</v>
      </c>
      <c r="AD25" s="86">
        <v>0</v>
      </c>
      <c r="AE25" s="92" t="s">
        <v>530</v>
      </c>
      <c r="AF25" s="86" t="b">
        <v>0</v>
      </c>
      <c r="AG25" s="86" t="s">
        <v>534</v>
      </c>
      <c r="AH25" s="86"/>
      <c r="AI25" s="92" t="s">
        <v>530</v>
      </c>
      <c r="AJ25" s="86" t="b">
        <v>0</v>
      </c>
      <c r="AK25" s="86">
        <v>0</v>
      </c>
      <c r="AL25" s="92" t="s">
        <v>530</v>
      </c>
      <c r="AM25" s="86" t="s">
        <v>545</v>
      </c>
      <c r="AN25" s="86" t="b">
        <v>0</v>
      </c>
      <c r="AO25" s="92" t="s">
        <v>495</v>
      </c>
      <c r="AP25" s="86" t="s">
        <v>176</v>
      </c>
      <c r="AQ25" s="86">
        <v>0</v>
      </c>
      <c r="AR25" s="86">
        <v>0</v>
      </c>
      <c r="AS25" s="86"/>
      <c r="AT25" s="86"/>
      <c r="AU25" s="86"/>
      <c r="AV25" s="86"/>
      <c r="AW25" s="86"/>
      <c r="AX25" s="86"/>
      <c r="AY25" s="86"/>
      <c r="AZ25" s="86"/>
      <c r="BA25">
        <v>1</v>
      </c>
      <c r="BB25" s="85" t="str">
        <f>REPLACE(INDEX(GroupVertices[Group],MATCH(Edges24[[#This Row],[Vertex 1]],GroupVertices[Vertex],0)),1,1,"")</f>
        <v>4</v>
      </c>
      <c r="BC25" s="85" t="str">
        <f>REPLACE(INDEX(GroupVertices[Group],MATCH(Edges24[[#This Row],[Vertex 2]],GroupVertices[Vertex],0)),1,1,"")</f>
        <v>1</v>
      </c>
      <c r="BD25" s="51"/>
      <c r="BE25" s="52"/>
      <c r="BF25" s="51"/>
      <c r="BG25" s="52"/>
      <c r="BH25" s="51"/>
      <c r="BI25" s="52"/>
      <c r="BJ25" s="51"/>
      <c r="BK25" s="52"/>
      <c r="BL25" s="51"/>
    </row>
    <row r="26" spans="1:64" ht="15">
      <c r="A26" s="84" t="s">
        <v>233</v>
      </c>
      <c r="B26" s="84" t="s">
        <v>237</v>
      </c>
      <c r="C26" s="53"/>
      <c r="D26" s="54"/>
      <c r="E26" s="65"/>
      <c r="F26" s="55"/>
      <c r="G26" s="53"/>
      <c r="H26" s="57"/>
      <c r="I26" s="56"/>
      <c r="J26" s="56"/>
      <c r="K26" s="36" t="s">
        <v>65</v>
      </c>
      <c r="L26" s="83">
        <v>35</v>
      </c>
      <c r="M26" s="83"/>
      <c r="N26" s="63"/>
      <c r="O26" s="86" t="s">
        <v>255</v>
      </c>
      <c r="P26" s="88">
        <v>43522.94069444444</v>
      </c>
      <c r="Q26" s="86" t="s">
        <v>275</v>
      </c>
      <c r="R26" s="86"/>
      <c r="S26" s="86"/>
      <c r="T26" s="86" t="s">
        <v>344</v>
      </c>
      <c r="U26" s="86"/>
      <c r="V26" s="89" t="s">
        <v>406</v>
      </c>
      <c r="W26" s="88">
        <v>43522.94069444444</v>
      </c>
      <c r="X26" s="89" t="s">
        <v>439</v>
      </c>
      <c r="Y26" s="86"/>
      <c r="Z26" s="86"/>
      <c r="AA26" s="92" t="s">
        <v>496</v>
      </c>
      <c r="AB26" s="86"/>
      <c r="AC26" s="86" t="b">
        <v>0</v>
      </c>
      <c r="AD26" s="86">
        <v>0</v>
      </c>
      <c r="AE26" s="92" t="s">
        <v>530</v>
      </c>
      <c r="AF26" s="86" t="b">
        <v>0</v>
      </c>
      <c r="AG26" s="86" t="s">
        <v>534</v>
      </c>
      <c r="AH26" s="86"/>
      <c r="AI26" s="92" t="s">
        <v>530</v>
      </c>
      <c r="AJ26" s="86" t="b">
        <v>0</v>
      </c>
      <c r="AK26" s="86">
        <v>2</v>
      </c>
      <c r="AL26" s="92" t="s">
        <v>510</v>
      </c>
      <c r="AM26" s="86" t="s">
        <v>541</v>
      </c>
      <c r="AN26" s="86" t="b">
        <v>0</v>
      </c>
      <c r="AO26" s="92" t="s">
        <v>510</v>
      </c>
      <c r="AP26" s="86" t="s">
        <v>176</v>
      </c>
      <c r="AQ26" s="86">
        <v>0</v>
      </c>
      <c r="AR26" s="86">
        <v>0</v>
      </c>
      <c r="AS26" s="86"/>
      <c r="AT26" s="86"/>
      <c r="AU26" s="86"/>
      <c r="AV26" s="86"/>
      <c r="AW26" s="86"/>
      <c r="AX26" s="86"/>
      <c r="AY26" s="86"/>
      <c r="AZ26" s="86"/>
      <c r="BA26">
        <v>1</v>
      </c>
      <c r="BB26" s="85" t="str">
        <f>REPLACE(INDEX(GroupVertices[Group],MATCH(Edges24[[#This Row],[Vertex 1]],GroupVertices[Vertex],0)),1,1,"")</f>
        <v>1</v>
      </c>
      <c r="BC26" s="85" t="str">
        <f>REPLACE(INDEX(GroupVertices[Group],MATCH(Edges24[[#This Row],[Vertex 2]],GroupVertices[Vertex],0)),1,1,"")</f>
        <v>1</v>
      </c>
      <c r="BD26" s="51">
        <v>2</v>
      </c>
      <c r="BE26" s="52">
        <v>9.090909090909092</v>
      </c>
      <c r="BF26" s="51">
        <v>2</v>
      </c>
      <c r="BG26" s="52">
        <v>9.090909090909092</v>
      </c>
      <c r="BH26" s="51">
        <v>0</v>
      </c>
      <c r="BI26" s="52">
        <v>0</v>
      </c>
      <c r="BJ26" s="51">
        <v>18</v>
      </c>
      <c r="BK26" s="52">
        <v>81.81818181818181</v>
      </c>
      <c r="BL26" s="51">
        <v>22</v>
      </c>
    </row>
    <row r="27" spans="1:64" ht="15">
      <c r="A27" s="84" t="s">
        <v>234</v>
      </c>
      <c r="B27" s="84" t="s">
        <v>249</v>
      </c>
      <c r="C27" s="53"/>
      <c r="D27" s="54"/>
      <c r="E27" s="65"/>
      <c r="F27" s="55"/>
      <c r="G27" s="53"/>
      <c r="H27" s="57"/>
      <c r="I27" s="56"/>
      <c r="J27" s="56"/>
      <c r="K27" s="36" t="s">
        <v>65</v>
      </c>
      <c r="L27" s="83">
        <v>36</v>
      </c>
      <c r="M27" s="83"/>
      <c r="N27" s="63"/>
      <c r="O27" s="86" t="s">
        <v>255</v>
      </c>
      <c r="P27" s="88">
        <v>43522.96528935185</v>
      </c>
      <c r="Q27" s="86" t="s">
        <v>276</v>
      </c>
      <c r="R27" s="89" t="s">
        <v>318</v>
      </c>
      <c r="S27" s="86" t="s">
        <v>332</v>
      </c>
      <c r="T27" s="86" t="s">
        <v>345</v>
      </c>
      <c r="U27" s="89" t="s">
        <v>369</v>
      </c>
      <c r="V27" s="89" t="s">
        <v>369</v>
      </c>
      <c r="W27" s="88">
        <v>43522.96528935185</v>
      </c>
      <c r="X27" s="89" t="s">
        <v>440</v>
      </c>
      <c r="Y27" s="86"/>
      <c r="Z27" s="86"/>
      <c r="AA27" s="92" t="s">
        <v>497</v>
      </c>
      <c r="AB27" s="86"/>
      <c r="AC27" s="86" t="b">
        <v>0</v>
      </c>
      <c r="AD27" s="86">
        <v>0</v>
      </c>
      <c r="AE27" s="92" t="s">
        <v>530</v>
      </c>
      <c r="AF27" s="86" t="b">
        <v>0</v>
      </c>
      <c r="AG27" s="86" t="s">
        <v>534</v>
      </c>
      <c r="AH27" s="86"/>
      <c r="AI27" s="92" t="s">
        <v>530</v>
      </c>
      <c r="AJ27" s="86" t="b">
        <v>0</v>
      </c>
      <c r="AK27" s="86">
        <v>0</v>
      </c>
      <c r="AL27" s="92" t="s">
        <v>530</v>
      </c>
      <c r="AM27" s="86" t="s">
        <v>543</v>
      </c>
      <c r="AN27" s="86" t="b">
        <v>0</v>
      </c>
      <c r="AO27" s="92" t="s">
        <v>497</v>
      </c>
      <c r="AP27" s="86" t="s">
        <v>176</v>
      </c>
      <c r="AQ27" s="86">
        <v>0</v>
      </c>
      <c r="AR27" s="86">
        <v>0</v>
      </c>
      <c r="AS27" s="86"/>
      <c r="AT27" s="86"/>
      <c r="AU27" s="86"/>
      <c r="AV27" s="86"/>
      <c r="AW27" s="86"/>
      <c r="AX27" s="86"/>
      <c r="AY27" s="86"/>
      <c r="AZ27" s="86"/>
      <c r="BA27">
        <v>1</v>
      </c>
      <c r="BB27" s="85" t="str">
        <f>REPLACE(INDEX(GroupVertices[Group],MATCH(Edges24[[#This Row],[Vertex 1]],GroupVertices[Vertex],0)),1,1,"")</f>
        <v>2</v>
      </c>
      <c r="BC27" s="85" t="str">
        <f>REPLACE(INDEX(GroupVertices[Group],MATCH(Edges24[[#This Row],[Vertex 2]],GroupVertices[Vertex],0)),1,1,"")</f>
        <v>2</v>
      </c>
      <c r="BD27" s="51"/>
      <c r="BE27" s="52"/>
      <c r="BF27" s="51"/>
      <c r="BG27" s="52"/>
      <c r="BH27" s="51"/>
      <c r="BI27" s="52"/>
      <c r="BJ27" s="51"/>
      <c r="BK27" s="52"/>
      <c r="BL27" s="51"/>
    </row>
    <row r="28" spans="1:64" ht="15">
      <c r="A28" s="84" t="s">
        <v>234</v>
      </c>
      <c r="B28" s="84" t="s">
        <v>251</v>
      </c>
      <c r="C28" s="53"/>
      <c r="D28" s="54"/>
      <c r="E28" s="65"/>
      <c r="F28" s="55"/>
      <c r="G28" s="53"/>
      <c r="H28" s="57"/>
      <c r="I28" s="56"/>
      <c r="J28" s="56"/>
      <c r="K28" s="36" t="s">
        <v>65</v>
      </c>
      <c r="L28" s="83">
        <v>38</v>
      </c>
      <c r="M28" s="83"/>
      <c r="N28" s="63"/>
      <c r="O28" s="86" t="s">
        <v>255</v>
      </c>
      <c r="P28" s="88">
        <v>43510.54084490741</v>
      </c>
      <c r="Q28" s="86" t="s">
        <v>277</v>
      </c>
      <c r="R28" s="86"/>
      <c r="S28" s="86"/>
      <c r="T28" s="86" t="s">
        <v>346</v>
      </c>
      <c r="U28" s="86"/>
      <c r="V28" s="89" t="s">
        <v>407</v>
      </c>
      <c r="W28" s="88">
        <v>43510.54084490741</v>
      </c>
      <c r="X28" s="89" t="s">
        <v>441</v>
      </c>
      <c r="Y28" s="86"/>
      <c r="Z28" s="86"/>
      <c r="AA28" s="92" t="s">
        <v>498</v>
      </c>
      <c r="AB28" s="86"/>
      <c r="AC28" s="86" t="b">
        <v>0</v>
      </c>
      <c r="AD28" s="86">
        <v>0</v>
      </c>
      <c r="AE28" s="92" t="s">
        <v>530</v>
      </c>
      <c r="AF28" s="86" t="b">
        <v>0</v>
      </c>
      <c r="AG28" s="86" t="s">
        <v>534</v>
      </c>
      <c r="AH28" s="86"/>
      <c r="AI28" s="92" t="s">
        <v>530</v>
      </c>
      <c r="AJ28" s="86" t="b">
        <v>0</v>
      </c>
      <c r="AK28" s="86">
        <v>1</v>
      </c>
      <c r="AL28" s="92" t="s">
        <v>517</v>
      </c>
      <c r="AM28" s="86" t="s">
        <v>541</v>
      </c>
      <c r="AN28" s="86" t="b">
        <v>0</v>
      </c>
      <c r="AO28" s="92" t="s">
        <v>517</v>
      </c>
      <c r="AP28" s="86" t="s">
        <v>176</v>
      </c>
      <c r="AQ28" s="86">
        <v>0</v>
      </c>
      <c r="AR28" s="86">
        <v>0</v>
      </c>
      <c r="AS28" s="86"/>
      <c r="AT28" s="86"/>
      <c r="AU28" s="86"/>
      <c r="AV28" s="86"/>
      <c r="AW28" s="86"/>
      <c r="AX28" s="86"/>
      <c r="AY28" s="86"/>
      <c r="AZ28" s="86"/>
      <c r="BA28">
        <v>1</v>
      </c>
      <c r="BB28" s="85" t="str">
        <f>REPLACE(INDEX(GroupVertices[Group],MATCH(Edges24[[#This Row],[Vertex 1]],GroupVertices[Vertex],0)),1,1,"")</f>
        <v>2</v>
      </c>
      <c r="BC28" s="85" t="str">
        <f>REPLACE(INDEX(GroupVertices[Group],MATCH(Edges24[[#This Row],[Vertex 2]],GroupVertices[Vertex],0)),1,1,"")</f>
        <v>2</v>
      </c>
      <c r="BD28" s="51">
        <v>1</v>
      </c>
      <c r="BE28" s="52">
        <v>4</v>
      </c>
      <c r="BF28" s="51">
        <v>0</v>
      </c>
      <c r="BG28" s="52">
        <v>0</v>
      </c>
      <c r="BH28" s="51">
        <v>0</v>
      </c>
      <c r="BI28" s="52">
        <v>0</v>
      </c>
      <c r="BJ28" s="51">
        <v>24</v>
      </c>
      <c r="BK28" s="52">
        <v>96</v>
      </c>
      <c r="BL28" s="51">
        <v>25</v>
      </c>
    </row>
    <row r="29" spans="1:64" ht="15">
      <c r="A29" s="84" t="s">
        <v>234</v>
      </c>
      <c r="B29" s="84" t="s">
        <v>234</v>
      </c>
      <c r="C29" s="53"/>
      <c r="D29" s="54"/>
      <c r="E29" s="65"/>
      <c r="F29" s="55"/>
      <c r="G29" s="53"/>
      <c r="H29" s="57"/>
      <c r="I29" s="56"/>
      <c r="J29" s="56"/>
      <c r="K29" s="36" t="s">
        <v>65</v>
      </c>
      <c r="L29" s="83">
        <v>40</v>
      </c>
      <c r="M29" s="83"/>
      <c r="N29" s="63"/>
      <c r="O29" s="86" t="s">
        <v>176</v>
      </c>
      <c r="P29" s="88">
        <v>43511.92224537037</v>
      </c>
      <c r="Q29" s="86" t="s">
        <v>278</v>
      </c>
      <c r="R29" s="89" t="s">
        <v>318</v>
      </c>
      <c r="S29" s="86" t="s">
        <v>332</v>
      </c>
      <c r="T29" s="86" t="s">
        <v>347</v>
      </c>
      <c r="U29" s="89" t="s">
        <v>370</v>
      </c>
      <c r="V29" s="89" t="s">
        <v>370</v>
      </c>
      <c r="W29" s="88">
        <v>43511.92224537037</v>
      </c>
      <c r="X29" s="89" t="s">
        <v>442</v>
      </c>
      <c r="Y29" s="86"/>
      <c r="Z29" s="86"/>
      <c r="AA29" s="92" t="s">
        <v>499</v>
      </c>
      <c r="AB29" s="86"/>
      <c r="AC29" s="86" t="b">
        <v>0</v>
      </c>
      <c r="AD29" s="86">
        <v>0</v>
      </c>
      <c r="AE29" s="92" t="s">
        <v>530</v>
      </c>
      <c r="AF29" s="86" t="b">
        <v>0</v>
      </c>
      <c r="AG29" s="86" t="s">
        <v>534</v>
      </c>
      <c r="AH29" s="86"/>
      <c r="AI29" s="92" t="s">
        <v>530</v>
      </c>
      <c r="AJ29" s="86" t="b">
        <v>0</v>
      </c>
      <c r="AK29" s="86">
        <v>0</v>
      </c>
      <c r="AL29" s="92" t="s">
        <v>530</v>
      </c>
      <c r="AM29" s="86" t="s">
        <v>543</v>
      </c>
      <c r="AN29" s="86" t="b">
        <v>0</v>
      </c>
      <c r="AO29" s="92" t="s">
        <v>499</v>
      </c>
      <c r="AP29" s="86" t="s">
        <v>176</v>
      </c>
      <c r="AQ29" s="86">
        <v>0</v>
      </c>
      <c r="AR29" s="86">
        <v>0</v>
      </c>
      <c r="AS29" s="86"/>
      <c r="AT29" s="86"/>
      <c r="AU29" s="86"/>
      <c r="AV29" s="86"/>
      <c r="AW29" s="86"/>
      <c r="AX29" s="86"/>
      <c r="AY29" s="86"/>
      <c r="AZ29" s="86"/>
      <c r="BA29">
        <v>3</v>
      </c>
      <c r="BB29" s="85" t="str">
        <f>REPLACE(INDEX(GroupVertices[Group],MATCH(Edges24[[#This Row],[Vertex 1]],GroupVertices[Vertex],0)),1,1,"")</f>
        <v>2</v>
      </c>
      <c r="BC29" s="85" t="str">
        <f>REPLACE(INDEX(GroupVertices[Group],MATCH(Edges24[[#This Row],[Vertex 2]],GroupVertices[Vertex],0)),1,1,"")</f>
        <v>2</v>
      </c>
      <c r="BD29" s="51">
        <v>3</v>
      </c>
      <c r="BE29" s="52">
        <v>7.5</v>
      </c>
      <c r="BF29" s="51">
        <v>0</v>
      </c>
      <c r="BG29" s="52">
        <v>0</v>
      </c>
      <c r="BH29" s="51">
        <v>0</v>
      </c>
      <c r="BI29" s="52">
        <v>0</v>
      </c>
      <c r="BJ29" s="51">
        <v>37</v>
      </c>
      <c r="BK29" s="52">
        <v>92.5</v>
      </c>
      <c r="BL29" s="51">
        <v>40</v>
      </c>
    </row>
    <row r="30" spans="1:64" ht="15">
      <c r="A30" s="84" t="s">
        <v>234</v>
      </c>
      <c r="B30" s="84" t="s">
        <v>245</v>
      </c>
      <c r="C30" s="53"/>
      <c r="D30" s="54"/>
      <c r="E30" s="65"/>
      <c r="F30" s="55"/>
      <c r="G30" s="53"/>
      <c r="H30" s="57"/>
      <c r="I30" s="56"/>
      <c r="J30" s="56"/>
      <c r="K30" s="36" t="s">
        <v>65</v>
      </c>
      <c r="L30" s="83">
        <v>41</v>
      </c>
      <c r="M30" s="83"/>
      <c r="N30" s="63"/>
      <c r="O30" s="86" t="s">
        <v>255</v>
      </c>
      <c r="P30" s="88">
        <v>43514.71944444445</v>
      </c>
      <c r="Q30" s="86" t="s">
        <v>279</v>
      </c>
      <c r="R30" s="86"/>
      <c r="S30" s="86"/>
      <c r="T30" s="86" t="s">
        <v>348</v>
      </c>
      <c r="U30" s="86"/>
      <c r="V30" s="89" t="s">
        <v>407</v>
      </c>
      <c r="W30" s="88">
        <v>43514.71944444445</v>
      </c>
      <c r="X30" s="89" t="s">
        <v>443</v>
      </c>
      <c r="Y30" s="86"/>
      <c r="Z30" s="86"/>
      <c r="AA30" s="92" t="s">
        <v>500</v>
      </c>
      <c r="AB30" s="86"/>
      <c r="AC30" s="86" t="b">
        <v>0</v>
      </c>
      <c r="AD30" s="86">
        <v>0</v>
      </c>
      <c r="AE30" s="92" t="s">
        <v>530</v>
      </c>
      <c r="AF30" s="86" t="b">
        <v>0</v>
      </c>
      <c r="AG30" s="86" t="s">
        <v>534</v>
      </c>
      <c r="AH30" s="86"/>
      <c r="AI30" s="92" t="s">
        <v>530</v>
      </c>
      <c r="AJ30" s="86" t="b">
        <v>0</v>
      </c>
      <c r="AK30" s="86">
        <v>1</v>
      </c>
      <c r="AL30" s="92" t="s">
        <v>525</v>
      </c>
      <c r="AM30" s="86" t="s">
        <v>543</v>
      </c>
      <c r="AN30" s="86" t="b">
        <v>0</v>
      </c>
      <c r="AO30" s="92" t="s">
        <v>525</v>
      </c>
      <c r="AP30" s="86" t="s">
        <v>176</v>
      </c>
      <c r="AQ30" s="86">
        <v>0</v>
      </c>
      <c r="AR30" s="86">
        <v>0</v>
      </c>
      <c r="AS30" s="86"/>
      <c r="AT30" s="86"/>
      <c r="AU30" s="86"/>
      <c r="AV30" s="86"/>
      <c r="AW30" s="86"/>
      <c r="AX30" s="86"/>
      <c r="AY30" s="86"/>
      <c r="AZ30" s="86"/>
      <c r="BA30">
        <v>2</v>
      </c>
      <c r="BB30" s="85" t="str">
        <f>REPLACE(INDEX(GroupVertices[Group],MATCH(Edges24[[#This Row],[Vertex 1]],GroupVertices[Vertex],0)),1,1,"")</f>
        <v>2</v>
      </c>
      <c r="BC30" s="85" t="str">
        <f>REPLACE(INDEX(GroupVertices[Group],MATCH(Edges24[[#This Row],[Vertex 2]],GroupVertices[Vertex],0)),1,1,"")</f>
        <v>2</v>
      </c>
      <c r="BD30" s="51">
        <v>2</v>
      </c>
      <c r="BE30" s="52">
        <v>10</v>
      </c>
      <c r="BF30" s="51">
        <v>0</v>
      </c>
      <c r="BG30" s="52">
        <v>0</v>
      </c>
      <c r="BH30" s="51">
        <v>0</v>
      </c>
      <c r="BI30" s="52">
        <v>0</v>
      </c>
      <c r="BJ30" s="51">
        <v>18</v>
      </c>
      <c r="BK30" s="52">
        <v>90</v>
      </c>
      <c r="BL30" s="51">
        <v>20</v>
      </c>
    </row>
    <row r="31" spans="1:64" ht="15">
      <c r="A31" s="84" t="s">
        <v>234</v>
      </c>
      <c r="B31" s="84" t="s">
        <v>242</v>
      </c>
      <c r="C31" s="53"/>
      <c r="D31" s="54"/>
      <c r="E31" s="65"/>
      <c r="F31" s="55"/>
      <c r="G31" s="53"/>
      <c r="H31" s="57"/>
      <c r="I31" s="56"/>
      <c r="J31" s="56"/>
      <c r="K31" s="36" t="s">
        <v>65</v>
      </c>
      <c r="L31" s="83">
        <v>42</v>
      </c>
      <c r="M31" s="83"/>
      <c r="N31" s="63"/>
      <c r="O31" s="86" t="s">
        <v>255</v>
      </c>
      <c r="P31" s="88">
        <v>43514.96528935185</v>
      </c>
      <c r="Q31" s="86" t="s">
        <v>280</v>
      </c>
      <c r="R31" s="86"/>
      <c r="S31" s="86"/>
      <c r="T31" s="86" t="s">
        <v>349</v>
      </c>
      <c r="U31" s="86"/>
      <c r="V31" s="89" t="s">
        <v>407</v>
      </c>
      <c r="W31" s="88">
        <v>43514.96528935185</v>
      </c>
      <c r="X31" s="89" t="s">
        <v>444</v>
      </c>
      <c r="Y31" s="86"/>
      <c r="Z31" s="86"/>
      <c r="AA31" s="92" t="s">
        <v>501</v>
      </c>
      <c r="AB31" s="86"/>
      <c r="AC31" s="86" t="b">
        <v>0</v>
      </c>
      <c r="AD31" s="86">
        <v>0</v>
      </c>
      <c r="AE31" s="92" t="s">
        <v>530</v>
      </c>
      <c r="AF31" s="86" t="b">
        <v>0</v>
      </c>
      <c r="AG31" s="86" t="s">
        <v>534</v>
      </c>
      <c r="AH31" s="86"/>
      <c r="AI31" s="92" t="s">
        <v>530</v>
      </c>
      <c r="AJ31" s="86" t="b">
        <v>0</v>
      </c>
      <c r="AK31" s="86">
        <v>1</v>
      </c>
      <c r="AL31" s="92" t="s">
        <v>520</v>
      </c>
      <c r="AM31" s="86" t="s">
        <v>543</v>
      </c>
      <c r="AN31" s="86" t="b">
        <v>0</v>
      </c>
      <c r="AO31" s="92" t="s">
        <v>520</v>
      </c>
      <c r="AP31" s="86" t="s">
        <v>176</v>
      </c>
      <c r="AQ31" s="86">
        <v>0</v>
      </c>
      <c r="AR31" s="86">
        <v>0</v>
      </c>
      <c r="AS31" s="86"/>
      <c r="AT31" s="86"/>
      <c r="AU31" s="86"/>
      <c r="AV31" s="86"/>
      <c r="AW31" s="86"/>
      <c r="AX31" s="86"/>
      <c r="AY31" s="86"/>
      <c r="AZ31" s="86"/>
      <c r="BA31">
        <v>6</v>
      </c>
      <c r="BB31" s="85" t="str">
        <f>REPLACE(INDEX(GroupVertices[Group],MATCH(Edges24[[#This Row],[Vertex 1]],GroupVertices[Vertex],0)),1,1,"")</f>
        <v>2</v>
      </c>
      <c r="BC31" s="85" t="str">
        <f>REPLACE(INDEX(GroupVertices[Group],MATCH(Edges24[[#This Row],[Vertex 2]],GroupVertices[Vertex],0)),1,1,"")</f>
        <v>2</v>
      </c>
      <c r="BD31" s="51">
        <v>1</v>
      </c>
      <c r="BE31" s="52">
        <v>4.545454545454546</v>
      </c>
      <c r="BF31" s="51">
        <v>0</v>
      </c>
      <c r="BG31" s="52">
        <v>0</v>
      </c>
      <c r="BH31" s="51">
        <v>0</v>
      </c>
      <c r="BI31" s="52">
        <v>0</v>
      </c>
      <c r="BJ31" s="51">
        <v>21</v>
      </c>
      <c r="BK31" s="52">
        <v>95.45454545454545</v>
      </c>
      <c r="BL31" s="51">
        <v>22</v>
      </c>
    </row>
    <row r="32" spans="1:64" ht="15">
      <c r="A32" s="84" t="s">
        <v>234</v>
      </c>
      <c r="B32" s="84" t="s">
        <v>234</v>
      </c>
      <c r="C32" s="53"/>
      <c r="D32" s="54"/>
      <c r="E32" s="65"/>
      <c r="F32" s="55"/>
      <c r="G32" s="53"/>
      <c r="H32" s="57"/>
      <c r="I32" s="56"/>
      <c r="J32" s="56"/>
      <c r="K32" s="36" t="s">
        <v>65</v>
      </c>
      <c r="L32" s="83">
        <v>43</v>
      </c>
      <c r="M32" s="83"/>
      <c r="N32" s="63"/>
      <c r="O32" s="86" t="s">
        <v>176</v>
      </c>
      <c r="P32" s="88">
        <v>43515.179872685185</v>
      </c>
      <c r="Q32" s="86" t="s">
        <v>281</v>
      </c>
      <c r="R32" s="89" t="s">
        <v>318</v>
      </c>
      <c r="S32" s="86" t="s">
        <v>332</v>
      </c>
      <c r="T32" s="86" t="s">
        <v>345</v>
      </c>
      <c r="U32" s="89" t="s">
        <v>371</v>
      </c>
      <c r="V32" s="89" t="s">
        <v>371</v>
      </c>
      <c r="W32" s="88">
        <v>43515.179872685185</v>
      </c>
      <c r="X32" s="89" t="s">
        <v>445</v>
      </c>
      <c r="Y32" s="86"/>
      <c r="Z32" s="86"/>
      <c r="AA32" s="92" t="s">
        <v>502</v>
      </c>
      <c r="AB32" s="86"/>
      <c r="AC32" s="86" t="b">
        <v>0</v>
      </c>
      <c r="AD32" s="86">
        <v>0</v>
      </c>
      <c r="AE32" s="92" t="s">
        <v>530</v>
      </c>
      <c r="AF32" s="86" t="b">
        <v>0</v>
      </c>
      <c r="AG32" s="86" t="s">
        <v>534</v>
      </c>
      <c r="AH32" s="86"/>
      <c r="AI32" s="92" t="s">
        <v>530</v>
      </c>
      <c r="AJ32" s="86" t="b">
        <v>0</v>
      </c>
      <c r="AK32" s="86">
        <v>0</v>
      </c>
      <c r="AL32" s="92" t="s">
        <v>530</v>
      </c>
      <c r="AM32" s="86" t="s">
        <v>543</v>
      </c>
      <c r="AN32" s="86" t="b">
        <v>0</v>
      </c>
      <c r="AO32" s="92" t="s">
        <v>502</v>
      </c>
      <c r="AP32" s="86" t="s">
        <v>176</v>
      </c>
      <c r="AQ32" s="86">
        <v>0</v>
      </c>
      <c r="AR32" s="86">
        <v>0</v>
      </c>
      <c r="AS32" s="86"/>
      <c r="AT32" s="86"/>
      <c r="AU32" s="86"/>
      <c r="AV32" s="86"/>
      <c r="AW32" s="86"/>
      <c r="AX32" s="86"/>
      <c r="AY32" s="86"/>
      <c r="AZ32" s="86"/>
      <c r="BA32">
        <v>3</v>
      </c>
      <c r="BB32" s="85" t="str">
        <f>REPLACE(INDEX(GroupVertices[Group],MATCH(Edges24[[#This Row],[Vertex 1]],GroupVertices[Vertex],0)),1,1,"")</f>
        <v>2</v>
      </c>
      <c r="BC32" s="85" t="str">
        <f>REPLACE(INDEX(GroupVertices[Group],MATCH(Edges24[[#This Row],[Vertex 2]],GroupVertices[Vertex],0)),1,1,"")</f>
        <v>2</v>
      </c>
      <c r="BD32" s="51">
        <v>2</v>
      </c>
      <c r="BE32" s="52">
        <v>6.0606060606060606</v>
      </c>
      <c r="BF32" s="51">
        <v>0</v>
      </c>
      <c r="BG32" s="52">
        <v>0</v>
      </c>
      <c r="BH32" s="51">
        <v>0</v>
      </c>
      <c r="BI32" s="52">
        <v>0</v>
      </c>
      <c r="BJ32" s="51">
        <v>31</v>
      </c>
      <c r="BK32" s="52">
        <v>93.93939393939394</v>
      </c>
      <c r="BL32" s="51">
        <v>33</v>
      </c>
    </row>
    <row r="33" spans="1:64" ht="15">
      <c r="A33" s="84" t="s">
        <v>234</v>
      </c>
      <c r="B33" s="84" t="s">
        <v>242</v>
      </c>
      <c r="C33" s="53"/>
      <c r="D33" s="54"/>
      <c r="E33" s="65"/>
      <c r="F33" s="55"/>
      <c r="G33" s="53"/>
      <c r="H33" s="57"/>
      <c r="I33" s="56"/>
      <c r="J33" s="56"/>
      <c r="K33" s="36" t="s">
        <v>65</v>
      </c>
      <c r="L33" s="83">
        <v>44</v>
      </c>
      <c r="M33" s="83"/>
      <c r="N33" s="63"/>
      <c r="O33" s="86" t="s">
        <v>255</v>
      </c>
      <c r="P33" s="88">
        <v>43516.711851851855</v>
      </c>
      <c r="Q33" s="86" t="s">
        <v>282</v>
      </c>
      <c r="R33" s="86"/>
      <c r="S33" s="86"/>
      <c r="T33" s="86" t="s">
        <v>346</v>
      </c>
      <c r="U33" s="86"/>
      <c r="V33" s="89" t="s">
        <v>407</v>
      </c>
      <c r="W33" s="88">
        <v>43516.711851851855</v>
      </c>
      <c r="X33" s="89" t="s">
        <v>446</v>
      </c>
      <c r="Y33" s="86"/>
      <c r="Z33" s="86"/>
      <c r="AA33" s="92" t="s">
        <v>503</v>
      </c>
      <c r="AB33" s="86"/>
      <c r="AC33" s="86" t="b">
        <v>0</v>
      </c>
      <c r="AD33" s="86">
        <v>0</v>
      </c>
      <c r="AE33" s="92" t="s">
        <v>530</v>
      </c>
      <c r="AF33" s="86" t="b">
        <v>0</v>
      </c>
      <c r="AG33" s="86" t="s">
        <v>534</v>
      </c>
      <c r="AH33" s="86"/>
      <c r="AI33" s="92" t="s">
        <v>530</v>
      </c>
      <c r="AJ33" s="86" t="b">
        <v>0</v>
      </c>
      <c r="AK33" s="86">
        <v>1</v>
      </c>
      <c r="AL33" s="92" t="s">
        <v>522</v>
      </c>
      <c r="AM33" s="86" t="s">
        <v>539</v>
      </c>
      <c r="AN33" s="86" t="b">
        <v>0</v>
      </c>
      <c r="AO33" s="92" t="s">
        <v>522</v>
      </c>
      <c r="AP33" s="86" t="s">
        <v>176</v>
      </c>
      <c r="AQ33" s="86">
        <v>0</v>
      </c>
      <c r="AR33" s="86">
        <v>0</v>
      </c>
      <c r="AS33" s="86"/>
      <c r="AT33" s="86"/>
      <c r="AU33" s="86"/>
      <c r="AV33" s="86"/>
      <c r="AW33" s="86"/>
      <c r="AX33" s="86"/>
      <c r="AY33" s="86"/>
      <c r="AZ33" s="86"/>
      <c r="BA33">
        <v>6</v>
      </c>
      <c r="BB33" s="85" t="str">
        <f>REPLACE(INDEX(GroupVertices[Group],MATCH(Edges24[[#This Row],[Vertex 1]],GroupVertices[Vertex],0)),1,1,"")</f>
        <v>2</v>
      </c>
      <c r="BC33" s="85" t="str">
        <f>REPLACE(INDEX(GroupVertices[Group],MATCH(Edges24[[#This Row],[Vertex 2]],GroupVertices[Vertex],0)),1,1,"")</f>
        <v>2</v>
      </c>
      <c r="BD33" s="51">
        <v>1</v>
      </c>
      <c r="BE33" s="52">
        <v>4.3478260869565215</v>
      </c>
      <c r="BF33" s="51">
        <v>0</v>
      </c>
      <c r="BG33" s="52">
        <v>0</v>
      </c>
      <c r="BH33" s="51">
        <v>0</v>
      </c>
      <c r="BI33" s="52">
        <v>0</v>
      </c>
      <c r="BJ33" s="51">
        <v>22</v>
      </c>
      <c r="BK33" s="52">
        <v>95.65217391304348</v>
      </c>
      <c r="BL33" s="51">
        <v>23</v>
      </c>
    </row>
    <row r="34" spans="1:64" ht="15">
      <c r="A34" s="84" t="s">
        <v>234</v>
      </c>
      <c r="B34" s="84" t="s">
        <v>245</v>
      </c>
      <c r="C34" s="53"/>
      <c r="D34" s="54"/>
      <c r="E34" s="65"/>
      <c r="F34" s="55"/>
      <c r="G34" s="53"/>
      <c r="H34" s="57"/>
      <c r="I34" s="56"/>
      <c r="J34" s="56"/>
      <c r="K34" s="36" t="s">
        <v>65</v>
      </c>
      <c r="L34" s="83">
        <v>45</v>
      </c>
      <c r="M34" s="83"/>
      <c r="N34" s="63"/>
      <c r="O34" s="86" t="s">
        <v>255</v>
      </c>
      <c r="P34" s="88">
        <v>43518.213900462964</v>
      </c>
      <c r="Q34" s="86" t="s">
        <v>283</v>
      </c>
      <c r="R34" s="86"/>
      <c r="S34" s="86"/>
      <c r="T34" s="86"/>
      <c r="U34" s="86"/>
      <c r="V34" s="89" t="s">
        <v>407</v>
      </c>
      <c r="W34" s="88">
        <v>43518.213900462964</v>
      </c>
      <c r="X34" s="89" t="s">
        <v>447</v>
      </c>
      <c r="Y34" s="86"/>
      <c r="Z34" s="86"/>
      <c r="AA34" s="92" t="s">
        <v>504</v>
      </c>
      <c r="AB34" s="86"/>
      <c r="AC34" s="86" t="b">
        <v>0</v>
      </c>
      <c r="AD34" s="86">
        <v>0</v>
      </c>
      <c r="AE34" s="92" t="s">
        <v>530</v>
      </c>
      <c r="AF34" s="86" t="b">
        <v>0</v>
      </c>
      <c r="AG34" s="86" t="s">
        <v>534</v>
      </c>
      <c r="AH34" s="86"/>
      <c r="AI34" s="92" t="s">
        <v>530</v>
      </c>
      <c r="AJ34" s="86" t="b">
        <v>0</v>
      </c>
      <c r="AK34" s="86">
        <v>1</v>
      </c>
      <c r="AL34" s="92" t="s">
        <v>528</v>
      </c>
      <c r="AM34" s="86" t="s">
        <v>543</v>
      </c>
      <c r="AN34" s="86" t="b">
        <v>0</v>
      </c>
      <c r="AO34" s="92" t="s">
        <v>528</v>
      </c>
      <c r="AP34" s="86" t="s">
        <v>176</v>
      </c>
      <c r="AQ34" s="86">
        <v>0</v>
      </c>
      <c r="AR34" s="86">
        <v>0</v>
      </c>
      <c r="AS34" s="86"/>
      <c r="AT34" s="86"/>
      <c r="AU34" s="86"/>
      <c r="AV34" s="86"/>
      <c r="AW34" s="86"/>
      <c r="AX34" s="86"/>
      <c r="AY34" s="86"/>
      <c r="AZ34" s="86"/>
      <c r="BA34">
        <v>2</v>
      </c>
      <c r="BB34" s="85" t="str">
        <f>REPLACE(INDEX(GroupVertices[Group],MATCH(Edges24[[#This Row],[Vertex 1]],GroupVertices[Vertex],0)),1,1,"")</f>
        <v>2</v>
      </c>
      <c r="BC34" s="85" t="str">
        <f>REPLACE(INDEX(GroupVertices[Group],MATCH(Edges24[[#This Row],[Vertex 2]],GroupVertices[Vertex],0)),1,1,"")</f>
        <v>2</v>
      </c>
      <c r="BD34" s="51">
        <v>0</v>
      </c>
      <c r="BE34" s="52">
        <v>0</v>
      </c>
      <c r="BF34" s="51">
        <v>0</v>
      </c>
      <c r="BG34" s="52">
        <v>0</v>
      </c>
      <c r="BH34" s="51">
        <v>0</v>
      </c>
      <c r="BI34" s="52">
        <v>0</v>
      </c>
      <c r="BJ34" s="51">
        <v>25</v>
      </c>
      <c r="BK34" s="52">
        <v>100</v>
      </c>
      <c r="BL34" s="51">
        <v>25</v>
      </c>
    </row>
    <row r="35" spans="1:64" ht="15">
      <c r="A35" s="84" t="s">
        <v>234</v>
      </c>
      <c r="B35" s="84" t="s">
        <v>234</v>
      </c>
      <c r="C35" s="53"/>
      <c r="D35" s="54"/>
      <c r="E35" s="65"/>
      <c r="F35" s="55"/>
      <c r="G35" s="53"/>
      <c r="H35" s="57"/>
      <c r="I35" s="56"/>
      <c r="J35" s="56"/>
      <c r="K35" s="36" t="s">
        <v>65</v>
      </c>
      <c r="L35" s="83">
        <v>46</v>
      </c>
      <c r="M35" s="83"/>
      <c r="N35" s="63"/>
      <c r="O35" s="86" t="s">
        <v>176</v>
      </c>
      <c r="P35" s="88">
        <v>43519.21388888889</v>
      </c>
      <c r="Q35" s="86" t="s">
        <v>284</v>
      </c>
      <c r="R35" s="86" t="s">
        <v>319</v>
      </c>
      <c r="S35" s="86" t="s">
        <v>333</v>
      </c>
      <c r="T35" s="86" t="s">
        <v>350</v>
      </c>
      <c r="U35" s="89" t="s">
        <v>372</v>
      </c>
      <c r="V35" s="89" t="s">
        <v>372</v>
      </c>
      <c r="W35" s="88">
        <v>43519.21388888889</v>
      </c>
      <c r="X35" s="89" t="s">
        <v>448</v>
      </c>
      <c r="Y35" s="86"/>
      <c r="Z35" s="86"/>
      <c r="AA35" s="92" t="s">
        <v>505</v>
      </c>
      <c r="AB35" s="86"/>
      <c r="AC35" s="86" t="b">
        <v>0</v>
      </c>
      <c r="AD35" s="86">
        <v>1</v>
      </c>
      <c r="AE35" s="92" t="s">
        <v>530</v>
      </c>
      <c r="AF35" s="86" t="b">
        <v>1</v>
      </c>
      <c r="AG35" s="86" t="s">
        <v>534</v>
      </c>
      <c r="AH35" s="86"/>
      <c r="AI35" s="92" t="s">
        <v>523</v>
      </c>
      <c r="AJ35" s="86" t="b">
        <v>0</v>
      </c>
      <c r="AK35" s="86">
        <v>0</v>
      </c>
      <c r="AL35" s="92" t="s">
        <v>530</v>
      </c>
      <c r="AM35" s="86" t="s">
        <v>543</v>
      </c>
      <c r="AN35" s="86" t="b">
        <v>0</v>
      </c>
      <c r="AO35" s="92" t="s">
        <v>505</v>
      </c>
      <c r="AP35" s="86" t="s">
        <v>176</v>
      </c>
      <c r="AQ35" s="86">
        <v>0</v>
      </c>
      <c r="AR35" s="86">
        <v>0</v>
      </c>
      <c r="AS35" s="86"/>
      <c r="AT35" s="86"/>
      <c r="AU35" s="86"/>
      <c r="AV35" s="86"/>
      <c r="AW35" s="86"/>
      <c r="AX35" s="86"/>
      <c r="AY35" s="86"/>
      <c r="AZ35" s="86"/>
      <c r="BA35">
        <v>3</v>
      </c>
      <c r="BB35" s="85" t="str">
        <f>REPLACE(INDEX(GroupVertices[Group],MATCH(Edges24[[#This Row],[Vertex 1]],GroupVertices[Vertex],0)),1,1,"")</f>
        <v>2</v>
      </c>
      <c r="BC35" s="85" t="str">
        <f>REPLACE(INDEX(GroupVertices[Group],MATCH(Edges24[[#This Row],[Vertex 2]],GroupVertices[Vertex],0)),1,1,"")</f>
        <v>2</v>
      </c>
      <c r="BD35" s="51">
        <v>0</v>
      </c>
      <c r="BE35" s="52">
        <v>0</v>
      </c>
      <c r="BF35" s="51">
        <v>0</v>
      </c>
      <c r="BG35" s="52">
        <v>0</v>
      </c>
      <c r="BH35" s="51">
        <v>0</v>
      </c>
      <c r="BI35" s="52">
        <v>0</v>
      </c>
      <c r="BJ35" s="51">
        <v>37</v>
      </c>
      <c r="BK35" s="52">
        <v>100</v>
      </c>
      <c r="BL35" s="51">
        <v>37</v>
      </c>
    </row>
    <row r="36" spans="1:64" ht="15">
      <c r="A36" s="84" t="s">
        <v>234</v>
      </c>
      <c r="B36" s="84" t="s">
        <v>242</v>
      </c>
      <c r="C36" s="53"/>
      <c r="D36" s="54"/>
      <c r="E36" s="65"/>
      <c r="F36" s="55"/>
      <c r="G36" s="53"/>
      <c r="H36" s="57"/>
      <c r="I36" s="56"/>
      <c r="J36" s="56"/>
      <c r="K36" s="36" t="s">
        <v>65</v>
      </c>
      <c r="L36" s="83">
        <v>47</v>
      </c>
      <c r="M36" s="83"/>
      <c r="N36" s="63"/>
      <c r="O36" s="86" t="s">
        <v>255</v>
      </c>
      <c r="P36" s="88">
        <v>43520.21388888889</v>
      </c>
      <c r="Q36" s="86" t="s">
        <v>285</v>
      </c>
      <c r="R36" s="86"/>
      <c r="S36" s="86"/>
      <c r="T36" s="86" t="s">
        <v>351</v>
      </c>
      <c r="U36" s="86"/>
      <c r="V36" s="89" t="s">
        <v>407</v>
      </c>
      <c r="W36" s="88">
        <v>43520.21388888889</v>
      </c>
      <c r="X36" s="89" t="s">
        <v>449</v>
      </c>
      <c r="Y36" s="86"/>
      <c r="Z36" s="86"/>
      <c r="AA36" s="92" t="s">
        <v>506</v>
      </c>
      <c r="AB36" s="86"/>
      <c r="AC36" s="86" t="b">
        <v>0</v>
      </c>
      <c r="AD36" s="86">
        <v>0</v>
      </c>
      <c r="AE36" s="92" t="s">
        <v>530</v>
      </c>
      <c r="AF36" s="86" t="b">
        <v>0</v>
      </c>
      <c r="AG36" s="86" t="s">
        <v>534</v>
      </c>
      <c r="AH36" s="86"/>
      <c r="AI36" s="92" t="s">
        <v>530</v>
      </c>
      <c r="AJ36" s="86" t="b">
        <v>0</v>
      </c>
      <c r="AK36" s="86">
        <v>2</v>
      </c>
      <c r="AL36" s="92" t="s">
        <v>521</v>
      </c>
      <c r="AM36" s="86" t="s">
        <v>543</v>
      </c>
      <c r="AN36" s="86" t="b">
        <v>0</v>
      </c>
      <c r="AO36" s="92" t="s">
        <v>521</v>
      </c>
      <c r="AP36" s="86" t="s">
        <v>176</v>
      </c>
      <c r="AQ36" s="86">
        <v>0</v>
      </c>
      <c r="AR36" s="86">
        <v>0</v>
      </c>
      <c r="AS36" s="86"/>
      <c r="AT36" s="86"/>
      <c r="AU36" s="86"/>
      <c r="AV36" s="86"/>
      <c r="AW36" s="86"/>
      <c r="AX36" s="86"/>
      <c r="AY36" s="86"/>
      <c r="AZ36" s="86"/>
      <c r="BA36">
        <v>6</v>
      </c>
      <c r="BB36" s="85" t="str">
        <f>REPLACE(INDEX(GroupVertices[Group],MATCH(Edges24[[#This Row],[Vertex 1]],GroupVertices[Vertex],0)),1,1,"")</f>
        <v>2</v>
      </c>
      <c r="BC36" s="85" t="str">
        <f>REPLACE(INDEX(GroupVertices[Group],MATCH(Edges24[[#This Row],[Vertex 2]],GroupVertices[Vertex],0)),1,1,"")</f>
        <v>2</v>
      </c>
      <c r="BD36" s="51">
        <v>0</v>
      </c>
      <c r="BE36" s="52">
        <v>0</v>
      </c>
      <c r="BF36" s="51">
        <v>0</v>
      </c>
      <c r="BG36" s="52">
        <v>0</v>
      </c>
      <c r="BH36" s="51">
        <v>0</v>
      </c>
      <c r="BI36" s="52">
        <v>0</v>
      </c>
      <c r="BJ36" s="51">
        <v>20</v>
      </c>
      <c r="BK36" s="52">
        <v>100</v>
      </c>
      <c r="BL36" s="51">
        <v>20</v>
      </c>
    </row>
    <row r="37" spans="1:64" ht="15">
      <c r="A37" s="84" t="s">
        <v>234</v>
      </c>
      <c r="B37" s="84" t="s">
        <v>242</v>
      </c>
      <c r="C37" s="53"/>
      <c r="D37" s="54"/>
      <c r="E37" s="65"/>
      <c r="F37" s="55"/>
      <c r="G37" s="53"/>
      <c r="H37" s="57"/>
      <c r="I37" s="56"/>
      <c r="J37" s="56"/>
      <c r="K37" s="36" t="s">
        <v>65</v>
      </c>
      <c r="L37" s="83">
        <v>48</v>
      </c>
      <c r="M37" s="83"/>
      <c r="N37" s="63"/>
      <c r="O37" s="86" t="s">
        <v>255</v>
      </c>
      <c r="P37" s="88">
        <v>43522.7109375</v>
      </c>
      <c r="Q37" s="86" t="s">
        <v>286</v>
      </c>
      <c r="R37" s="89" t="s">
        <v>320</v>
      </c>
      <c r="S37" s="86" t="s">
        <v>332</v>
      </c>
      <c r="T37" s="86" t="s">
        <v>352</v>
      </c>
      <c r="U37" s="89" t="s">
        <v>373</v>
      </c>
      <c r="V37" s="89" t="s">
        <v>373</v>
      </c>
      <c r="W37" s="88">
        <v>43522.7109375</v>
      </c>
      <c r="X37" s="89" t="s">
        <v>450</v>
      </c>
      <c r="Y37" s="86"/>
      <c r="Z37" s="86"/>
      <c r="AA37" s="92" t="s">
        <v>507</v>
      </c>
      <c r="AB37" s="86"/>
      <c r="AC37" s="86" t="b">
        <v>0</v>
      </c>
      <c r="AD37" s="86">
        <v>1</v>
      </c>
      <c r="AE37" s="92" t="s">
        <v>530</v>
      </c>
      <c r="AF37" s="86" t="b">
        <v>0</v>
      </c>
      <c r="AG37" s="86" t="s">
        <v>534</v>
      </c>
      <c r="AH37" s="86"/>
      <c r="AI37" s="92" t="s">
        <v>530</v>
      </c>
      <c r="AJ37" s="86" t="b">
        <v>0</v>
      </c>
      <c r="AK37" s="86">
        <v>0</v>
      </c>
      <c r="AL37" s="92" t="s">
        <v>530</v>
      </c>
      <c r="AM37" s="86" t="s">
        <v>543</v>
      </c>
      <c r="AN37" s="86" t="b">
        <v>0</v>
      </c>
      <c r="AO37" s="92" t="s">
        <v>507</v>
      </c>
      <c r="AP37" s="86" t="s">
        <v>176</v>
      </c>
      <c r="AQ37" s="86">
        <v>0</v>
      </c>
      <c r="AR37" s="86">
        <v>0</v>
      </c>
      <c r="AS37" s="86"/>
      <c r="AT37" s="86"/>
      <c r="AU37" s="86"/>
      <c r="AV37" s="86"/>
      <c r="AW37" s="86"/>
      <c r="AX37" s="86"/>
      <c r="AY37" s="86"/>
      <c r="AZ37" s="86"/>
      <c r="BA37">
        <v>6</v>
      </c>
      <c r="BB37" s="85" t="str">
        <f>REPLACE(INDEX(GroupVertices[Group],MATCH(Edges24[[#This Row],[Vertex 1]],GroupVertices[Vertex],0)),1,1,"")</f>
        <v>2</v>
      </c>
      <c r="BC37" s="85" t="str">
        <f>REPLACE(INDEX(GroupVertices[Group],MATCH(Edges24[[#This Row],[Vertex 2]],GroupVertices[Vertex],0)),1,1,"")</f>
        <v>2</v>
      </c>
      <c r="BD37" s="51"/>
      <c r="BE37" s="52"/>
      <c r="BF37" s="51"/>
      <c r="BG37" s="52"/>
      <c r="BH37" s="51"/>
      <c r="BI37" s="52"/>
      <c r="BJ37" s="51"/>
      <c r="BK37" s="52"/>
      <c r="BL37" s="51"/>
    </row>
    <row r="38" spans="1:64" ht="15">
      <c r="A38" s="84" t="s">
        <v>235</v>
      </c>
      <c r="B38" s="84" t="s">
        <v>237</v>
      </c>
      <c r="C38" s="53"/>
      <c r="D38" s="54"/>
      <c r="E38" s="65"/>
      <c r="F38" s="55"/>
      <c r="G38" s="53"/>
      <c r="H38" s="57"/>
      <c r="I38" s="56"/>
      <c r="J38" s="56"/>
      <c r="K38" s="36" t="s">
        <v>65</v>
      </c>
      <c r="L38" s="83">
        <v>51</v>
      </c>
      <c r="M38" s="83"/>
      <c r="N38" s="63"/>
      <c r="O38" s="86" t="s">
        <v>255</v>
      </c>
      <c r="P38" s="88">
        <v>43522.97318287037</v>
      </c>
      <c r="Q38" s="86" t="s">
        <v>275</v>
      </c>
      <c r="R38" s="86"/>
      <c r="S38" s="86"/>
      <c r="T38" s="86" t="s">
        <v>344</v>
      </c>
      <c r="U38" s="86"/>
      <c r="V38" s="89" t="s">
        <v>408</v>
      </c>
      <c r="W38" s="88">
        <v>43522.97318287037</v>
      </c>
      <c r="X38" s="89" t="s">
        <v>451</v>
      </c>
      <c r="Y38" s="86"/>
      <c r="Z38" s="86"/>
      <c r="AA38" s="92" t="s">
        <v>508</v>
      </c>
      <c r="AB38" s="86"/>
      <c r="AC38" s="86" t="b">
        <v>0</v>
      </c>
      <c r="AD38" s="86">
        <v>0</v>
      </c>
      <c r="AE38" s="92" t="s">
        <v>530</v>
      </c>
      <c r="AF38" s="86" t="b">
        <v>0</v>
      </c>
      <c r="AG38" s="86" t="s">
        <v>534</v>
      </c>
      <c r="AH38" s="86"/>
      <c r="AI38" s="92" t="s">
        <v>530</v>
      </c>
      <c r="AJ38" s="86" t="b">
        <v>0</v>
      </c>
      <c r="AK38" s="86">
        <v>2</v>
      </c>
      <c r="AL38" s="92" t="s">
        <v>510</v>
      </c>
      <c r="AM38" s="86" t="s">
        <v>541</v>
      </c>
      <c r="AN38" s="86" t="b">
        <v>0</v>
      </c>
      <c r="AO38" s="92" t="s">
        <v>510</v>
      </c>
      <c r="AP38" s="86" t="s">
        <v>176</v>
      </c>
      <c r="AQ38" s="86">
        <v>0</v>
      </c>
      <c r="AR38" s="86">
        <v>0</v>
      </c>
      <c r="AS38" s="86"/>
      <c r="AT38" s="86"/>
      <c r="AU38" s="86"/>
      <c r="AV38" s="86"/>
      <c r="AW38" s="86"/>
      <c r="AX38" s="86"/>
      <c r="AY38" s="86"/>
      <c r="AZ38" s="86"/>
      <c r="BA38">
        <v>1</v>
      </c>
      <c r="BB38" s="85" t="str">
        <f>REPLACE(INDEX(GroupVertices[Group],MATCH(Edges24[[#This Row],[Vertex 1]],GroupVertices[Vertex],0)),1,1,"")</f>
        <v>1</v>
      </c>
      <c r="BC38" s="85" t="str">
        <f>REPLACE(INDEX(GroupVertices[Group],MATCH(Edges24[[#This Row],[Vertex 2]],GroupVertices[Vertex],0)),1,1,"")</f>
        <v>1</v>
      </c>
      <c r="BD38" s="51">
        <v>2</v>
      </c>
      <c r="BE38" s="52">
        <v>9.090909090909092</v>
      </c>
      <c r="BF38" s="51">
        <v>2</v>
      </c>
      <c r="BG38" s="52">
        <v>9.090909090909092</v>
      </c>
      <c r="BH38" s="51">
        <v>0</v>
      </c>
      <c r="BI38" s="52">
        <v>0</v>
      </c>
      <c r="BJ38" s="51">
        <v>18</v>
      </c>
      <c r="BK38" s="52">
        <v>81.81818181818181</v>
      </c>
      <c r="BL38" s="51">
        <v>22</v>
      </c>
    </row>
    <row r="39" spans="1:64" ht="15">
      <c r="A39" s="84" t="s">
        <v>236</v>
      </c>
      <c r="B39" s="84" t="s">
        <v>244</v>
      </c>
      <c r="C39" s="53"/>
      <c r="D39" s="54"/>
      <c r="E39" s="65"/>
      <c r="F39" s="55"/>
      <c r="G39" s="53"/>
      <c r="H39" s="57"/>
      <c r="I39" s="56"/>
      <c r="J39" s="56"/>
      <c r="K39" s="36" t="s">
        <v>65</v>
      </c>
      <c r="L39" s="83">
        <v>52</v>
      </c>
      <c r="M39" s="83"/>
      <c r="N39" s="63"/>
      <c r="O39" s="86" t="s">
        <v>255</v>
      </c>
      <c r="P39" s="88">
        <v>43522.97540509259</v>
      </c>
      <c r="Q39" s="86" t="s">
        <v>287</v>
      </c>
      <c r="R39" s="86"/>
      <c r="S39" s="86"/>
      <c r="T39" s="86"/>
      <c r="U39" s="86"/>
      <c r="V39" s="89" t="s">
        <v>409</v>
      </c>
      <c r="W39" s="88">
        <v>43522.97540509259</v>
      </c>
      <c r="X39" s="89" t="s">
        <v>452</v>
      </c>
      <c r="Y39" s="86"/>
      <c r="Z39" s="86"/>
      <c r="AA39" s="92" t="s">
        <v>509</v>
      </c>
      <c r="AB39" s="86"/>
      <c r="AC39" s="86" t="b">
        <v>0</v>
      </c>
      <c r="AD39" s="86">
        <v>0</v>
      </c>
      <c r="AE39" s="92" t="s">
        <v>530</v>
      </c>
      <c r="AF39" s="86" t="b">
        <v>0</v>
      </c>
      <c r="AG39" s="86" t="s">
        <v>534</v>
      </c>
      <c r="AH39" s="86"/>
      <c r="AI39" s="92" t="s">
        <v>530</v>
      </c>
      <c r="AJ39" s="86" t="b">
        <v>0</v>
      </c>
      <c r="AK39" s="86">
        <v>2</v>
      </c>
      <c r="AL39" s="92" t="s">
        <v>518</v>
      </c>
      <c r="AM39" s="86" t="s">
        <v>538</v>
      </c>
      <c r="AN39" s="86" t="b">
        <v>0</v>
      </c>
      <c r="AO39" s="92" t="s">
        <v>518</v>
      </c>
      <c r="AP39" s="86" t="s">
        <v>176</v>
      </c>
      <c r="AQ39" s="86">
        <v>0</v>
      </c>
      <c r="AR39" s="86">
        <v>0</v>
      </c>
      <c r="AS39" s="86"/>
      <c r="AT39" s="86"/>
      <c r="AU39" s="86"/>
      <c r="AV39" s="86"/>
      <c r="AW39" s="86"/>
      <c r="AX39" s="86"/>
      <c r="AY39" s="86"/>
      <c r="AZ39" s="86"/>
      <c r="BA39">
        <v>1</v>
      </c>
      <c r="BB39" s="85" t="str">
        <f>REPLACE(INDEX(GroupVertices[Group],MATCH(Edges24[[#This Row],[Vertex 1]],GroupVertices[Vertex],0)),1,1,"")</f>
        <v>3</v>
      </c>
      <c r="BC39" s="85" t="str">
        <f>REPLACE(INDEX(GroupVertices[Group],MATCH(Edges24[[#This Row],[Vertex 2]],GroupVertices[Vertex],0)),1,1,"")</f>
        <v>3</v>
      </c>
      <c r="BD39" s="51"/>
      <c r="BE39" s="52"/>
      <c r="BF39" s="51"/>
      <c r="BG39" s="52"/>
      <c r="BH39" s="51"/>
      <c r="BI39" s="52"/>
      <c r="BJ39" s="51"/>
      <c r="BK39" s="52"/>
      <c r="BL39" s="51"/>
    </row>
    <row r="40" spans="1:64" ht="15">
      <c r="A40" s="84" t="s">
        <v>237</v>
      </c>
      <c r="B40" s="84" t="s">
        <v>237</v>
      </c>
      <c r="C40" s="53"/>
      <c r="D40" s="54"/>
      <c r="E40" s="65"/>
      <c r="F40" s="55"/>
      <c r="G40" s="53"/>
      <c r="H40" s="57"/>
      <c r="I40" s="56"/>
      <c r="J40" s="56"/>
      <c r="K40" s="36" t="s">
        <v>65</v>
      </c>
      <c r="L40" s="83">
        <v>54</v>
      </c>
      <c r="M40" s="83"/>
      <c r="N40" s="63"/>
      <c r="O40" s="86" t="s">
        <v>176</v>
      </c>
      <c r="P40" s="88">
        <v>43522.93751157408</v>
      </c>
      <c r="Q40" s="86" t="s">
        <v>288</v>
      </c>
      <c r="R40" s="89" t="s">
        <v>321</v>
      </c>
      <c r="S40" s="86" t="s">
        <v>328</v>
      </c>
      <c r="T40" s="86" t="s">
        <v>353</v>
      </c>
      <c r="U40" s="89" t="s">
        <v>374</v>
      </c>
      <c r="V40" s="89" t="s">
        <v>374</v>
      </c>
      <c r="W40" s="88">
        <v>43522.93751157408</v>
      </c>
      <c r="X40" s="89" t="s">
        <v>453</v>
      </c>
      <c r="Y40" s="86"/>
      <c r="Z40" s="86"/>
      <c r="AA40" s="92" t="s">
        <v>510</v>
      </c>
      <c r="AB40" s="86"/>
      <c r="AC40" s="86" t="b">
        <v>0</v>
      </c>
      <c r="AD40" s="86">
        <v>2</v>
      </c>
      <c r="AE40" s="92" t="s">
        <v>530</v>
      </c>
      <c r="AF40" s="86" t="b">
        <v>0</v>
      </c>
      <c r="AG40" s="86" t="s">
        <v>534</v>
      </c>
      <c r="AH40" s="86"/>
      <c r="AI40" s="92" t="s">
        <v>530</v>
      </c>
      <c r="AJ40" s="86" t="b">
        <v>0</v>
      </c>
      <c r="AK40" s="86">
        <v>2</v>
      </c>
      <c r="AL40" s="92" t="s">
        <v>530</v>
      </c>
      <c r="AM40" s="86" t="s">
        <v>541</v>
      </c>
      <c r="AN40" s="86" t="b">
        <v>0</v>
      </c>
      <c r="AO40" s="92" t="s">
        <v>510</v>
      </c>
      <c r="AP40" s="86" t="s">
        <v>176</v>
      </c>
      <c r="AQ40" s="86">
        <v>0</v>
      </c>
      <c r="AR40" s="86">
        <v>0</v>
      </c>
      <c r="AS40" s="86" t="s">
        <v>549</v>
      </c>
      <c r="AT40" s="86" t="s">
        <v>550</v>
      </c>
      <c r="AU40" s="86" t="s">
        <v>551</v>
      </c>
      <c r="AV40" s="86" t="s">
        <v>552</v>
      </c>
      <c r="AW40" s="86" t="s">
        <v>553</v>
      </c>
      <c r="AX40" s="86" t="s">
        <v>554</v>
      </c>
      <c r="AY40" s="86" t="s">
        <v>555</v>
      </c>
      <c r="AZ40" s="89" t="s">
        <v>556</v>
      </c>
      <c r="BA40">
        <v>1</v>
      </c>
      <c r="BB40" s="85" t="str">
        <f>REPLACE(INDEX(GroupVertices[Group],MATCH(Edges24[[#This Row],[Vertex 1]],GroupVertices[Vertex],0)),1,1,"")</f>
        <v>1</v>
      </c>
      <c r="BC40" s="85" t="str">
        <f>REPLACE(INDEX(GroupVertices[Group],MATCH(Edges24[[#This Row],[Vertex 2]],GroupVertices[Vertex],0)),1,1,"")</f>
        <v>1</v>
      </c>
      <c r="BD40" s="51">
        <v>2</v>
      </c>
      <c r="BE40" s="52">
        <v>8.695652173913043</v>
      </c>
      <c r="BF40" s="51">
        <v>2</v>
      </c>
      <c r="BG40" s="52">
        <v>8.695652173913043</v>
      </c>
      <c r="BH40" s="51">
        <v>0</v>
      </c>
      <c r="BI40" s="52">
        <v>0</v>
      </c>
      <c r="BJ40" s="51">
        <v>19</v>
      </c>
      <c r="BK40" s="52">
        <v>82.6086956521739</v>
      </c>
      <c r="BL40" s="51">
        <v>23</v>
      </c>
    </row>
    <row r="41" spans="1:64" ht="15">
      <c r="A41" s="84" t="s">
        <v>238</v>
      </c>
      <c r="B41" s="84" t="s">
        <v>237</v>
      </c>
      <c r="C41" s="53"/>
      <c r="D41" s="54"/>
      <c r="E41" s="65"/>
      <c r="F41" s="55"/>
      <c r="G41" s="53"/>
      <c r="H41" s="57"/>
      <c r="I41" s="56"/>
      <c r="J41" s="56"/>
      <c r="K41" s="36" t="s">
        <v>65</v>
      </c>
      <c r="L41" s="83">
        <v>55</v>
      </c>
      <c r="M41" s="83"/>
      <c r="N41" s="63"/>
      <c r="O41" s="86" t="s">
        <v>255</v>
      </c>
      <c r="P41" s="88">
        <v>43522.98159722222</v>
      </c>
      <c r="Q41" s="86" t="s">
        <v>289</v>
      </c>
      <c r="R41" s="89" t="s">
        <v>322</v>
      </c>
      <c r="S41" s="86" t="s">
        <v>329</v>
      </c>
      <c r="T41" s="86" t="s">
        <v>354</v>
      </c>
      <c r="U41" s="86"/>
      <c r="V41" s="89" t="s">
        <v>410</v>
      </c>
      <c r="W41" s="88">
        <v>43522.98159722222</v>
      </c>
      <c r="X41" s="89" t="s">
        <v>454</v>
      </c>
      <c r="Y41" s="86"/>
      <c r="Z41" s="86"/>
      <c r="AA41" s="92" t="s">
        <v>511</v>
      </c>
      <c r="AB41" s="86"/>
      <c r="AC41" s="86" t="b">
        <v>0</v>
      </c>
      <c r="AD41" s="86">
        <v>0</v>
      </c>
      <c r="AE41" s="92" t="s">
        <v>530</v>
      </c>
      <c r="AF41" s="86" t="b">
        <v>0</v>
      </c>
      <c r="AG41" s="86" t="s">
        <v>534</v>
      </c>
      <c r="AH41" s="86"/>
      <c r="AI41" s="92" t="s">
        <v>530</v>
      </c>
      <c r="AJ41" s="86" t="b">
        <v>0</v>
      </c>
      <c r="AK41" s="86">
        <v>0</v>
      </c>
      <c r="AL41" s="92" t="s">
        <v>530</v>
      </c>
      <c r="AM41" s="86" t="s">
        <v>546</v>
      </c>
      <c r="AN41" s="86" t="b">
        <v>1</v>
      </c>
      <c r="AO41" s="92" t="s">
        <v>511</v>
      </c>
      <c r="AP41" s="86" t="s">
        <v>176</v>
      </c>
      <c r="AQ41" s="86">
        <v>0</v>
      </c>
      <c r="AR41" s="86">
        <v>0</v>
      </c>
      <c r="AS41" s="86"/>
      <c r="AT41" s="86"/>
      <c r="AU41" s="86"/>
      <c r="AV41" s="86"/>
      <c r="AW41" s="86"/>
      <c r="AX41" s="86"/>
      <c r="AY41" s="86"/>
      <c r="AZ41" s="86"/>
      <c r="BA41">
        <v>1</v>
      </c>
      <c r="BB41" s="85" t="str">
        <f>REPLACE(INDEX(GroupVertices[Group],MATCH(Edges24[[#This Row],[Vertex 1]],GroupVertices[Vertex],0)),1,1,"")</f>
        <v>1</v>
      </c>
      <c r="BC41" s="85" t="str">
        <f>REPLACE(INDEX(GroupVertices[Group],MATCH(Edges24[[#This Row],[Vertex 2]],GroupVertices[Vertex],0)),1,1,"")</f>
        <v>1</v>
      </c>
      <c r="BD41" s="51">
        <v>1</v>
      </c>
      <c r="BE41" s="52">
        <v>5.555555555555555</v>
      </c>
      <c r="BF41" s="51">
        <v>2</v>
      </c>
      <c r="BG41" s="52">
        <v>11.11111111111111</v>
      </c>
      <c r="BH41" s="51">
        <v>0</v>
      </c>
      <c r="BI41" s="52">
        <v>0</v>
      </c>
      <c r="BJ41" s="51">
        <v>15</v>
      </c>
      <c r="BK41" s="52">
        <v>83.33333333333333</v>
      </c>
      <c r="BL41" s="51">
        <v>18</v>
      </c>
    </row>
    <row r="42" spans="1:64" ht="15">
      <c r="A42" s="84" t="s">
        <v>239</v>
      </c>
      <c r="B42" s="84" t="s">
        <v>239</v>
      </c>
      <c r="C42" s="53"/>
      <c r="D42" s="54"/>
      <c r="E42" s="65"/>
      <c r="F42" s="55"/>
      <c r="G42" s="53"/>
      <c r="H42" s="57"/>
      <c r="I42" s="56"/>
      <c r="J42" s="56"/>
      <c r="K42" s="36" t="s">
        <v>65</v>
      </c>
      <c r="L42" s="83">
        <v>56</v>
      </c>
      <c r="M42" s="83"/>
      <c r="N42" s="63"/>
      <c r="O42" s="86" t="s">
        <v>176</v>
      </c>
      <c r="P42" s="88">
        <v>43523.588055555556</v>
      </c>
      <c r="Q42" s="86" t="s">
        <v>290</v>
      </c>
      <c r="R42" s="89" t="s">
        <v>323</v>
      </c>
      <c r="S42" s="86" t="s">
        <v>329</v>
      </c>
      <c r="T42" s="86"/>
      <c r="U42" s="86"/>
      <c r="V42" s="89" t="s">
        <v>411</v>
      </c>
      <c r="W42" s="88">
        <v>43523.588055555556</v>
      </c>
      <c r="X42" s="89" t="s">
        <v>455</v>
      </c>
      <c r="Y42" s="86"/>
      <c r="Z42" s="86"/>
      <c r="AA42" s="92" t="s">
        <v>512</v>
      </c>
      <c r="AB42" s="86"/>
      <c r="AC42" s="86" t="b">
        <v>0</v>
      </c>
      <c r="AD42" s="86">
        <v>0</v>
      </c>
      <c r="AE42" s="92" t="s">
        <v>530</v>
      </c>
      <c r="AF42" s="86" t="b">
        <v>0</v>
      </c>
      <c r="AG42" s="86" t="s">
        <v>534</v>
      </c>
      <c r="AH42" s="86"/>
      <c r="AI42" s="92" t="s">
        <v>530</v>
      </c>
      <c r="AJ42" s="86" t="b">
        <v>0</v>
      </c>
      <c r="AK42" s="86">
        <v>0</v>
      </c>
      <c r="AL42" s="92" t="s">
        <v>530</v>
      </c>
      <c r="AM42" s="86" t="s">
        <v>539</v>
      </c>
      <c r="AN42" s="86" t="b">
        <v>1</v>
      </c>
      <c r="AO42" s="92" t="s">
        <v>512</v>
      </c>
      <c r="AP42" s="86" t="s">
        <v>176</v>
      </c>
      <c r="AQ42" s="86">
        <v>0</v>
      </c>
      <c r="AR42" s="86">
        <v>0</v>
      </c>
      <c r="AS42" s="86"/>
      <c r="AT42" s="86"/>
      <c r="AU42" s="86"/>
      <c r="AV42" s="86"/>
      <c r="AW42" s="86"/>
      <c r="AX42" s="86"/>
      <c r="AY42" s="86"/>
      <c r="AZ42" s="86"/>
      <c r="BA42">
        <v>1</v>
      </c>
      <c r="BB42" s="85" t="str">
        <f>REPLACE(INDEX(GroupVertices[Group],MATCH(Edges24[[#This Row],[Vertex 1]],GroupVertices[Vertex],0)),1,1,"")</f>
        <v>4</v>
      </c>
      <c r="BC42" s="85" t="str">
        <f>REPLACE(INDEX(GroupVertices[Group],MATCH(Edges24[[#This Row],[Vertex 2]],GroupVertices[Vertex],0)),1,1,"")</f>
        <v>4</v>
      </c>
      <c r="BD42" s="51">
        <v>1</v>
      </c>
      <c r="BE42" s="52">
        <v>5.2631578947368425</v>
      </c>
      <c r="BF42" s="51">
        <v>0</v>
      </c>
      <c r="BG42" s="52">
        <v>0</v>
      </c>
      <c r="BH42" s="51">
        <v>0</v>
      </c>
      <c r="BI42" s="52">
        <v>0</v>
      </c>
      <c r="BJ42" s="51">
        <v>18</v>
      </c>
      <c r="BK42" s="52">
        <v>94.73684210526316</v>
      </c>
      <c r="BL42" s="51">
        <v>19</v>
      </c>
    </row>
    <row r="43" spans="1:64" ht="15">
      <c r="A43" s="84" t="s">
        <v>240</v>
      </c>
      <c r="B43" s="84" t="s">
        <v>239</v>
      </c>
      <c r="C43" s="53"/>
      <c r="D43" s="54"/>
      <c r="E43" s="65"/>
      <c r="F43" s="55"/>
      <c r="G43" s="53"/>
      <c r="H43" s="57"/>
      <c r="I43" s="56"/>
      <c r="J43" s="56"/>
      <c r="K43" s="36" t="s">
        <v>65</v>
      </c>
      <c r="L43" s="83">
        <v>57</v>
      </c>
      <c r="M43" s="83"/>
      <c r="N43" s="63"/>
      <c r="O43" s="86" t="s">
        <v>255</v>
      </c>
      <c r="P43" s="88">
        <v>43523.59226851852</v>
      </c>
      <c r="Q43" s="86" t="s">
        <v>291</v>
      </c>
      <c r="R43" s="86"/>
      <c r="S43" s="86"/>
      <c r="T43" s="86"/>
      <c r="U43" s="86"/>
      <c r="V43" s="89" t="s">
        <v>412</v>
      </c>
      <c r="W43" s="88">
        <v>43523.59226851852</v>
      </c>
      <c r="X43" s="89" t="s">
        <v>456</v>
      </c>
      <c r="Y43" s="86"/>
      <c r="Z43" s="86"/>
      <c r="AA43" s="92" t="s">
        <v>513</v>
      </c>
      <c r="AB43" s="86"/>
      <c r="AC43" s="86" t="b">
        <v>0</v>
      </c>
      <c r="AD43" s="86">
        <v>0</v>
      </c>
      <c r="AE43" s="92" t="s">
        <v>530</v>
      </c>
      <c r="AF43" s="86" t="b">
        <v>0</v>
      </c>
      <c r="AG43" s="86" t="s">
        <v>534</v>
      </c>
      <c r="AH43" s="86"/>
      <c r="AI43" s="92" t="s">
        <v>530</v>
      </c>
      <c r="AJ43" s="86" t="b">
        <v>0</v>
      </c>
      <c r="AK43" s="86">
        <v>3</v>
      </c>
      <c r="AL43" s="92" t="s">
        <v>512</v>
      </c>
      <c r="AM43" s="86" t="s">
        <v>538</v>
      </c>
      <c r="AN43" s="86" t="b">
        <v>0</v>
      </c>
      <c r="AO43" s="92" t="s">
        <v>512</v>
      </c>
      <c r="AP43" s="86" t="s">
        <v>176</v>
      </c>
      <c r="AQ43" s="86">
        <v>0</v>
      </c>
      <c r="AR43" s="86">
        <v>0</v>
      </c>
      <c r="AS43" s="86"/>
      <c r="AT43" s="86"/>
      <c r="AU43" s="86"/>
      <c r="AV43" s="86"/>
      <c r="AW43" s="86"/>
      <c r="AX43" s="86"/>
      <c r="AY43" s="86"/>
      <c r="AZ43" s="86"/>
      <c r="BA43">
        <v>1</v>
      </c>
      <c r="BB43" s="85" t="str">
        <f>REPLACE(INDEX(GroupVertices[Group],MATCH(Edges24[[#This Row],[Vertex 1]],GroupVertices[Vertex],0)),1,1,"")</f>
        <v>4</v>
      </c>
      <c r="BC43" s="85" t="str">
        <f>REPLACE(INDEX(GroupVertices[Group],MATCH(Edges24[[#This Row],[Vertex 2]],GroupVertices[Vertex],0)),1,1,"")</f>
        <v>4</v>
      </c>
      <c r="BD43" s="51">
        <v>1</v>
      </c>
      <c r="BE43" s="52">
        <v>4.545454545454546</v>
      </c>
      <c r="BF43" s="51">
        <v>0</v>
      </c>
      <c r="BG43" s="52">
        <v>0</v>
      </c>
      <c r="BH43" s="51">
        <v>0</v>
      </c>
      <c r="BI43" s="52">
        <v>0</v>
      </c>
      <c r="BJ43" s="51">
        <v>21</v>
      </c>
      <c r="BK43" s="52">
        <v>95.45454545454545</v>
      </c>
      <c r="BL43" s="51">
        <v>22</v>
      </c>
    </row>
    <row r="44" spans="1:64" ht="15">
      <c r="A44" s="84" t="s">
        <v>241</v>
      </c>
      <c r="B44" s="84" t="s">
        <v>253</v>
      </c>
      <c r="C44" s="53"/>
      <c r="D44" s="54"/>
      <c r="E44" s="65"/>
      <c r="F44" s="55"/>
      <c r="G44" s="53"/>
      <c r="H44" s="57"/>
      <c r="I44" s="56"/>
      <c r="J44" s="56"/>
      <c r="K44" s="36" t="s">
        <v>65</v>
      </c>
      <c r="L44" s="83">
        <v>58</v>
      </c>
      <c r="M44" s="83"/>
      <c r="N44" s="63"/>
      <c r="O44" s="86" t="s">
        <v>256</v>
      </c>
      <c r="P44" s="88">
        <v>43523.71854166667</v>
      </c>
      <c r="Q44" s="86" t="s">
        <v>292</v>
      </c>
      <c r="R44" s="89" t="s">
        <v>324</v>
      </c>
      <c r="S44" s="86" t="s">
        <v>329</v>
      </c>
      <c r="T44" s="86"/>
      <c r="U44" s="86"/>
      <c r="V44" s="89" t="s">
        <v>413</v>
      </c>
      <c r="W44" s="88">
        <v>43523.71854166667</v>
      </c>
      <c r="X44" s="89" t="s">
        <v>457</v>
      </c>
      <c r="Y44" s="86"/>
      <c r="Z44" s="86"/>
      <c r="AA44" s="92" t="s">
        <v>514</v>
      </c>
      <c r="AB44" s="86"/>
      <c r="AC44" s="86" t="b">
        <v>0</v>
      </c>
      <c r="AD44" s="86">
        <v>0</v>
      </c>
      <c r="AE44" s="92" t="s">
        <v>533</v>
      </c>
      <c r="AF44" s="86" t="b">
        <v>0</v>
      </c>
      <c r="AG44" s="86" t="s">
        <v>534</v>
      </c>
      <c r="AH44" s="86"/>
      <c r="AI44" s="92" t="s">
        <v>530</v>
      </c>
      <c r="AJ44" s="86" t="b">
        <v>0</v>
      </c>
      <c r="AK44" s="86">
        <v>0</v>
      </c>
      <c r="AL44" s="92" t="s">
        <v>530</v>
      </c>
      <c r="AM44" s="86" t="s">
        <v>547</v>
      </c>
      <c r="AN44" s="86" t="b">
        <v>1</v>
      </c>
      <c r="AO44" s="92" t="s">
        <v>514</v>
      </c>
      <c r="AP44" s="86" t="s">
        <v>176</v>
      </c>
      <c r="AQ44" s="86">
        <v>0</v>
      </c>
      <c r="AR44" s="86">
        <v>0</v>
      </c>
      <c r="AS44" s="86"/>
      <c r="AT44" s="86"/>
      <c r="AU44" s="86"/>
      <c r="AV44" s="86"/>
      <c r="AW44" s="86"/>
      <c r="AX44" s="86"/>
      <c r="AY44" s="86"/>
      <c r="AZ44" s="86"/>
      <c r="BA44">
        <v>1</v>
      </c>
      <c r="BB44" s="85" t="str">
        <f>REPLACE(INDEX(GroupVertices[Group],MATCH(Edges24[[#This Row],[Vertex 1]],GroupVertices[Vertex],0)),1,1,"")</f>
        <v>3</v>
      </c>
      <c r="BC44" s="85" t="str">
        <f>REPLACE(INDEX(GroupVertices[Group],MATCH(Edges24[[#This Row],[Vertex 2]],GroupVertices[Vertex],0)),1,1,"")</f>
        <v>3</v>
      </c>
      <c r="BD44" s="51">
        <v>1</v>
      </c>
      <c r="BE44" s="52">
        <v>6.666666666666667</v>
      </c>
      <c r="BF44" s="51">
        <v>0</v>
      </c>
      <c r="BG44" s="52">
        <v>0</v>
      </c>
      <c r="BH44" s="51">
        <v>0</v>
      </c>
      <c r="BI44" s="52">
        <v>0</v>
      </c>
      <c r="BJ44" s="51">
        <v>14</v>
      </c>
      <c r="BK44" s="52">
        <v>93.33333333333333</v>
      </c>
      <c r="BL44" s="51">
        <v>15</v>
      </c>
    </row>
    <row r="45" spans="1:64" ht="15">
      <c r="A45" s="84" t="s">
        <v>242</v>
      </c>
      <c r="B45" s="84" t="s">
        <v>252</v>
      </c>
      <c r="C45" s="53"/>
      <c r="D45" s="54"/>
      <c r="E45" s="65"/>
      <c r="F45" s="55"/>
      <c r="G45" s="53"/>
      <c r="H45" s="57"/>
      <c r="I45" s="56"/>
      <c r="J45" s="56"/>
      <c r="K45" s="36" t="s">
        <v>65</v>
      </c>
      <c r="L45" s="83">
        <v>60</v>
      </c>
      <c r="M45" s="83"/>
      <c r="N45" s="63"/>
      <c r="O45" s="86" t="s">
        <v>255</v>
      </c>
      <c r="P45" s="88">
        <v>43522.67716435185</v>
      </c>
      <c r="Q45" s="86" t="s">
        <v>293</v>
      </c>
      <c r="R45" s="89" t="s">
        <v>320</v>
      </c>
      <c r="S45" s="86" t="s">
        <v>332</v>
      </c>
      <c r="T45" s="86" t="s">
        <v>355</v>
      </c>
      <c r="U45" s="89" t="s">
        <v>375</v>
      </c>
      <c r="V45" s="89" t="s">
        <v>375</v>
      </c>
      <c r="W45" s="88">
        <v>43522.67716435185</v>
      </c>
      <c r="X45" s="89" t="s">
        <v>458</v>
      </c>
      <c r="Y45" s="86"/>
      <c r="Z45" s="86"/>
      <c r="AA45" s="92" t="s">
        <v>515</v>
      </c>
      <c r="AB45" s="86"/>
      <c r="AC45" s="86" t="b">
        <v>0</v>
      </c>
      <c r="AD45" s="86">
        <v>2</v>
      </c>
      <c r="AE45" s="92" t="s">
        <v>530</v>
      </c>
      <c r="AF45" s="86" t="b">
        <v>0</v>
      </c>
      <c r="AG45" s="86" t="s">
        <v>534</v>
      </c>
      <c r="AH45" s="86"/>
      <c r="AI45" s="92" t="s">
        <v>530</v>
      </c>
      <c r="AJ45" s="86" t="b">
        <v>0</v>
      </c>
      <c r="AK45" s="86">
        <v>0</v>
      </c>
      <c r="AL45" s="92" t="s">
        <v>530</v>
      </c>
      <c r="AM45" s="86" t="s">
        <v>543</v>
      </c>
      <c r="AN45" s="86" t="b">
        <v>0</v>
      </c>
      <c r="AO45" s="92" t="s">
        <v>515</v>
      </c>
      <c r="AP45" s="86" t="s">
        <v>176</v>
      </c>
      <c r="AQ45" s="86">
        <v>0</v>
      </c>
      <c r="AR45" s="86">
        <v>0</v>
      </c>
      <c r="AS45" s="86"/>
      <c r="AT45" s="86"/>
      <c r="AU45" s="86"/>
      <c r="AV45" s="86"/>
      <c r="AW45" s="86"/>
      <c r="AX45" s="86"/>
      <c r="AY45" s="86"/>
      <c r="AZ45" s="86"/>
      <c r="BA45">
        <v>2</v>
      </c>
      <c r="BB45" s="85" t="str">
        <f>REPLACE(INDEX(GroupVertices[Group],MATCH(Edges24[[#This Row],[Vertex 1]],GroupVertices[Vertex],0)),1,1,"")</f>
        <v>2</v>
      </c>
      <c r="BC45" s="85" t="str">
        <f>REPLACE(INDEX(GroupVertices[Group],MATCH(Edges24[[#This Row],[Vertex 2]],GroupVertices[Vertex],0)),1,1,"")</f>
        <v>2</v>
      </c>
      <c r="BD45" s="51">
        <v>2</v>
      </c>
      <c r="BE45" s="52">
        <v>6.25</v>
      </c>
      <c r="BF45" s="51">
        <v>0</v>
      </c>
      <c r="BG45" s="52">
        <v>0</v>
      </c>
      <c r="BH45" s="51">
        <v>0</v>
      </c>
      <c r="BI45" s="52">
        <v>0</v>
      </c>
      <c r="BJ45" s="51">
        <v>30</v>
      </c>
      <c r="BK45" s="52">
        <v>93.75</v>
      </c>
      <c r="BL45" s="51">
        <v>32</v>
      </c>
    </row>
    <row r="46" spans="1:64" ht="15">
      <c r="A46" s="84" t="s">
        <v>242</v>
      </c>
      <c r="B46" s="84" t="s">
        <v>252</v>
      </c>
      <c r="C46" s="53"/>
      <c r="D46" s="54"/>
      <c r="E46" s="65"/>
      <c r="F46" s="55"/>
      <c r="G46" s="53"/>
      <c r="H46" s="57"/>
      <c r="I46" s="56"/>
      <c r="J46" s="56"/>
      <c r="K46" s="36" t="s">
        <v>65</v>
      </c>
      <c r="L46" s="83">
        <v>61</v>
      </c>
      <c r="M46" s="83"/>
      <c r="N46" s="63"/>
      <c r="O46" s="86" t="s">
        <v>255</v>
      </c>
      <c r="P46" s="88">
        <v>43523.83752314815</v>
      </c>
      <c r="Q46" s="86" t="s">
        <v>294</v>
      </c>
      <c r="R46" s="89" t="s">
        <v>318</v>
      </c>
      <c r="S46" s="86" t="s">
        <v>332</v>
      </c>
      <c r="T46" s="86" t="s">
        <v>356</v>
      </c>
      <c r="U46" s="89" t="s">
        <v>376</v>
      </c>
      <c r="V46" s="89" t="s">
        <v>376</v>
      </c>
      <c r="W46" s="88">
        <v>43523.83752314815</v>
      </c>
      <c r="X46" s="89" t="s">
        <v>459</v>
      </c>
      <c r="Y46" s="86"/>
      <c r="Z46" s="86"/>
      <c r="AA46" s="92" t="s">
        <v>516</v>
      </c>
      <c r="AB46" s="86"/>
      <c r="AC46" s="86" t="b">
        <v>0</v>
      </c>
      <c r="AD46" s="86">
        <v>1</v>
      </c>
      <c r="AE46" s="92" t="s">
        <v>530</v>
      </c>
      <c r="AF46" s="86" t="b">
        <v>0</v>
      </c>
      <c r="AG46" s="86" t="s">
        <v>534</v>
      </c>
      <c r="AH46" s="86"/>
      <c r="AI46" s="92" t="s">
        <v>530</v>
      </c>
      <c r="AJ46" s="86" t="b">
        <v>0</v>
      </c>
      <c r="AK46" s="86">
        <v>0</v>
      </c>
      <c r="AL46" s="92" t="s">
        <v>530</v>
      </c>
      <c r="AM46" s="86" t="s">
        <v>543</v>
      </c>
      <c r="AN46" s="86" t="b">
        <v>0</v>
      </c>
      <c r="AO46" s="92" t="s">
        <v>516</v>
      </c>
      <c r="AP46" s="86" t="s">
        <v>176</v>
      </c>
      <c r="AQ46" s="86">
        <v>0</v>
      </c>
      <c r="AR46" s="86">
        <v>0</v>
      </c>
      <c r="AS46" s="86"/>
      <c r="AT46" s="86"/>
      <c r="AU46" s="86"/>
      <c r="AV46" s="86"/>
      <c r="AW46" s="86"/>
      <c r="AX46" s="86"/>
      <c r="AY46" s="86"/>
      <c r="AZ46" s="86"/>
      <c r="BA46">
        <v>2</v>
      </c>
      <c r="BB46" s="85" t="str">
        <f>REPLACE(INDEX(GroupVertices[Group],MATCH(Edges24[[#This Row],[Vertex 1]],GroupVertices[Vertex],0)),1,1,"")</f>
        <v>2</v>
      </c>
      <c r="BC46" s="85" t="str">
        <f>REPLACE(INDEX(GroupVertices[Group],MATCH(Edges24[[#This Row],[Vertex 2]],GroupVertices[Vertex],0)),1,1,"")</f>
        <v>2</v>
      </c>
      <c r="BD46" s="51"/>
      <c r="BE46" s="52"/>
      <c r="BF46" s="51"/>
      <c r="BG46" s="52"/>
      <c r="BH46" s="51"/>
      <c r="BI46" s="52"/>
      <c r="BJ46" s="51"/>
      <c r="BK46" s="52"/>
      <c r="BL46" s="51"/>
    </row>
    <row r="47" spans="1:64" ht="15">
      <c r="A47" s="84" t="s">
        <v>242</v>
      </c>
      <c r="B47" s="84" t="s">
        <v>251</v>
      </c>
      <c r="C47" s="53"/>
      <c r="D47" s="54"/>
      <c r="E47" s="65"/>
      <c r="F47" s="55"/>
      <c r="G47" s="53"/>
      <c r="H47" s="57"/>
      <c r="I47" s="56"/>
      <c r="J47" s="56"/>
      <c r="K47" s="36" t="s">
        <v>65</v>
      </c>
      <c r="L47" s="83">
        <v>63</v>
      </c>
      <c r="M47" s="83"/>
      <c r="N47" s="63"/>
      <c r="O47" s="86" t="s">
        <v>255</v>
      </c>
      <c r="P47" s="88">
        <v>43509.65556712963</v>
      </c>
      <c r="Q47" s="86" t="s">
        <v>295</v>
      </c>
      <c r="R47" s="89" t="s">
        <v>320</v>
      </c>
      <c r="S47" s="86" t="s">
        <v>332</v>
      </c>
      <c r="T47" s="86" t="s">
        <v>357</v>
      </c>
      <c r="U47" s="89" t="s">
        <v>377</v>
      </c>
      <c r="V47" s="89" t="s">
        <v>377</v>
      </c>
      <c r="W47" s="88">
        <v>43509.65556712963</v>
      </c>
      <c r="X47" s="89" t="s">
        <v>460</v>
      </c>
      <c r="Y47" s="86"/>
      <c r="Z47" s="86"/>
      <c r="AA47" s="92" t="s">
        <v>517</v>
      </c>
      <c r="AB47" s="86"/>
      <c r="AC47" s="86" t="b">
        <v>0</v>
      </c>
      <c r="AD47" s="86">
        <v>2</v>
      </c>
      <c r="AE47" s="92" t="s">
        <v>530</v>
      </c>
      <c r="AF47" s="86" t="b">
        <v>0</v>
      </c>
      <c r="AG47" s="86" t="s">
        <v>534</v>
      </c>
      <c r="AH47" s="86"/>
      <c r="AI47" s="92" t="s">
        <v>530</v>
      </c>
      <c r="AJ47" s="86" t="b">
        <v>0</v>
      </c>
      <c r="AK47" s="86">
        <v>1</v>
      </c>
      <c r="AL47" s="92" t="s">
        <v>530</v>
      </c>
      <c r="AM47" s="86" t="s">
        <v>543</v>
      </c>
      <c r="AN47" s="86" t="b">
        <v>0</v>
      </c>
      <c r="AO47" s="92" t="s">
        <v>517</v>
      </c>
      <c r="AP47" s="86" t="s">
        <v>548</v>
      </c>
      <c r="AQ47" s="86">
        <v>0</v>
      </c>
      <c r="AR47" s="86">
        <v>0</v>
      </c>
      <c r="AS47" s="86"/>
      <c r="AT47" s="86"/>
      <c r="AU47" s="86"/>
      <c r="AV47" s="86"/>
      <c r="AW47" s="86"/>
      <c r="AX47" s="86"/>
      <c r="AY47" s="86"/>
      <c r="AZ47" s="86"/>
      <c r="BA47">
        <v>2</v>
      </c>
      <c r="BB47" s="85" t="str">
        <f>REPLACE(INDEX(GroupVertices[Group],MATCH(Edges24[[#This Row],[Vertex 1]],GroupVertices[Vertex],0)),1,1,"")</f>
        <v>2</v>
      </c>
      <c r="BC47" s="85" t="str">
        <f>REPLACE(INDEX(GroupVertices[Group],MATCH(Edges24[[#This Row],[Vertex 2]],GroupVertices[Vertex],0)),1,1,"")</f>
        <v>2</v>
      </c>
      <c r="BD47" s="51">
        <v>1</v>
      </c>
      <c r="BE47" s="52">
        <v>2.6315789473684212</v>
      </c>
      <c r="BF47" s="51">
        <v>0</v>
      </c>
      <c r="BG47" s="52">
        <v>0</v>
      </c>
      <c r="BH47" s="51">
        <v>0</v>
      </c>
      <c r="BI47" s="52">
        <v>0</v>
      </c>
      <c r="BJ47" s="51">
        <v>37</v>
      </c>
      <c r="BK47" s="52">
        <v>97.36842105263158</v>
      </c>
      <c r="BL47" s="51">
        <v>38</v>
      </c>
    </row>
    <row r="48" spans="1:64" ht="15">
      <c r="A48" s="84" t="s">
        <v>243</v>
      </c>
      <c r="B48" s="84" t="s">
        <v>244</v>
      </c>
      <c r="C48" s="53"/>
      <c r="D48" s="54"/>
      <c r="E48" s="65"/>
      <c r="F48" s="55"/>
      <c r="G48" s="53"/>
      <c r="H48" s="57"/>
      <c r="I48" s="56"/>
      <c r="J48" s="56"/>
      <c r="K48" s="36" t="s">
        <v>66</v>
      </c>
      <c r="L48" s="83">
        <v>65</v>
      </c>
      <c r="M48" s="83"/>
      <c r="N48" s="63"/>
      <c r="O48" s="86" t="s">
        <v>255</v>
      </c>
      <c r="P48" s="88">
        <v>43522.82929398148</v>
      </c>
      <c r="Q48" s="86" t="s">
        <v>296</v>
      </c>
      <c r="R48" s="89" t="s">
        <v>325</v>
      </c>
      <c r="S48" s="86" t="s">
        <v>328</v>
      </c>
      <c r="T48" s="86"/>
      <c r="U48" s="89" t="s">
        <v>378</v>
      </c>
      <c r="V48" s="89" t="s">
        <v>378</v>
      </c>
      <c r="W48" s="88">
        <v>43522.82929398148</v>
      </c>
      <c r="X48" s="89" t="s">
        <v>461</v>
      </c>
      <c r="Y48" s="86"/>
      <c r="Z48" s="86"/>
      <c r="AA48" s="92" t="s">
        <v>518</v>
      </c>
      <c r="AB48" s="86"/>
      <c r="AC48" s="86" t="b">
        <v>0</v>
      </c>
      <c r="AD48" s="86">
        <v>3</v>
      </c>
      <c r="AE48" s="92" t="s">
        <v>530</v>
      </c>
      <c r="AF48" s="86" t="b">
        <v>0</v>
      </c>
      <c r="AG48" s="86" t="s">
        <v>534</v>
      </c>
      <c r="AH48" s="86"/>
      <c r="AI48" s="92" t="s">
        <v>530</v>
      </c>
      <c r="AJ48" s="86" t="b">
        <v>0</v>
      </c>
      <c r="AK48" s="86">
        <v>2</v>
      </c>
      <c r="AL48" s="92" t="s">
        <v>530</v>
      </c>
      <c r="AM48" s="86" t="s">
        <v>539</v>
      </c>
      <c r="AN48" s="86" t="b">
        <v>0</v>
      </c>
      <c r="AO48" s="92" t="s">
        <v>518</v>
      </c>
      <c r="AP48" s="86" t="s">
        <v>176</v>
      </c>
      <c r="AQ48" s="86">
        <v>0</v>
      </c>
      <c r="AR48" s="86">
        <v>0</v>
      </c>
      <c r="AS48" s="86"/>
      <c r="AT48" s="86"/>
      <c r="AU48" s="86"/>
      <c r="AV48" s="86"/>
      <c r="AW48" s="86"/>
      <c r="AX48" s="86"/>
      <c r="AY48" s="86"/>
      <c r="AZ48" s="86"/>
      <c r="BA48">
        <v>1</v>
      </c>
      <c r="BB48" s="85" t="str">
        <f>REPLACE(INDEX(GroupVertices[Group],MATCH(Edges24[[#This Row],[Vertex 1]],GroupVertices[Vertex],0)),1,1,"")</f>
        <v>3</v>
      </c>
      <c r="BC48" s="85" t="str">
        <f>REPLACE(INDEX(GroupVertices[Group],MATCH(Edges24[[#This Row],[Vertex 2]],GroupVertices[Vertex],0)),1,1,"")</f>
        <v>3</v>
      </c>
      <c r="BD48" s="51">
        <v>3</v>
      </c>
      <c r="BE48" s="52">
        <v>7.317073170731708</v>
      </c>
      <c r="BF48" s="51">
        <v>2</v>
      </c>
      <c r="BG48" s="52">
        <v>4.878048780487805</v>
      </c>
      <c r="BH48" s="51">
        <v>0</v>
      </c>
      <c r="BI48" s="52">
        <v>0</v>
      </c>
      <c r="BJ48" s="51">
        <v>36</v>
      </c>
      <c r="BK48" s="52">
        <v>87.8048780487805</v>
      </c>
      <c r="BL48" s="51">
        <v>41</v>
      </c>
    </row>
    <row r="49" spans="1:64" ht="15">
      <c r="A49" s="84" t="s">
        <v>244</v>
      </c>
      <c r="B49" s="84" t="s">
        <v>243</v>
      </c>
      <c r="C49" s="53"/>
      <c r="D49" s="54"/>
      <c r="E49" s="65"/>
      <c r="F49" s="55"/>
      <c r="G49" s="53"/>
      <c r="H49" s="57"/>
      <c r="I49" s="56"/>
      <c r="J49" s="56"/>
      <c r="K49" s="36" t="s">
        <v>66</v>
      </c>
      <c r="L49" s="83">
        <v>66</v>
      </c>
      <c r="M49" s="83"/>
      <c r="N49" s="63"/>
      <c r="O49" s="86" t="s">
        <v>255</v>
      </c>
      <c r="P49" s="88">
        <v>43523.84347222222</v>
      </c>
      <c r="Q49" s="86" t="s">
        <v>287</v>
      </c>
      <c r="R49" s="86"/>
      <c r="S49" s="86"/>
      <c r="T49" s="86"/>
      <c r="U49" s="86"/>
      <c r="V49" s="89" t="s">
        <v>414</v>
      </c>
      <c r="W49" s="88">
        <v>43523.84347222222</v>
      </c>
      <c r="X49" s="89" t="s">
        <v>462</v>
      </c>
      <c r="Y49" s="86"/>
      <c r="Z49" s="86"/>
      <c r="AA49" s="92" t="s">
        <v>519</v>
      </c>
      <c r="AB49" s="86"/>
      <c r="AC49" s="86" t="b">
        <v>0</v>
      </c>
      <c r="AD49" s="86">
        <v>0</v>
      </c>
      <c r="AE49" s="92" t="s">
        <v>530</v>
      </c>
      <c r="AF49" s="86" t="b">
        <v>0</v>
      </c>
      <c r="AG49" s="86" t="s">
        <v>534</v>
      </c>
      <c r="AH49" s="86"/>
      <c r="AI49" s="92" t="s">
        <v>530</v>
      </c>
      <c r="AJ49" s="86" t="b">
        <v>0</v>
      </c>
      <c r="AK49" s="86">
        <v>3</v>
      </c>
      <c r="AL49" s="92" t="s">
        <v>518</v>
      </c>
      <c r="AM49" s="86" t="s">
        <v>542</v>
      </c>
      <c r="AN49" s="86" t="b">
        <v>0</v>
      </c>
      <c r="AO49" s="92" t="s">
        <v>518</v>
      </c>
      <c r="AP49" s="86" t="s">
        <v>176</v>
      </c>
      <c r="AQ49" s="86">
        <v>0</v>
      </c>
      <c r="AR49" s="86">
        <v>0</v>
      </c>
      <c r="AS49" s="86"/>
      <c r="AT49" s="86"/>
      <c r="AU49" s="86"/>
      <c r="AV49" s="86"/>
      <c r="AW49" s="86"/>
      <c r="AX49" s="86"/>
      <c r="AY49" s="86"/>
      <c r="AZ49" s="86"/>
      <c r="BA49">
        <v>1</v>
      </c>
      <c r="BB49" s="85" t="str">
        <f>REPLACE(INDEX(GroupVertices[Group],MATCH(Edges24[[#This Row],[Vertex 1]],GroupVertices[Vertex],0)),1,1,"")</f>
        <v>3</v>
      </c>
      <c r="BC49" s="85" t="str">
        <f>REPLACE(INDEX(GroupVertices[Group],MATCH(Edges24[[#This Row],[Vertex 2]],GroupVertices[Vertex],0)),1,1,"")</f>
        <v>3</v>
      </c>
      <c r="BD49" s="51">
        <v>1</v>
      </c>
      <c r="BE49" s="52">
        <v>4.166666666666667</v>
      </c>
      <c r="BF49" s="51">
        <v>2</v>
      </c>
      <c r="BG49" s="52">
        <v>8.333333333333334</v>
      </c>
      <c r="BH49" s="51">
        <v>0</v>
      </c>
      <c r="BI49" s="52">
        <v>0</v>
      </c>
      <c r="BJ49" s="51">
        <v>21</v>
      </c>
      <c r="BK49" s="52">
        <v>87.5</v>
      </c>
      <c r="BL49" s="51">
        <v>24</v>
      </c>
    </row>
    <row r="50" spans="1:64" ht="15">
      <c r="A50" s="84" t="s">
        <v>242</v>
      </c>
      <c r="B50" s="84" t="s">
        <v>242</v>
      </c>
      <c r="C50" s="53"/>
      <c r="D50" s="54"/>
      <c r="E50" s="65"/>
      <c r="F50" s="55"/>
      <c r="G50" s="53"/>
      <c r="H50" s="57"/>
      <c r="I50" s="56"/>
      <c r="J50" s="56"/>
      <c r="K50" s="36" t="s">
        <v>65</v>
      </c>
      <c r="L50" s="83">
        <v>67</v>
      </c>
      <c r="M50" s="83"/>
      <c r="N50" s="63"/>
      <c r="O50" s="86" t="s">
        <v>176</v>
      </c>
      <c r="P50" s="88">
        <v>43496.65556712963</v>
      </c>
      <c r="Q50" s="86" t="s">
        <v>297</v>
      </c>
      <c r="R50" s="89" t="s">
        <v>320</v>
      </c>
      <c r="S50" s="86" t="s">
        <v>332</v>
      </c>
      <c r="T50" s="86" t="s">
        <v>358</v>
      </c>
      <c r="U50" s="89" t="s">
        <v>379</v>
      </c>
      <c r="V50" s="89" t="s">
        <v>379</v>
      </c>
      <c r="W50" s="88">
        <v>43496.65556712963</v>
      </c>
      <c r="X50" s="89" t="s">
        <v>463</v>
      </c>
      <c r="Y50" s="86"/>
      <c r="Z50" s="86"/>
      <c r="AA50" s="92" t="s">
        <v>520</v>
      </c>
      <c r="AB50" s="86"/>
      <c r="AC50" s="86" t="b">
        <v>0</v>
      </c>
      <c r="AD50" s="86">
        <v>1</v>
      </c>
      <c r="AE50" s="92" t="s">
        <v>530</v>
      </c>
      <c r="AF50" s="86" t="b">
        <v>0</v>
      </c>
      <c r="AG50" s="86" t="s">
        <v>534</v>
      </c>
      <c r="AH50" s="86"/>
      <c r="AI50" s="92" t="s">
        <v>530</v>
      </c>
      <c r="AJ50" s="86" t="b">
        <v>0</v>
      </c>
      <c r="AK50" s="86">
        <v>1</v>
      </c>
      <c r="AL50" s="92" t="s">
        <v>530</v>
      </c>
      <c r="AM50" s="86" t="s">
        <v>543</v>
      </c>
      <c r="AN50" s="86" t="b">
        <v>0</v>
      </c>
      <c r="AO50" s="92" t="s">
        <v>520</v>
      </c>
      <c r="AP50" s="86" t="s">
        <v>548</v>
      </c>
      <c r="AQ50" s="86">
        <v>0</v>
      </c>
      <c r="AR50" s="86">
        <v>0</v>
      </c>
      <c r="AS50" s="86"/>
      <c r="AT50" s="86"/>
      <c r="AU50" s="86"/>
      <c r="AV50" s="86"/>
      <c r="AW50" s="86"/>
      <c r="AX50" s="86"/>
      <c r="AY50" s="86"/>
      <c r="AZ50" s="86"/>
      <c r="BA50">
        <v>4</v>
      </c>
      <c r="BB50" s="85" t="str">
        <f>REPLACE(INDEX(GroupVertices[Group],MATCH(Edges24[[#This Row],[Vertex 1]],GroupVertices[Vertex],0)),1,1,"")</f>
        <v>2</v>
      </c>
      <c r="BC50" s="85" t="str">
        <f>REPLACE(INDEX(GroupVertices[Group],MATCH(Edges24[[#This Row],[Vertex 2]],GroupVertices[Vertex],0)),1,1,"")</f>
        <v>2</v>
      </c>
      <c r="BD50" s="51">
        <v>2</v>
      </c>
      <c r="BE50" s="52">
        <v>5.714285714285714</v>
      </c>
      <c r="BF50" s="51">
        <v>0</v>
      </c>
      <c r="BG50" s="52">
        <v>0</v>
      </c>
      <c r="BH50" s="51">
        <v>0</v>
      </c>
      <c r="BI50" s="52">
        <v>0</v>
      </c>
      <c r="BJ50" s="51">
        <v>33</v>
      </c>
      <c r="BK50" s="52">
        <v>94.28571428571429</v>
      </c>
      <c r="BL50" s="51">
        <v>35</v>
      </c>
    </row>
    <row r="51" spans="1:64" ht="15">
      <c r="A51" s="84" t="s">
        <v>242</v>
      </c>
      <c r="B51" s="84" t="s">
        <v>242</v>
      </c>
      <c r="C51" s="53"/>
      <c r="D51" s="54"/>
      <c r="E51" s="65"/>
      <c r="F51" s="55"/>
      <c r="G51" s="53"/>
      <c r="H51" s="57"/>
      <c r="I51" s="56"/>
      <c r="J51" s="56"/>
      <c r="K51" s="36" t="s">
        <v>65</v>
      </c>
      <c r="L51" s="83">
        <v>68</v>
      </c>
      <c r="M51" s="83"/>
      <c r="N51" s="63"/>
      <c r="O51" s="86" t="s">
        <v>176</v>
      </c>
      <c r="P51" s="88">
        <v>43510.655590277776</v>
      </c>
      <c r="Q51" s="86" t="s">
        <v>298</v>
      </c>
      <c r="R51" s="89" t="s">
        <v>320</v>
      </c>
      <c r="S51" s="86" t="s">
        <v>332</v>
      </c>
      <c r="T51" s="86" t="s">
        <v>359</v>
      </c>
      <c r="U51" s="89" t="s">
        <v>380</v>
      </c>
      <c r="V51" s="89" t="s">
        <v>380</v>
      </c>
      <c r="W51" s="88">
        <v>43510.655590277776</v>
      </c>
      <c r="X51" s="89" t="s">
        <v>464</v>
      </c>
      <c r="Y51" s="86"/>
      <c r="Z51" s="86"/>
      <c r="AA51" s="92" t="s">
        <v>521</v>
      </c>
      <c r="AB51" s="86"/>
      <c r="AC51" s="86" t="b">
        <v>0</v>
      </c>
      <c r="AD51" s="86">
        <v>0</v>
      </c>
      <c r="AE51" s="92" t="s">
        <v>530</v>
      </c>
      <c r="AF51" s="86" t="b">
        <v>0</v>
      </c>
      <c r="AG51" s="86" t="s">
        <v>534</v>
      </c>
      <c r="AH51" s="86"/>
      <c r="AI51" s="92" t="s">
        <v>530</v>
      </c>
      <c r="AJ51" s="86" t="b">
        <v>0</v>
      </c>
      <c r="AK51" s="86">
        <v>1</v>
      </c>
      <c r="AL51" s="92" t="s">
        <v>530</v>
      </c>
      <c r="AM51" s="86" t="s">
        <v>543</v>
      </c>
      <c r="AN51" s="86" t="b">
        <v>0</v>
      </c>
      <c r="AO51" s="92" t="s">
        <v>521</v>
      </c>
      <c r="AP51" s="86" t="s">
        <v>176</v>
      </c>
      <c r="AQ51" s="86">
        <v>0</v>
      </c>
      <c r="AR51" s="86">
        <v>0</v>
      </c>
      <c r="AS51" s="86"/>
      <c r="AT51" s="86"/>
      <c r="AU51" s="86"/>
      <c r="AV51" s="86"/>
      <c r="AW51" s="86"/>
      <c r="AX51" s="86"/>
      <c r="AY51" s="86"/>
      <c r="AZ51" s="86"/>
      <c r="BA51">
        <v>4</v>
      </c>
      <c r="BB51" s="85" t="str">
        <f>REPLACE(INDEX(GroupVertices[Group],MATCH(Edges24[[#This Row],[Vertex 1]],GroupVertices[Vertex],0)),1,1,"")</f>
        <v>2</v>
      </c>
      <c r="BC51" s="85" t="str">
        <f>REPLACE(INDEX(GroupVertices[Group],MATCH(Edges24[[#This Row],[Vertex 2]],GroupVertices[Vertex],0)),1,1,"")</f>
        <v>2</v>
      </c>
      <c r="BD51" s="51">
        <v>1</v>
      </c>
      <c r="BE51" s="52">
        <v>2.9411764705882355</v>
      </c>
      <c r="BF51" s="51">
        <v>0</v>
      </c>
      <c r="BG51" s="52">
        <v>0</v>
      </c>
      <c r="BH51" s="51">
        <v>0</v>
      </c>
      <c r="BI51" s="52">
        <v>0</v>
      </c>
      <c r="BJ51" s="51">
        <v>33</v>
      </c>
      <c r="BK51" s="52">
        <v>97.05882352941177</v>
      </c>
      <c r="BL51" s="51">
        <v>34</v>
      </c>
    </row>
    <row r="52" spans="1:64" ht="15">
      <c r="A52" s="84" t="s">
        <v>242</v>
      </c>
      <c r="B52" s="84" t="s">
        <v>242</v>
      </c>
      <c r="C52" s="53"/>
      <c r="D52" s="54"/>
      <c r="E52" s="65"/>
      <c r="F52" s="55"/>
      <c r="G52" s="53"/>
      <c r="H52" s="57"/>
      <c r="I52" s="56"/>
      <c r="J52" s="56"/>
      <c r="K52" s="36" t="s">
        <v>65</v>
      </c>
      <c r="L52" s="83">
        <v>69</v>
      </c>
      <c r="M52" s="83"/>
      <c r="N52" s="63"/>
      <c r="O52" s="86" t="s">
        <v>176</v>
      </c>
      <c r="P52" s="88">
        <v>43516.65557870371</v>
      </c>
      <c r="Q52" s="86" t="s">
        <v>299</v>
      </c>
      <c r="R52" s="89" t="s">
        <v>320</v>
      </c>
      <c r="S52" s="86" t="s">
        <v>332</v>
      </c>
      <c r="T52" s="86" t="s">
        <v>360</v>
      </c>
      <c r="U52" s="89" t="s">
        <v>381</v>
      </c>
      <c r="V52" s="89" t="s">
        <v>381</v>
      </c>
      <c r="W52" s="88">
        <v>43516.65557870371</v>
      </c>
      <c r="X52" s="89" t="s">
        <v>465</v>
      </c>
      <c r="Y52" s="86"/>
      <c r="Z52" s="86"/>
      <c r="AA52" s="92" t="s">
        <v>522</v>
      </c>
      <c r="AB52" s="86"/>
      <c r="AC52" s="86" t="b">
        <v>0</v>
      </c>
      <c r="AD52" s="86">
        <v>1</v>
      </c>
      <c r="AE52" s="92" t="s">
        <v>530</v>
      </c>
      <c r="AF52" s="86" t="b">
        <v>0</v>
      </c>
      <c r="AG52" s="86" t="s">
        <v>534</v>
      </c>
      <c r="AH52" s="86"/>
      <c r="AI52" s="92" t="s">
        <v>530</v>
      </c>
      <c r="AJ52" s="86" t="b">
        <v>0</v>
      </c>
      <c r="AK52" s="86">
        <v>1</v>
      </c>
      <c r="AL52" s="92" t="s">
        <v>530</v>
      </c>
      <c r="AM52" s="86" t="s">
        <v>543</v>
      </c>
      <c r="AN52" s="86" t="b">
        <v>0</v>
      </c>
      <c r="AO52" s="92" t="s">
        <v>522</v>
      </c>
      <c r="AP52" s="86" t="s">
        <v>176</v>
      </c>
      <c r="AQ52" s="86">
        <v>0</v>
      </c>
      <c r="AR52" s="86">
        <v>0</v>
      </c>
      <c r="AS52" s="86"/>
      <c r="AT52" s="86"/>
      <c r="AU52" s="86"/>
      <c r="AV52" s="86"/>
      <c r="AW52" s="86"/>
      <c r="AX52" s="86"/>
      <c r="AY52" s="86"/>
      <c r="AZ52" s="86"/>
      <c r="BA52">
        <v>4</v>
      </c>
      <c r="BB52" s="85" t="str">
        <f>REPLACE(INDEX(GroupVertices[Group],MATCH(Edges24[[#This Row],[Vertex 1]],GroupVertices[Vertex],0)),1,1,"")</f>
        <v>2</v>
      </c>
      <c r="BC52" s="85" t="str">
        <f>REPLACE(INDEX(GroupVertices[Group],MATCH(Edges24[[#This Row],[Vertex 2]],GroupVertices[Vertex],0)),1,1,"")</f>
        <v>2</v>
      </c>
      <c r="BD52" s="51">
        <v>1</v>
      </c>
      <c r="BE52" s="52">
        <v>2.7777777777777777</v>
      </c>
      <c r="BF52" s="51">
        <v>0</v>
      </c>
      <c r="BG52" s="52">
        <v>0</v>
      </c>
      <c r="BH52" s="51">
        <v>0</v>
      </c>
      <c r="BI52" s="52">
        <v>0</v>
      </c>
      <c r="BJ52" s="51">
        <v>35</v>
      </c>
      <c r="BK52" s="52">
        <v>97.22222222222223</v>
      </c>
      <c r="BL52" s="51">
        <v>36</v>
      </c>
    </row>
    <row r="53" spans="1:64" ht="15">
      <c r="A53" s="84" t="s">
        <v>242</v>
      </c>
      <c r="B53" s="84" t="s">
        <v>242</v>
      </c>
      <c r="C53" s="53"/>
      <c r="D53" s="54"/>
      <c r="E53" s="65"/>
      <c r="F53" s="55"/>
      <c r="G53" s="53"/>
      <c r="H53" s="57"/>
      <c r="I53" s="56"/>
      <c r="J53" s="56"/>
      <c r="K53" s="36" t="s">
        <v>65</v>
      </c>
      <c r="L53" s="83">
        <v>70</v>
      </c>
      <c r="M53" s="83"/>
      <c r="N53" s="63"/>
      <c r="O53" s="86" t="s">
        <v>176</v>
      </c>
      <c r="P53" s="88">
        <v>43517.65557870371</v>
      </c>
      <c r="Q53" s="86" t="s">
        <v>300</v>
      </c>
      <c r="R53" s="89" t="s">
        <v>320</v>
      </c>
      <c r="S53" s="86" t="s">
        <v>332</v>
      </c>
      <c r="T53" s="86" t="s">
        <v>350</v>
      </c>
      <c r="U53" s="89" t="s">
        <v>372</v>
      </c>
      <c r="V53" s="89" t="s">
        <v>372</v>
      </c>
      <c r="W53" s="88">
        <v>43517.65557870371</v>
      </c>
      <c r="X53" s="89" t="s">
        <v>466</v>
      </c>
      <c r="Y53" s="86"/>
      <c r="Z53" s="86"/>
      <c r="AA53" s="92" t="s">
        <v>523</v>
      </c>
      <c r="AB53" s="86"/>
      <c r="AC53" s="86" t="b">
        <v>0</v>
      </c>
      <c r="AD53" s="86">
        <v>0</v>
      </c>
      <c r="AE53" s="92" t="s">
        <v>530</v>
      </c>
      <c r="AF53" s="86" t="b">
        <v>0</v>
      </c>
      <c r="AG53" s="86" t="s">
        <v>534</v>
      </c>
      <c r="AH53" s="86"/>
      <c r="AI53" s="92" t="s">
        <v>530</v>
      </c>
      <c r="AJ53" s="86" t="b">
        <v>0</v>
      </c>
      <c r="AK53" s="86">
        <v>0</v>
      </c>
      <c r="AL53" s="92" t="s">
        <v>530</v>
      </c>
      <c r="AM53" s="86" t="s">
        <v>543</v>
      </c>
      <c r="AN53" s="86" t="b">
        <v>0</v>
      </c>
      <c r="AO53" s="92" t="s">
        <v>523</v>
      </c>
      <c r="AP53" s="86" t="s">
        <v>176</v>
      </c>
      <c r="AQ53" s="86">
        <v>0</v>
      </c>
      <c r="AR53" s="86">
        <v>0</v>
      </c>
      <c r="AS53" s="86"/>
      <c r="AT53" s="86"/>
      <c r="AU53" s="86"/>
      <c r="AV53" s="86"/>
      <c r="AW53" s="86"/>
      <c r="AX53" s="86"/>
      <c r="AY53" s="86"/>
      <c r="AZ53" s="86"/>
      <c r="BA53">
        <v>4</v>
      </c>
      <c r="BB53" s="85" t="str">
        <f>REPLACE(INDEX(GroupVertices[Group],MATCH(Edges24[[#This Row],[Vertex 1]],GroupVertices[Vertex],0)),1,1,"")</f>
        <v>2</v>
      </c>
      <c r="BC53" s="85" t="str">
        <f>REPLACE(INDEX(GroupVertices[Group],MATCH(Edges24[[#This Row],[Vertex 2]],GroupVertices[Vertex],0)),1,1,"")</f>
        <v>2</v>
      </c>
      <c r="BD53" s="51">
        <v>0</v>
      </c>
      <c r="BE53" s="52">
        <v>0</v>
      </c>
      <c r="BF53" s="51">
        <v>0</v>
      </c>
      <c r="BG53" s="52">
        <v>0</v>
      </c>
      <c r="BH53" s="51">
        <v>0</v>
      </c>
      <c r="BI53" s="52">
        <v>0</v>
      </c>
      <c r="BJ53" s="51">
        <v>41</v>
      </c>
      <c r="BK53" s="52">
        <v>100</v>
      </c>
      <c r="BL53" s="51">
        <v>41</v>
      </c>
    </row>
    <row r="54" spans="1:64" ht="15">
      <c r="A54" s="84" t="s">
        <v>245</v>
      </c>
      <c r="B54" s="84" t="s">
        <v>242</v>
      </c>
      <c r="C54" s="53"/>
      <c r="D54" s="54"/>
      <c r="E54" s="65"/>
      <c r="F54" s="55"/>
      <c r="G54" s="53"/>
      <c r="H54" s="57"/>
      <c r="I54" s="56"/>
      <c r="J54" s="56"/>
      <c r="K54" s="36" t="s">
        <v>65</v>
      </c>
      <c r="L54" s="83">
        <v>71</v>
      </c>
      <c r="M54" s="83"/>
      <c r="N54" s="63"/>
      <c r="O54" s="86" t="s">
        <v>255</v>
      </c>
      <c r="P54" s="88">
        <v>43510.75717592592</v>
      </c>
      <c r="Q54" s="86" t="s">
        <v>285</v>
      </c>
      <c r="R54" s="86"/>
      <c r="S54" s="86"/>
      <c r="T54" s="86" t="s">
        <v>351</v>
      </c>
      <c r="U54" s="86"/>
      <c r="V54" s="89" t="s">
        <v>415</v>
      </c>
      <c r="W54" s="88">
        <v>43510.75717592592</v>
      </c>
      <c r="X54" s="89" t="s">
        <v>467</v>
      </c>
      <c r="Y54" s="86"/>
      <c r="Z54" s="86"/>
      <c r="AA54" s="92" t="s">
        <v>524</v>
      </c>
      <c r="AB54" s="86"/>
      <c r="AC54" s="86" t="b">
        <v>0</v>
      </c>
      <c r="AD54" s="86">
        <v>0</v>
      </c>
      <c r="AE54" s="92" t="s">
        <v>530</v>
      </c>
      <c r="AF54" s="86" t="b">
        <v>0</v>
      </c>
      <c r="AG54" s="86" t="s">
        <v>534</v>
      </c>
      <c r="AH54" s="86"/>
      <c r="AI54" s="92" t="s">
        <v>530</v>
      </c>
      <c r="AJ54" s="86" t="b">
        <v>0</v>
      </c>
      <c r="AK54" s="86">
        <v>1</v>
      </c>
      <c r="AL54" s="92" t="s">
        <v>521</v>
      </c>
      <c r="AM54" s="86" t="s">
        <v>539</v>
      </c>
      <c r="AN54" s="86" t="b">
        <v>0</v>
      </c>
      <c r="AO54" s="92" t="s">
        <v>521</v>
      </c>
      <c r="AP54" s="86" t="s">
        <v>176</v>
      </c>
      <c r="AQ54" s="86">
        <v>0</v>
      </c>
      <c r="AR54" s="86">
        <v>0</v>
      </c>
      <c r="AS54" s="86"/>
      <c r="AT54" s="86"/>
      <c r="AU54" s="86"/>
      <c r="AV54" s="86"/>
      <c r="AW54" s="86"/>
      <c r="AX54" s="86"/>
      <c r="AY54" s="86"/>
      <c r="AZ54" s="86"/>
      <c r="BA54">
        <v>1</v>
      </c>
      <c r="BB54" s="85" t="str">
        <f>REPLACE(INDEX(GroupVertices[Group],MATCH(Edges24[[#This Row],[Vertex 1]],GroupVertices[Vertex],0)),1,1,"")</f>
        <v>2</v>
      </c>
      <c r="BC54" s="85" t="str">
        <f>REPLACE(INDEX(GroupVertices[Group],MATCH(Edges24[[#This Row],[Vertex 2]],GroupVertices[Vertex],0)),1,1,"")</f>
        <v>2</v>
      </c>
      <c r="BD54" s="51">
        <v>0</v>
      </c>
      <c r="BE54" s="52">
        <v>0</v>
      </c>
      <c r="BF54" s="51">
        <v>0</v>
      </c>
      <c r="BG54" s="52">
        <v>0</v>
      </c>
      <c r="BH54" s="51">
        <v>0</v>
      </c>
      <c r="BI54" s="52">
        <v>0</v>
      </c>
      <c r="BJ54" s="51">
        <v>20</v>
      </c>
      <c r="BK54" s="52">
        <v>100</v>
      </c>
      <c r="BL54" s="51">
        <v>20</v>
      </c>
    </row>
    <row r="55" spans="1:64" ht="15">
      <c r="A55" s="84" t="s">
        <v>245</v>
      </c>
      <c r="B55" s="84" t="s">
        <v>245</v>
      </c>
      <c r="C55" s="53"/>
      <c r="D55" s="54"/>
      <c r="E55" s="65"/>
      <c r="F55" s="55"/>
      <c r="G55" s="53"/>
      <c r="H55" s="57"/>
      <c r="I55" s="56"/>
      <c r="J55" s="56"/>
      <c r="K55" s="36" t="s">
        <v>65</v>
      </c>
      <c r="L55" s="83">
        <v>72</v>
      </c>
      <c r="M55" s="83"/>
      <c r="N55" s="63"/>
      <c r="O55" s="86" t="s">
        <v>176</v>
      </c>
      <c r="P55" s="88">
        <v>43509.673634259256</v>
      </c>
      <c r="Q55" s="86" t="s">
        <v>301</v>
      </c>
      <c r="R55" s="89" t="s">
        <v>326</v>
      </c>
      <c r="S55" s="86" t="s">
        <v>332</v>
      </c>
      <c r="T55" s="86" t="s">
        <v>361</v>
      </c>
      <c r="U55" s="89" t="s">
        <v>382</v>
      </c>
      <c r="V55" s="89" t="s">
        <v>382</v>
      </c>
      <c r="W55" s="88">
        <v>43509.673634259256</v>
      </c>
      <c r="X55" s="89" t="s">
        <v>468</v>
      </c>
      <c r="Y55" s="86"/>
      <c r="Z55" s="86"/>
      <c r="AA55" s="92" t="s">
        <v>525</v>
      </c>
      <c r="AB55" s="86"/>
      <c r="AC55" s="86" t="b">
        <v>0</v>
      </c>
      <c r="AD55" s="86">
        <v>1</v>
      </c>
      <c r="AE55" s="92" t="s">
        <v>530</v>
      </c>
      <c r="AF55" s="86" t="b">
        <v>0</v>
      </c>
      <c r="AG55" s="86" t="s">
        <v>534</v>
      </c>
      <c r="AH55" s="86"/>
      <c r="AI55" s="92" t="s">
        <v>530</v>
      </c>
      <c r="AJ55" s="86" t="b">
        <v>0</v>
      </c>
      <c r="AK55" s="86">
        <v>1</v>
      </c>
      <c r="AL55" s="92" t="s">
        <v>530</v>
      </c>
      <c r="AM55" s="86" t="s">
        <v>543</v>
      </c>
      <c r="AN55" s="86" t="b">
        <v>0</v>
      </c>
      <c r="AO55" s="92" t="s">
        <v>525</v>
      </c>
      <c r="AP55" s="86" t="s">
        <v>548</v>
      </c>
      <c r="AQ55" s="86">
        <v>0</v>
      </c>
      <c r="AR55" s="86">
        <v>0</v>
      </c>
      <c r="AS55" s="86"/>
      <c r="AT55" s="86"/>
      <c r="AU55" s="86"/>
      <c r="AV55" s="86"/>
      <c r="AW55" s="86"/>
      <c r="AX55" s="86"/>
      <c r="AY55" s="86"/>
      <c r="AZ55" s="86"/>
      <c r="BA55">
        <v>5</v>
      </c>
      <c r="BB55" s="85" t="str">
        <f>REPLACE(INDEX(GroupVertices[Group],MATCH(Edges24[[#This Row],[Vertex 1]],GroupVertices[Vertex],0)),1,1,"")</f>
        <v>2</v>
      </c>
      <c r="BC55" s="85" t="str">
        <f>REPLACE(INDEX(GroupVertices[Group],MATCH(Edges24[[#This Row],[Vertex 2]],GroupVertices[Vertex],0)),1,1,"")</f>
        <v>2</v>
      </c>
      <c r="BD55" s="51">
        <v>2</v>
      </c>
      <c r="BE55" s="52">
        <v>7.142857142857143</v>
      </c>
      <c r="BF55" s="51">
        <v>0</v>
      </c>
      <c r="BG55" s="52">
        <v>0</v>
      </c>
      <c r="BH55" s="51">
        <v>0</v>
      </c>
      <c r="BI55" s="52">
        <v>0</v>
      </c>
      <c r="BJ55" s="51">
        <v>26</v>
      </c>
      <c r="BK55" s="52">
        <v>92.85714285714286</v>
      </c>
      <c r="BL55" s="51">
        <v>28</v>
      </c>
    </row>
    <row r="56" spans="1:64" ht="15">
      <c r="A56" s="84" t="s">
        <v>245</v>
      </c>
      <c r="B56" s="84" t="s">
        <v>245</v>
      </c>
      <c r="C56" s="53"/>
      <c r="D56" s="54"/>
      <c r="E56" s="65"/>
      <c r="F56" s="55"/>
      <c r="G56" s="53"/>
      <c r="H56" s="57"/>
      <c r="I56" s="56"/>
      <c r="J56" s="56"/>
      <c r="K56" s="36" t="s">
        <v>65</v>
      </c>
      <c r="L56" s="83">
        <v>73</v>
      </c>
      <c r="M56" s="83"/>
      <c r="N56" s="63"/>
      <c r="O56" s="86" t="s">
        <v>176</v>
      </c>
      <c r="P56" s="88">
        <v>43515.84307870371</v>
      </c>
      <c r="Q56" s="86" t="s">
        <v>302</v>
      </c>
      <c r="R56" s="86" t="s">
        <v>327</v>
      </c>
      <c r="S56" s="86" t="s">
        <v>334</v>
      </c>
      <c r="T56" s="86" t="s">
        <v>362</v>
      </c>
      <c r="U56" s="89" t="s">
        <v>383</v>
      </c>
      <c r="V56" s="89" t="s">
        <v>383</v>
      </c>
      <c r="W56" s="88">
        <v>43515.84307870371</v>
      </c>
      <c r="X56" s="89" t="s">
        <v>469</v>
      </c>
      <c r="Y56" s="86"/>
      <c r="Z56" s="86"/>
      <c r="AA56" s="92" t="s">
        <v>526</v>
      </c>
      <c r="AB56" s="86"/>
      <c r="AC56" s="86" t="b">
        <v>0</v>
      </c>
      <c r="AD56" s="86">
        <v>0</v>
      </c>
      <c r="AE56" s="92" t="s">
        <v>530</v>
      </c>
      <c r="AF56" s="86" t="b">
        <v>0</v>
      </c>
      <c r="AG56" s="86" t="s">
        <v>534</v>
      </c>
      <c r="AH56" s="86"/>
      <c r="AI56" s="92" t="s">
        <v>530</v>
      </c>
      <c r="AJ56" s="86" t="b">
        <v>0</v>
      </c>
      <c r="AK56" s="86">
        <v>0</v>
      </c>
      <c r="AL56" s="92" t="s">
        <v>530</v>
      </c>
      <c r="AM56" s="86" t="s">
        <v>543</v>
      </c>
      <c r="AN56" s="86" t="b">
        <v>0</v>
      </c>
      <c r="AO56" s="92" t="s">
        <v>526</v>
      </c>
      <c r="AP56" s="86" t="s">
        <v>176</v>
      </c>
      <c r="AQ56" s="86">
        <v>0</v>
      </c>
      <c r="AR56" s="86">
        <v>0</v>
      </c>
      <c r="AS56" s="86"/>
      <c r="AT56" s="86"/>
      <c r="AU56" s="86"/>
      <c r="AV56" s="86"/>
      <c r="AW56" s="86"/>
      <c r="AX56" s="86"/>
      <c r="AY56" s="86"/>
      <c r="AZ56" s="86"/>
      <c r="BA56">
        <v>5</v>
      </c>
      <c r="BB56" s="85" t="str">
        <f>REPLACE(INDEX(GroupVertices[Group],MATCH(Edges24[[#This Row],[Vertex 1]],GroupVertices[Vertex],0)),1,1,"")</f>
        <v>2</v>
      </c>
      <c r="BC56" s="85" t="str">
        <f>REPLACE(INDEX(GroupVertices[Group],MATCH(Edges24[[#This Row],[Vertex 2]],GroupVertices[Vertex],0)),1,1,"")</f>
        <v>2</v>
      </c>
      <c r="BD56" s="51">
        <v>0</v>
      </c>
      <c r="BE56" s="52">
        <v>0</v>
      </c>
      <c r="BF56" s="51">
        <v>0</v>
      </c>
      <c r="BG56" s="52">
        <v>0</v>
      </c>
      <c r="BH56" s="51">
        <v>0</v>
      </c>
      <c r="BI56" s="52">
        <v>0</v>
      </c>
      <c r="BJ56" s="51">
        <v>37</v>
      </c>
      <c r="BK56" s="52">
        <v>100</v>
      </c>
      <c r="BL56" s="51">
        <v>37</v>
      </c>
    </row>
    <row r="57" spans="1:64" ht="15">
      <c r="A57" s="84" t="s">
        <v>245</v>
      </c>
      <c r="B57" s="84" t="s">
        <v>245</v>
      </c>
      <c r="C57" s="53"/>
      <c r="D57" s="54"/>
      <c r="E57" s="65"/>
      <c r="F57" s="55"/>
      <c r="G57" s="53"/>
      <c r="H57" s="57"/>
      <c r="I57" s="56"/>
      <c r="J57" s="56"/>
      <c r="K57" s="36" t="s">
        <v>65</v>
      </c>
      <c r="L57" s="83">
        <v>74</v>
      </c>
      <c r="M57" s="83"/>
      <c r="N57" s="63"/>
      <c r="O57" s="86" t="s">
        <v>176</v>
      </c>
      <c r="P57" s="88">
        <v>43515.97925925926</v>
      </c>
      <c r="Q57" s="86" t="s">
        <v>303</v>
      </c>
      <c r="R57" s="89" t="s">
        <v>326</v>
      </c>
      <c r="S57" s="86" t="s">
        <v>332</v>
      </c>
      <c r="T57" s="86" t="s">
        <v>363</v>
      </c>
      <c r="U57" s="89" t="s">
        <v>384</v>
      </c>
      <c r="V57" s="89" t="s">
        <v>384</v>
      </c>
      <c r="W57" s="88">
        <v>43515.97925925926</v>
      </c>
      <c r="X57" s="89" t="s">
        <v>470</v>
      </c>
      <c r="Y57" s="86"/>
      <c r="Z57" s="86"/>
      <c r="AA57" s="92" t="s">
        <v>527</v>
      </c>
      <c r="AB57" s="86"/>
      <c r="AC57" s="86" t="b">
        <v>0</v>
      </c>
      <c r="AD57" s="86">
        <v>0</v>
      </c>
      <c r="AE57" s="92" t="s">
        <v>530</v>
      </c>
      <c r="AF57" s="86" t="b">
        <v>0</v>
      </c>
      <c r="AG57" s="86" t="s">
        <v>534</v>
      </c>
      <c r="AH57" s="86"/>
      <c r="AI57" s="92" t="s">
        <v>530</v>
      </c>
      <c r="AJ57" s="86" t="b">
        <v>0</v>
      </c>
      <c r="AK57" s="86">
        <v>0</v>
      </c>
      <c r="AL57" s="92" t="s">
        <v>530</v>
      </c>
      <c r="AM57" s="86" t="s">
        <v>543</v>
      </c>
      <c r="AN57" s="86" t="b">
        <v>0</v>
      </c>
      <c r="AO57" s="92" t="s">
        <v>527</v>
      </c>
      <c r="AP57" s="86" t="s">
        <v>176</v>
      </c>
      <c r="AQ57" s="86">
        <v>0</v>
      </c>
      <c r="AR57" s="86">
        <v>0</v>
      </c>
      <c r="AS57" s="86"/>
      <c r="AT57" s="86"/>
      <c r="AU57" s="86"/>
      <c r="AV57" s="86"/>
      <c r="AW57" s="86"/>
      <c r="AX57" s="86"/>
      <c r="AY57" s="86"/>
      <c r="AZ57" s="86"/>
      <c r="BA57">
        <v>5</v>
      </c>
      <c r="BB57" s="85" t="str">
        <f>REPLACE(INDEX(GroupVertices[Group],MATCH(Edges24[[#This Row],[Vertex 1]],GroupVertices[Vertex],0)),1,1,"")</f>
        <v>2</v>
      </c>
      <c r="BC57" s="85" t="str">
        <f>REPLACE(INDEX(GroupVertices[Group],MATCH(Edges24[[#This Row],[Vertex 2]],GroupVertices[Vertex],0)),1,1,"")</f>
        <v>2</v>
      </c>
      <c r="BD57" s="51">
        <v>2</v>
      </c>
      <c r="BE57" s="52">
        <v>10.526315789473685</v>
      </c>
      <c r="BF57" s="51">
        <v>0</v>
      </c>
      <c r="BG57" s="52">
        <v>0</v>
      </c>
      <c r="BH57" s="51">
        <v>0</v>
      </c>
      <c r="BI57" s="52">
        <v>0</v>
      </c>
      <c r="BJ57" s="51">
        <v>17</v>
      </c>
      <c r="BK57" s="52">
        <v>89.47368421052632</v>
      </c>
      <c r="BL57" s="51">
        <v>19</v>
      </c>
    </row>
    <row r="58" spans="1:64" ht="15">
      <c r="A58" s="84" t="s">
        <v>245</v>
      </c>
      <c r="B58" s="84" t="s">
        <v>245</v>
      </c>
      <c r="C58" s="53"/>
      <c r="D58" s="54"/>
      <c r="E58" s="65"/>
      <c r="F58" s="55"/>
      <c r="G58" s="53"/>
      <c r="H58" s="57"/>
      <c r="I58" s="56"/>
      <c r="J58" s="56"/>
      <c r="K58" s="36" t="s">
        <v>65</v>
      </c>
      <c r="L58" s="83">
        <v>75</v>
      </c>
      <c r="M58" s="83"/>
      <c r="N58" s="63"/>
      <c r="O58" s="86" t="s">
        <v>176</v>
      </c>
      <c r="P58" s="88">
        <v>43516.91737268519</v>
      </c>
      <c r="Q58" s="86" t="s">
        <v>304</v>
      </c>
      <c r="R58" s="86" t="s">
        <v>327</v>
      </c>
      <c r="S58" s="86" t="s">
        <v>334</v>
      </c>
      <c r="T58" s="86" t="s">
        <v>364</v>
      </c>
      <c r="U58" s="89" t="s">
        <v>385</v>
      </c>
      <c r="V58" s="89" t="s">
        <v>385</v>
      </c>
      <c r="W58" s="88">
        <v>43516.91737268519</v>
      </c>
      <c r="X58" s="89" t="s">
        <v>471</v>
      </c>
      <c r="Y58" s="86"/>
      <c r="Z58" s="86"/>
      <c r="AA58" s="92" t="s">
        <v>528</v>
      </c>
      <c r="AB58" s="86"/>
      <c r="AC58" s="86" t="b">
        <v>0</v>
      </c>
      <c r="AD58" s="86">
        <v>1</v>
      </c>
      <c r="AE58" s="92" t="s">
        <v>530</v>
      </c>
      <c r="AF58" s="86" t="b">
        <v>0</v>
      </c>
      <c r="AG58" s="86" t="s">
        <v>534</v>
      </c>
      <c r="AH58" s="86"/>
      <c r="AI58" s="92" t="s">
        <v>530</v>
      </c>
      <c r="AJ58" s="86" t="b">
        <v>0</v>
      </c>
      <c r="AK58" s="86">
        <v>0</v>
      </c>
      <c r="AL58" s="92" t="s">
        <v>530</v>
      </c>
      <c r="AM58" s="86" t="s">
        <v>543</v>
      </c>
      <c r="AN58" s="86" t="b">
        <v>0</v>
      </c>
      <c r="AO58" s="92" t="s">
        <v>528</v>
      </c>
      <c r="AP58" s="86" t="s">
        <v>176</v>
      </c>
      <c r="AQ58" s="86">
        <v>0</v>
      </c>
      <c r="AR58" s="86">
        <v>0</v>
      </c>
      <c r="AS58" s="86"/>
      <c r="AT58" s="86"/>
      <c r="AU58" s="86"/>
      <c r="AV58" s="86"/>
      <c r="AW58" s="86"/>
      <c r="AX58" s="86"/>
      <c r="AY58" s="86"/>
      <c r="AZ58" s="86"/>
      <c r="BA58">
        <v>5</v>
      </c>
      <c r="BB58" s="85" t="str">
        <f>REPLACE(INDEX(GroupVertices[Group],MATCH(Edges24[[#This Row],[Vertex 1]],GroupVertices[Vertex],0)),1,1,"")</f>
        <v>2</v>
      </c>
      <c r="BC58" s="85" t="str">
        <f>REPLACE(INDEX(GroupVertices[Group],MATCH(Edges24[[#This Row],[Vertex 2]],GroupVertices[Vertex],0)),1,1,"")</f>
        <v>2</v>
      </c>
      <c r="BD58" s="51">
        <v>0</v>
      </c>
      <c r="BE58" s="52">
        <v>0</v>
      </c>
      <c r="BF58" s="51">
        <v>0</v>
      </c>
      <c r="BG58" s="52">
        <v>0</v>
      </c>
      <c r="BH58" s="51">
        <v>0</v>
      </c>
      <c r="BI58" s="52">
        <v>0</v>
      </c>
      <c r="BJ58" s="51">
        <v>37</v>
      </c>
      <c r="BK58" s="52">
        <v>100</v>
      </c>
      <c r="BL58" s="51">
        <v>37</v>
      </c>
    </row>
    <row r="59" spans="1:64" ht="15">
      <c r="A59" s="84" t="s">
        <v>245</v>
      </c>
      <c r="B59" s="84" t="s">
        <v>245</v>
      </c>
      <c r="C59" s="53"/>
      <c r="D59" s="54"/>
      <c r="E59" s="65"/>
      <c r="F59" s="55"/>
      <c r="G59" s="53"/>
      <c r="H59" s="57"/>
      <c r="I59" s="56"/>
      <c r="J59" s="56"/>
      <c r="K59" s="36" t="s">
        <v>65</v>
      </c>
      <c r="L59" s="83">
        <v>76</v>
      </c>
      <c r="M59" s="83"/>
      <c r="N59" s="63"/>
      <c r="O59" s="86" t="s">
        <v>176</v>
      </c>
      <c r="P59" s="88">
        <v>43523.979363425926</v>
      </c>
      <c r="Q59" s="86" t="s">
        <v>305</v>
      </c>
      <c r="R59" s="89" t="s">
        <v>326</v>
      </c>
      <c r="S59" s="86" t="s">
        <v>332</v>
      </c>
      <c r="T59" s="86" t="s">
        <v>365</v>
      </c>
      <c r="U59" s="89" t="s">
        <v>386</v>
      </c>
      <c r="V59" s="89" t="s">
        <v>386</v>
      </c>
      <c r="W59" s="88">
        <v>43523.979363425926</v>
      </c>
      <c r="X59" s="89" t="s">
        <v>472</v>
      </c>
      <c r="Y59" s="86"/>
      <c r="Z59" s="86"/>
      <c r="AA59" s="92" t="s">
        <v>529</v>
      </c>
      <c r="AB59" s="86"/>
      <c r="AC59" s="86" t="b">
        <v>0</v>
      </c>
      <c r="AD59" s="86">
        <v>0</v>
      </c>
      <c r="AE59" s="92" t="s">
        <v>530</v>
      </c>
      <c r="AF59" s="86" t="b">
        <v>0</v>
      </c>
      <c r="AG59" s="86" t="s">
        <v>534</v>
      </c>
      <c r="AH59" s="86"/>
      <c r="AI59" s="92" t="s">
        <v>530</v>
      </c>
      <c r="AJ59" s="86" t="b">
        <v>0</v>
      </c>
      <c r="AK59" s="86">
        <v>0</v>
      </c>
      <c r="AL59" s="92" t="s">
        <v>530</v>
      </c>
      <c r="AM59" s="86" t="s">
        <v>543</v>
      </c>
      <c r="AN59" s="86" t="b">
        <v>0</v>
      </c>
      <c r="AO59" s="92" t="s">
        <v>529</v>
      </c>
      <c r="AP59" s="86" t="s">
        <v>176</v>
      </c>
      <c r="AQ59" s="86">
        <v>0</v>
      </c>
      <c r="AR59" s="86">
        <v>0</v>
      </c>
      <c r="AS59" s="86"/>
      <c r="AT59" s="86"/>
      <c r="AU59" s="86"/>
      <c r="AV59" s="86"/>
      <c r="AW59" s="86"/>
      <c r="AX59" s="86"/>
      <c r="AY59" s="86"/>
      <c r="AZ59" s="86"/>
      <c r="BA59">
        <v>5</v>
      </c>
      <c r="BB59" s="85" t="str">
        <f>REPLACE(INDEX(GroupVertices[Group],MATCH(Edges24[[#This Row],[Vertex 1]],GroupVertices[Vertex],0)),1,1,"")</f>
        <v>2</v>
      </c>
      <c r="BC59" s="85" t="str">
        <f>REPLACE(INDEX(GroupVertices[Group],MATCH(Edges24[[#This Row],[Vertex 2]],GroupVertices[Vertex],0)),1,1,"")</f>
        <v>2</v>
      </c>
      <c r="BD59" s="51">
        <v>0</v>
      </c>
      <c r="BE59" s="52">
        <v>0</v>
      </c>
      <c r="BF59" s="51">
        <v>0</v>
      </c>
      <c r="BG59" s="52">
        <v>0</v>
      </c>
      <c r="BH59" s="51">
        <v>0</v>
      </c>
      <c r="BI59" s="52">
        <v>0</v>
      </c>
      <c r="BJ59" s="51">
        <v>36</v>
      </c>
      <c r="BK59" s="52">
        <v>100</v>
      </c>
      <c r="BL59" s="51">
        <v>36</v>
      </c>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9"/>
    <dataValidation allowBlank="1" showInputMessage="1" showErrorMessage="1" promptTitle="Vertex 2 Name" prompt="Enter the name of the edge's second vertex." sqref="B3:B59"/>
    <dataValidation allowBlank="1" showInputMessage="1" showErrorMessage="1" promptTitle="Vertex 1 Name" prompt="Enter the name of the edge's first vertex." sqref="A3:A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9"/>
    <dataValidation allowBlank="1" showInputMessage="1" promptTitle="Edge Width" prompt="Enter an optional edge width between 1 and 10." errorTitle="Invalid Edge Width" error="The optional edge width must be a whole number between 1 and 10." sqref="D3:D59"/>
    <dataValidation allowBlank="1" showInputMessage="1" promptTitle="Edge Color" prompt="To select an optional edge color, right-click and select Select Color on the right-click menu." sqref="C3:C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
    <dataValidation allowBlank="1" showErrorMessage="1" sqref="N2:N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
  </dataValidations>
  <hyperlinks>
    <hyperlink ref="R4" r:id="rId1" display="https://www.nxtbook.com/nxtbooks/ensembleiq/conveniencestorenews_201902/index.php#/1"/>
    <hyperlink ref="R5" r:id="rId2" display="https://www.nxtbook.com/nxtbooks/ensembleiq/conveniencestorenews_201902/index.php#/1"/>
    <hyperlink ref="R6" r:id="rId3" display="https://twitter.com/EnsembleIQ/status/1097998265839173633"/>
    <hyperlink ref="R7" r:id="rId4" display="https://twitter.com/i/web/status/1098526580618481666"/>
    <hyperlink ref="R8" r:id="rId5" display="https://twitter.com/i/web/status/1098529920773513216"/>
    <hyperlink ref="R14" r:id="rId6" display="https://twitter.com/i/web/status/1098538137440129024"/>
    <hyperlink ref="R15" r:id="rId7" display="https://twitter.com/i/web/status/1098538542605717506"/>
    <hyperlink ref="R17" r:id="rId8" display="http://www2.kingrs.com/l/53612/2019-02-21/k4tqxc"/>
    <hyperlink ref="R18" r:id="rId9" display="https://www.nxtbook.com/nxtbooks/ensembleiq/pg_201902/index.php#/36"/>
    <hyperlink ref="R20" r:id="rId10" display="https://twitter.com/i/web/status/1097998265839173633"/>
    <hyperlink ref="R21" r:id="rId11" display="https://dy.si/skdym"/>
    <hyperlink ref="R22" r:id="rId12" display="https://www.nxtbook.com/nxtbooks/ensembleiq/cgt_201902/index.php#/10?platform=hootsuite"/>
    <hyperlink ref="R24" r:id="rId13" display="https://www.nxtbook.com/nxtbooks/ensembleiq/pg_201902/index.php#/80"/>
    <hyperlink ref="R25" r:id="rId14" display="https://www.nxtbook.com/nxtbooks/ensembleiq/pg_201902/index.php#/80"/>
    <hyperlink ref="R27" r:id="rId15" display="https://events.ensembleiq.com/rcas-2019"/>
    <hyperlink ref="R29" r:id="rId16" display="https://events.ensembleiq.com/rcas-2019"/>
    <hyperlink ref="R32" r:id="rId17" display="https://events.ensembleiq.com/rcas-2019"/>
    <hyperlink ref="R37" r:id="rId18" display="https://events.ensembleiq.com/rcas-2019/208595"/>
    <hyperlink ref="R40" r:id="rId19" display="https://www.nxtbook.com/nxtbooks/ensembleiq/pg_201902/index.php#/2"/>
    <hyperlink ref="R41" r:id="rId20" display="https://twitter.com/i/web/status/1100539381537034240"/>
    <hyperlink ref="R42" r:id="rId21" display="https://twitter.com/i/web/status/1100759155831230464"/>
    <hyperlink ref="R44" r:id="rId22" display="https://twitter.com/i/web/status/1100806441080893440"/>
    <hyperlink ref="R45" r:id="rId23" display="https://events.ensembleiq.com/rcas-2019/208595"/>
    <hyperlink ref="R46" r:id="rId24" display="https://events.ensembleiq.com/rcas-2019"/>
    <hyperlink ref="R47" r:id="rId25" display="https://events.ensembleiq.com/rcas-2019/208595"/>
    <hyperlink ref="R48" r:id="rId26" display="https://www.nxtbook.com/nxtbooks/ensembleiq/dsn_201902/index.php#/62"/>
    <hyperlink ref="R50" r:id="rId27" display="https://events.ensembleiq.com/rcas-2019/208595"/>
    <hyperlink ref="R51" r:id="rId28" display="https://events.ensembleiq.com/rcas-2019/208595"/>
    <hyperlink ref="R52" r:id="rId29" display="https://events.ensembleiq.com/rcas-2019/208595"/>
    <hyperlink ref="R53" r:id="rId30" display="https://events.ensembleiq.com/rcas-2019/208595"/>
    <hyperlink ref="R55" r:id="rId31" display="https://events.ensembleiq.com/p2plu-bootcamp"/>
    <hyperlink ref="R57" r:id="rId32" display="https://events.ensembleiq.com/p2plu-bootcamp"/>
    <hyperlink ref="R59" r:id="rId33" display="https://events.ensembleiq.com/p2plu-bootcamp"/>
    <hyperlink ref="U4" r:id="rId34" display="https://pbs.twimg.com/media/DzdRQ8QWkAACMXh.jpg"/>
    <hyperlink ref="U24" r:id="rId35" display="https://pbs.twimg.com/media/D0WENC6WoAI7lY6.jpg"/>
    <hyperlink ref="U25" r:id="rId36" display="https://pbs.twimg.com/tweet_video_thumb/DzyBiJdW0AImg59.jpg"/>
    <hyperlink ref="U27" r:id="rId37" display="https://pbs.twimg.com/media/D0XhXMxXQAAas2a.jpg"/>
    <hyperlink ref="U29" r:id="rId38" display="https://pbs.twimg.com/media/DzeprxBWkAIkLpK.jpg"/>
    <hyperlink ref="U32" r:id="rId39" display="https://pbs.twimg.com/media/DzvbXb1W0AE335f.jpg"/>
    <hyperlink ref="U35" r:id="rId40" display="https://pbs.twimg.com/media/Dz8LVQUWwAU2s0A.jpg"/>
    <hyperlink ref="U37" r:id="rId41" display="https://pbs.twimg.com/media/D0WNh5WXQAUOYA1.jpg"/>
    <hyperlink ref="U40" r:id="rId42" display="https://pbs.twimg.com/media/D0XXv41WsAED6Gn.jpg"/>
    <hyperlink ref="U45" r:id="rId43" display="https://pbs.twimg.com/media/D0WCZmHWsAId37U.jpg"/>
    <hyperlink ref="U46" r:id="rId44" display="https://pbs.twimg.com/media/D0cA1rWUwAAlyFk.jpg"/>
    <hyperlink ref="U47" r:id="rId45" display="https://pbs.twimg.com/media/DzS-nLhXQAErVba.jpg"/>
    <hyperlink ref="U48" r:id="rId46" display="https://pbs.twimg.com/media/D0W0iDfX0AAZJbQ.png"/>
    <hyperlink ref="U50" r:id="rId47" display="https://pbs.twimg.com/media/DyQB8b2X0AAsuOR.jpg"/>
    <hyperlink ref="U51" r:id="rId48" display="https://pbs.twimg.com/media/DzYINSFX4AUMl-g.jpg"/>
    <hyperlink ref="U52" r:id="rId49" display="https://pbs.twimg.com/media/Dz3BvhXWwAAhTQE.jpg"/>
    <hyperlink ref="U53" r:id="rId50" display="https://pbs.twimg.com/media/Dz8LVQUWwAU2s0A.jpg"/>
    <hyperlink ref="U55" r:id="rId51" display="https://pbs.twimg.com/media/DzTEkWfX4AEh4xB.jpg"/>
    <hyperlink ref="U56" r:id="rId52" display="https://pbs.twimg.com/media/Dzy183KX0AEI4KM.jpg"/>
    <hyperlink ref="U57" r:id="rId53" display="https://pbs.twimg.com/media/Dzzi1cQWwAAyUg0.jpg"/>
    <hyperlink ref="U58" r:id="rId54" display="https://pbs.twimg.com/media/Dz4YBxiW0AImRMD.jpg"/>
    <hyperlink ref="U59" r:id="rId55" display="https://pbs.twimg.com/media/D0cvlusUcAAlNUd.jpg"/>
    <hyperlink ref="V3" r:id="rId56" display="http://pbs.twimg.com/profile_images/933442473455706112/gp9DOtSx_normal.jpg"/>
    <hyperlink ref="V4" r:id="rId57" display="https://pbs.twimg.com/media/DzdRQ8QWkAACMXh.jpg"/>
    <hyperlink ref="V5" r:id="rId58" display="http://pbs.twimg.com/profile_images/788297097166618624/HDpOiYPc_normal.jpg"/>
    <hyperlink ref="V6" r:id="rId59" display="http://pbs.twimg.com/profile_images/800624133616726016/WkSrgGo3_normal.jpg"/>
    <hyperlink ref="V7" r:id="rId60" display="http://pbs.twimg.com/profile_images/1061910852067041280/pCnMjyPh_normal.jpg"/>
    <hyperlink ref="V8" r:id="rId61" display="http://pbs.twimg.com/profile_images/1062514057096220672/0MtRr4zi_normal.jpg"/>
    <hyperlink ref="V9" r:id="rId62" display="http://pbs.twimg.com/profile_images/967068535661850624/AwKlCcTl_normal.jpg"/>
    <hyperlink ref="V10" r:id="rId63" display="http://pbs.twimg.com/profile_images/1057949676161429505/0zvPdhEa_normal.jpg"/>
    <hyperlink ref="V11" r:id="rId64" display="http://pbs.twimg.com/profile_images/1014261001770938370/JSAPfkKM_normal.jpg"/>
    <hyperlink ref="V12" r:id="rId65" display="http://pbs.twimg.com/profile_images/1031777813903364097/t_1wUeTr_normal.jpg"/>
    <hyperlink ref="V13" r:id="rId66" display="http://pbs.twimg.com/profile_images/1020714709958447104/jhUTGa9d_normal.jpg"/>
    <hyperlink ref="V14" r:id="rId67" display="http://pbs.twimg.com/profile_images/1061898735234531328/qXreED7r_normal.jpg"/>
    <hyperlink ref="V15" r:id="rId68" display="http://pbs.twimg.com/profile_images/1061898735234531328/qXreED7r_normal.jpg"/>
    <hyperlink ref="V16" r:id="rId69" display="http://pbs.twimg.com/profile_images/979788186766454784/-7lO_Azb_normal.jpg"/>
    <hyperlink ref="V17" r:id="rId70" display="http://pbs.twimg.com/profile_images/1318778139/KRS_logo_twitter_normal.jpg"/>
    <hyperlink ref="V18" r:id="rId71" display="http://pbs.twimg.com/profile_images/700054954845859843/5Nx2w2OE_normal.png"/>
    <hyperlink ref="V19" r:id="rId72" display="http://pbs.twimg.com/profile_images/1045236962297303040/ixBm-t3-_normal.jpg"/>
    <hyperlink ref="V20" r:id="rId73" display="http://pbs.twimg.com/profile_images/763785096436461568/Gmu9I3qZ_normal.jpg"/>
    <hyperlink ref="V21" r:id="rId74" display="http://abs.twimg.com/sticky/default_profile_images/default_profile_normal.png"/>
    <hyperlink ref="V22" r:id="rId75" display="http://pbs.twimg.com/profile_images/657207052809297920/RvDZZj52_normal.jpg"/>
    <hyperlink ref="V23" r:id="rId76" display="http://pbs.twimg.com/profile_images/674444756680908800/EC0IEwMD_normal.jpg"/>
    <hyperlink ref="V24" r:id="rId77" display="https://pbs.twimg.com/media/D0WENC6WoAI7lY6.jpg"/>
    <hyperlink ref="V25" r:id="rId78" display="https://pbs.twimg.com/tweet_video_thumb/DzyBiJdW0AImg59.jpg"/>
    <hyperlink ref="V26" r:id="rId79" display="http://pbs.twimg.com/profile_images/1095347754220568576/UzIOiwT9_normal.jpg"/>
    <hyperlink ref="V27" r:id="rId80" display="https://pbs.twimg.com/media/D0XhXMxXQAAas2a.jpg"/>
    <hyperlink ref="V28" r:id="rId81" display="http://pbs.twimg.com/profile_images/785535689819561984/X5KiijPc_normal.jpg"/>
    <hyperlink ref="V29" r:id="rId82" display="https://pbs.twimg.com/media/DzeprxBWkAIkLpK.jpg"/>
    <hyperlink ref="V30" r:id="rId83" display="http://pbs.twimg.com/profile_images/785535689819561984/X5KiijPc_normal.jpg"/>
    <hyperlink ref="V31" r:id="rId84" display="http://pbs.twimg.com/profile_images/785535689819561984/X5KiijPc_normal.jpg"/>
    <hyperlink ref="V32" r:id="rId85" display="https://pbs.twimg.com/media/DzvbXb1W0AE335f.jpg"/>
    <hyperlink ref="V33" r:id="rId86" display="http://pbs.twimg.com/profile_images/785535689819561984/X5KiijPc_normal.jpg"/>
    <hyperlink ref="V34" r:id="rId87" display="http://pbs.twimg.com/profile_images/785535689819561984/X5KiijPc_normal.jpg"/>
    <hyperlink ref="V35" r:id="rId88" display="https://pbs.twimg.com/media/Dz8LVQUWwAU2s0A.jpg"/>
    <hyperlink ref="V36" r:id="rId89" display="http://pbs.twimg.com/profile_images/785535689819561984/X5KiijPc_normal.jpg"/>
    <hyperlink ref="V37" r:id="rId90" display="https://pbs.twimg.com/media/D0WNh5WXQAUOYA1.jpg"/>
    <hyperlink ref="V38" r:id="rId91" display="http://pbs.twimg.com/profile_images/1046186729470918656/ORC2513v_normal.jpg"/>
    <hyperlink ref="V39" r:id="rId92" display="http://pbs.twimg.com/profile_images/730839158357405696/YSR6wVjc_normal.jpg"/>
    <hyperlink ref="V40" r:id="rId93" display="https://pbs.twimg.com/media/D0XXv41WsAED6Gn.jpg"/>
    <hyperlink ref="V41" r:id="rId94" display="http://pbs.twimg.com/profile_images/1012372433557512192/ouI1Lbgb_normal.jpg"/>
    <hyperlink ref="V42" r:id="rId95" display="http://pbs.twimg.com/profile_images/3149744811/8c61c8ded40f4cabada4a57bc2475578_normal.jpeg"/>
    <hyperlink ref="V43" r:id="rId96" display="http://pbs.twimg.com/profile_images/1080232237260369920/qQGu8EqG_normal.jpg"/>
    <hyperlink ref="V44" r:id="rId97" display="http://pbs.twimg.com/profile_images/684048590411448320/FZ6mYnNy_normal.jpg"/>
    <hyperlink ref="V45" r:id="rId98" display="https://pbs.twimg.com/media/D0WCZmHWsAId37U.jpg"/>
    <hyperlink ref="V46" r:id="rId99" display="https://pbs.twimg.com/media/D0cA1rWUwAAlyFk.jpg"/>
    <hyperlink ref="V47" r:id="rId100" display="https://pbs.twimg.com/media/DzS-nLhXQAErVba.jpg"/>
    <hyperlink ref="V48" r:id="rId101" display="https://pbs.twimg.com/media/D0W0iDfX0AAZJbQ.png"/>
    <hyperlink ref="V49" r:id="rId102" display="http://pbs.twimg.com/profile_images/1098671659802861569/WB8D15yr_normal.png"/>
    <hyperlink ref="V50" r:id="rId103" display="https://pbs.twimg.com/media/DyQB8b2X0AAsuOR.jpg"/>
    <hyperlink ref="V51" r:id="rId104" display="https://pbs.twimg.com/media/DzYINSFX4AUMl-g.jpg"/>
    <hyperlink ref="V52" r:id="rId105" display="https://pbs.twimg.com/media/Dz3BvhXWwAAhTQE.jpg"/>
    <hyperlink ref="V53" r:id="rId106" display="https://pbs.twimg.com/media/Dz8LVQUWwAU2s0A.jpg"/>
    <hyperlink ref="V54" r:id="rId107" display="http://pbs.twimg.com/profile_images/877962175997812736/iyfQEmTp_normal.jpg"/>
    <hyperlink ref="V55" r:id="rId108" display="https://pbs.twimg.com/media/DzTEkWfX4AEh4xB.jpg"/>
    <hyperlink ref="V56" r:id="rId109" display="https://pbs.twimg.com/media/Dzy183KX0AEI4KM.jpg"/>
    <hyperlink ref="V57" r:id="rId110" display="https://pbs.twimg.com/media/Dzzi1cQWwAAyUg0.jpg"/>
    <hyperlink ref="V58" r:id="rId111" display="https://pbs.twimg.com/media/Dz4YBxiW0AImRMD.jpg"/>
    <hyperlink ref="V59" r:id="rId112" display="https://pbs.twimg.com/media/D0cvlusUcAAlNUd.jpg"/>
    <hyperlink ref="X3" r:id="rId113" display="https://twitter.com/#!/benrund/status/1095919703510388737"/>
    <hyperlink ref="X4" r:id="rId114" display="https://twitter.com/#!/lizerk/status/1096434406124863488"/>
    <hyperlink ref="X5" r:id="rId115" display="https://twitter.com/#!/riversandmdm/status/1095738313783291904"/>
    <hyperlink ref="X6" r:id="rId116" display="https://twitter.com/#!/laura_freund/status/1098216070391975943"/>
    <hyperlink ref="X7" r:id="rId117" display="https://twitter.com/#!/insolarkorea/status/1098526580618481666"/>
    <hyperlink ref="X8" r:id="rId118" display="https://twitter.com/#!/insolarjapan/status/1098529920773513216"/>
    <hyperlink ref="X9" r:id="rId119" display="https://twitter.com/#!/how_to_coin/status/1098538599258021888"/>
    <hyperlink ref="X10" r:id="rId120" display="https://twitter.com/#!/rolandasoz/status/1098539037135122433"/>
    <hyperlink ref="X11" r:id="rId121" display="https://twitter.com/#!/mauri_the_coach/status/1098578611735592962"/>
    <hyperlink ref="X12" r:id="rId122" display="https://twitter.com/#!/lowcap_hunter/status/1098619698521038848"/>
    <hyperlink ref="X13" r:id="rId123" display="https://twitter.com/#!/chschnei_at/status/1098646777748746240"/>
    <hyperlink ref="X14" r:id="rId124" display="https://twitter.com/#!/insolario/status/1098538137440129024"/>
    <hyperlink ref="X15" r:id="rId125" display="https://twitter.com/#!/insolario/status/1098538542605717506"/>
    <hyperlink ref="X16" r:id="rId126" display="https://twitter.com/#!/efantasia98/status/1098685918884577280"/>
    <hyperlink ref="X17" r:id="rId127" display="https://twitter.com/#!/kingretail/status/1098706408722186240"/>
    <hyperlink ref="X18" r:id="rId128" display="https://twitter.com/#!/unclegiuseppes/status/1098311393424654339"/>
    <hyperlink ref="X19" r:id="rId129" display="https://twitter.com/#!/hubertpellegrin/status/1098744587844272128"/>
    <hyperlink ref="X20" r:id="rId130" display="https://twitter.com/#!/ensembleiq/status/1097998265839173633"/>
    <hyperlink ref="X21" r:id="rId131" display="https://twitter.com/#!/stuartgreene11/status/1098950806508851200"/>
    <hyperlink ref="X22" r:id="rId132" display="https://twitter.com/#!/ims_msa/status/1100102431940186112"/>
    <hyperlink ref="X23" r:id="rId133" display="https://twitter.com/#!/tommyb333/status/1100213421461696518"/>
    <hyperlink ref="X24" r:id="rId134" display="https://twitter.com/#!/sap_cp/status/1100431045512581121"/>
    <hyperlink ref="X25" r:id="rId135" display="https://twitter.com/#!/sap_cp/status/1097894859485130757"/>
    <hyperlink ref="X26" r:id="rId136" display="https://twitter.com/#!/jimdudlicek/status/1100524558610661376"/>
    <hyperlink ref="X27" r:id="rId137" display="https://twitter.com/#!/simoneknaap/status/1100533474480525312"/>
    <hyperlink ref="X28" r:id="rId138" display="https://twitter.com/#!/simoneknaap/status/1096031006501584897"/>
    <hyperlink ref="X29" r:id="rId139" display="https://twitter.com/#!/simoneknaap/status/1096531605932388352"/>
    <hyperlink ref="X30" r:id="rId140" display="https://twitter.com/#!/simoneknaap/status/1097545279086227456"/>
    <hyperlink ref="X31" r:id="rId141" display="https://twitter.com/#!/simoneknaap/status/1097634368531689473"/>
    <hyperlink ref="X32" r:id="rId142" display="https://twitter.com/#!/simoneknaap/status/1097712131485634560"/>
    <hyperlink ref="X33" r:id="rId143" display="https://twitter.com/#!/simoneknaap/status/1098267302359977986"/>
    <hyperlink ref="X34" r:id="rId144" display="https://twitter.com/#!/simoneknaap/status/1098811626499854336"/>
    <hyperlink ref="X35" r:id="rId145" display="https://twitter.com/#!/simoneknaap/status/1099174010594754560"/>
    <hyperlink ref="X36" r:id="rId146" display="https://twitter.com/#!/simoneknaap/status/1099536399785754624"/>
    <hyperlink ref="X37" r:id="rId147" display="https://twitter.com/#!/simoneknaap/status/1100441298966888450"/>
    <hyperlink ref="X38" r:id="rId148" display="https://twitter.com/#!/taskpro360/status/1100536334769442819"/>
    <hyperlink ref="X39" r:id="rId149" display="https://twitter.com/#!/pharmacypodcast/status/1100537137752145920"/>
    <hyperlink ref="X40" r:id="rId150" display="https://twitter.com/#!/pgrocer/status/1100523405999251456"/>
    <hyperlink ref="X41" r:id="rId151" display="https://twitter.com/#!/cpginsights/status/1100539381537034240"/>
    <hyperlink ref="X42" r:id="rId152" display="https://twitter.com/#!/lorimitchellkel/status/1100759155831230464"/>
    <hyperlink ref="X43" r:id="rId153" display="https://twitter.com/#!/bizuser/status/1100760684357345280"/>
    <hyperlink ref="X44" r:id="rId154" display="https://twitter.com/#!/ritanumerof/status/1100806441080893440"/>
    <hyperlink ref="X45" r:id="rId155" display="https://twitter.com/#!/cgtmagazine/status/1100429061908848640"/>
    <hyperlink ref="X46" r:id="rId156" display="https://twitter.com/#!/cgtmagazine/status/1100849558198894592"/>
    <hyperlink ref="X47" r:id="rId157" display="https://twitter.com/#!/cgtmagazine/status/1095710191121846272"/>
    <hyperlink ref="X48" r:id="rId158" display="https://twitter.com/#!/rxownership/status/1100484190221537280"/>
    <hyperlink ref="X49" r:id="rId159" display="https://twitter.com/#!/drugstorenews/status/1100851716822614017"/>
    <hyperlink ref="X50" r:id="rId160" display="https://twitter.com/#!/cgtmagazine/status/1090999149204594688"/>
    <hyperlink ref="X51" r:id="rId161" display="https://twitter.com/#!/cgtmagazine/status/1096072585530482693"/>
    <hyperlink ref="X52" r:id="rId162" display="https://twitter.com/#!/cgtmagazine/status/1098246910073278465"/>
    <hyperlink ref="X53" r:id="rId163" display="https://twitter.com/#!/cgtmagazine/status/1098609296147927040"/>
    <hyperlink ref="X54" r:id="rId164" display="https://twitter.com/#!/path2purchaseiq/status/1096109399251341313"/>
    <hyperlink ref="X55" r:id="rId165" display="https://twitter.com/#!/path2purchaseiq/status/1095716739822825473"/>
    <hyperlink ref="X56" r:id="rId166" display="https://twitter.com/#!/path2purchaseiq/status/1097952468028280832"/>
    <hyperlink ref="X57" r:id="rId167" display="https://twitter.com/#!/path2purchaseiq/status/1098001818318262272"/>
    <hyperlink ref="X58" r:id="rId168" display="https://twitter.com/#!/path2purchaseiq/status/1098341780142080000"/>
    <hyperlink ref="X59" r:id="rId169" display="https://twitter.com/#!/path2purchaseiq/status/1100900960942129152"/>
    <hyperlink ref="AZ40" r:id="rId170" display="https://api.twitter.com/1.1/geo/id/a592bd6ceb1319f7.json"/>
  </hyperlinks>
  <printOptions/>
  <pageMargins left="0.7" right="0.7" top="0.75" bottom="0.75" header="0.3" footer="0.3"/>
  <pageSetup horizontalDpi="600" verticalDpi="600" orientation="portrait" r:id="rId174"/>
  <legacyDrawing r:id="rId172"/>
  <tableParts>
    <tablePart r:id="rId17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1410</v>
      </c>
      <c r="B1" s="13" t="s">
        <v>34</v>
      </c>
    </row>
    <row r="2" spans="1:2" ht="15">
      <c r="A2" s="124" t="s">
        <v>237</v>
      </c>
      <c r="B2" s="85">
        <v>163</v>
      </c>
    </row>
    <row r="3" spans="1:2" ht="15">
      <c r="A3" s="124" t="s">
        <v>232</v>
      </c>
      <c r="B3" s="85">
        <v>98</v>
      </c>
    </row>
    <row r="4" spans="1:2" ht="15">
      <c r="A4" s="124" t="s">
        <v>242</v>
      </c>
      <c r="B4" s="85">
        <v>43</v>
      </c>
    </row>
    <row r="5" spans="1:2" ht="15">
      <c r="A5" s="124" t="s">
        <v>234</v>
      </c>
      <c r="B5" s="85">
        <v>33</v>
      </c>
    </row>
    <row r="6" spans="1:2" ht="15">
      <c r="A6" s="124" t="s">
        <v>239</v>
      </c>
      <c r="B6" s="85">
        <v>28</v>
      </c>
    </row>
    <row r="7" spans="1:2" ht="15">
      <c r="A7" s="124" t="s">
        <v>230</v>
      </c>
      <c r="B7" s="85">
        <v>16</v>
      </c>
    </row>
    <row r="8" spans="1:2" ht="15">
      <c r="A8" s="124" t="s">
        <v>223</v>
      </c>
      <c r="B8" s="85">
        <v>15</v>
      </c>
    </row>
    <row r="9" spans="1:2" ht="15">
      <c r="A9" s="124" t="s">
        <v>244</v>
      </c>
      <c r="B9" s="85">
        <v>8</v>
      </c>
    </row>
    <row r="10" spans="1:2" ht="15">
      <c r="A10" s="124" t="s">
        <v>241</v>
      </c>
      <c r="B10" s="85">
        <v>6</v>
      </c>
    </row>
    <row r="11" spans="1:2" ht="15">
      <c r="A11" s="124" t="s">
        <v>213</v>
      </c>
      <c r="B11" s="85">
        <v>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1412</v>
      </c>
      <c r="B25" t="s">
        <v>1411</v>
      </c>
    </row>
    <row r="26" spans="1:2" ht="15">
      <c r="A26" s="136" t="s">
        <v>1261</v>
      </c>
      <c r="B26" s="3"/>
    </row>
    <row r="27" spans="1:2" ht="15">
      <c r="A27" s="137" t="s">
        <v>1414</v>
      </c>
      <c r="B27" s="3"/>
    </row>
    <row r="28" spans="1:2" ht="15">
      <c r="A28" s="138" t="s">
        <v>1415</v>
      </c>
      <c r="B28" s="3"/>
    </row>
    <row r="29" spans="1:2" ht="15">
      <c r="A29" s="139" t="s">
        <v>1416</v>
      </c>
      <c r="B29" s="3">
        <v>1</v>
      </c>
    </row>
    <row r="30" spans="1:2" ht="15">
      <c r="A30" s="137" t="s">
        <v>1417</v>
      </c>
      <c r="B30" s="3"/>
    </row>
    <row r="31" spans="1:2" ht="15">
      <c r="A31" s="138" t="s">
        <v>1418</v>
      </c>
      <c r="B31" s="3"/>
    </row>
    <row r="32" spans="1:2" ht="15">
      <c r="A32" s="139" t="s">
        <v>1416</v>
      </c>
      <c r="B32" s="3">
        <v>1</v>
      </c>
    </row>
    <row r="33" spans="1:2" ht="15">
      <c r="A33" s="139" t="s">
        <v>1419</v>
      </c>
      <c r="B33" s="3">
        <v>1</v>
      </c>
    </row>
    <row r="34" spans="1:2" ht="15">
      <c r="A34" s="139" t="s">
        <v>1420</v>
      </c>
      <c r="B34" s="3">
        <v>1</v>
      </c>
    </row>
    <row r="35" spans="1:2" ht="15">
      <c r="A35" s="138" t="s">
        <v>1421</v>
      </c>
      <c r="B35" s="3"/>
    </row>
    <row r="36" spans="1:2" ht="15">
      <c r="A36" s="139" t="s">
        <v>1422</v>
      </c>
      <c r="B36" s="3">
        <v>1</v>
      </c>
    </row>
    <row r="37" spans="1:2" ht="15">
      <c r="A37" s="139" t="s">
        <v>1423</v>
      </c>
      <c r="B37" s="3">
        <v>1</v>
      </c>
    </row>
    <row r="38" spans="1:2" ht="15">
      <c r="A38" s="139" t="s">
        <v>1416</v>
      </c>
      <c r="B38" s="3">
        <v>1</v>
      </c>
    </row>
    <row r="39" spans="1:2" ht="15">
      <c r="A39" s="139" t="s">
        <v>1424</v>
      </c>
      <c r="B39" s="3">
        <v>1</v>
      </c>
    </row>
    <row r="40" spans="1:2" ht="15">
      <c r="A40" s="138" t="s">
        <v>1425</v>
      </c>
      <c r="B40" s="3"/>
    </row>
    <row r="41" spans="1:2" ht="15">
      <c r="A41" s="139" t="s">
        <v>1416</v>
      </c>
      <c r="B41" s="3">
        <v>1</v>
      </c>
    </row>
    <row r="42" spans="1:2" ht="15">
      <c r="A42" s="139" t="s">
        <v>1426</v>
      </c>
      <c r="B42" s="3">
        <v>1</v>
      </c>
    </row>
    <row r="43" spans="1:2" ht="15">
      <c r="A43" s="138" t="s">
        <v>1427</v>
      </c>
      <c r="B43" s="3"/>
    </row>
    <row r="44" spans="1:2" ht="15">
      <c r="A44" s="139" t="s">
        <v>1420</v>
      </c>
      <c r="B44" s="3">
        <v>1</v>
      </c>
    </row>
    <row r="45" spans="1:2" ht="15">
      <c r="A45" s="139" t="s">
        <v>1428</v>
      </c>
      <c r="B45" s="3">
        <v>1</v>
      </c>
    </row>
    <row r="46" spans="1:2" ht="15">
      <c r="A46" s="138" t="s">
        <v>1429</v>
      </c>
      <c r="B46" s="3"/>
    </row>
    <row r="47" spans="1:2" ht="15">
      <c r="A47" s="139" t="s">
        <v>1430</v>
      </c>
      <c r="B47" s="3">
        <v>1</v>
      </c>
    </row>
    <row r="48" spans="1:2" ht="15">
      <c r="A48" s="139" t="s">
        <v>1419</v>
      </c>
      <c r="B48" s="3">
        <v>1</v>
      </c>
    </row>
    <row r="49" spans="1:2" ht="15">
      <c r="A49" s="139" t="s">
        <v>1431</v>
      </c>
      <c r="B49" s="3">
        <v>1</v>
      </c>
    </row>
    <row r="50" spans="1:2" ht="15">
      <c r="A50" s="139" t="s">
        <v>1428</v>
      </c>
      <c r="B50" s="3">
        <v>2</v>
      </c>
    </row>
    <row r="51" spans="1:2" ht="15">
      <c r="A51" s="138" t="s">
        <v>1432</v>
      </c>
      <c r="B51" s="3"/>
    </row>
    <row r="52" spans="1:2" ht="15">
      <c r="A52" s="139" t="s">
        <v>1433</v>
      </c>
      <c r="B52" s="3">
        <v>1</v>
      </c>
    </row>
    <row r="53" spans="1:2" ht="15">
      <c r="A53" s="139" t="s">
        <v>1416</v>
      </c>
      <c r="B53" s="3">
        <v>1</v>
      </c>
    </row>
    <row r="54" spans="1:2" ht="15">
      <c r="A54" s="139" t="s">
        <v>1420</v>
      </c>
      <c r="B54" s="3">
        <v>1</v>
      </c>
    </row>
    <row r="55" spans="1:2" ht="15">
      <c r="A55" s="139" t="s">
        <v>1431</v>
      </c>
      <c r="B55" s="3">
        <v>1</v>
      </c>
    </row>
    <row r="56" spans="1:2" ht="15">
      <c r="A56" s="139" t="s">
        <v>1426</v>
      </c>
      <c r="B56" s="3">
        <v>1</v>
      </c>
    </row>
    <row r="57" spans="1:2" ht="15">
      <c r="A57" s="138" t="s">
        <v>1434</v>
      </c>
      <c r="B57" s="3"/>
    </row>
    <row r="58" spans="1:2" ht="15">
      <c r="A58" s="139" t="s">
        <v>1435</v>
      </c>
      <c r="B58" s="3">
        <v>2</v>
      </c>
    </row>
    <row r="59" spans="1:2" ht="15">
      <c r="A59" s="139" t="s">
        <v>1436</v>
      </c>
      <c r="B59" s="3">
        <v>4</v>
      </c>
    </row>
    <row r="60" spans="1:2" ht="15">
      <c r="A60" s="139" t="s">
        <v>1433</v>
      </c>
      <c r="B60" s="3">
        <v>1</v>
      </c>
    </row>
    <row r="61" spans="1:2" ht="15">
      <c r="A61" s="139" t="s">
        <v>1416</v>
      </c>
      <c r="B61" s="3">
        <v>1</v>
      </c>
    </row>
    <row r="62" spans="1:2" ht="15">
      <c r="A62" s="139" t="s">
        <v>1419</v>
      </c>
      <c r="B62" s="3">
        <v>1</v>
      </c>
    </row>
    <row r="63" spans="1:2" ht="15">
      <c r="A63" s="139" t="s">
        <v>1424</v>
      </c>
      <c r="B63" s="3">
        <v>1</v>
      </c>
    </row>
    <row r="64" spans="1:2" ht="15">
      <c r="A64" s="139" t="s">
        <v>1431</v>
      </c>
      <c r="B64" s="3">
        <v>1</v>
      </c>
    </row>
    <row r="65" spans="1:2" ht="15">
      <c r="A65" s="139" t="s">
        <v>1426</v>
      </c>
      <c r="B65" s="3">
        <v>1</v>
      </c>
    </row>
    <row r="66" spans="1:2" ht="15">
      <c r="A66" s="138" t="s">
        <v>1437</v>
      </c>
      <c r="B66" s="3"/>
    </row>
    <row r="67" spans="1:2" ht="15">
      <c r="A67" s="139" t="s">
        <v>1438</v>
      </c>
      <c r="B67" s="3">
        <v>1</v>
      </c>
    </row>
    <row r="68" spans="1:2" ht="15">
      <c r="A68" s="139" t="s">
        <v>1422</v>
      </c>
      <c r="B68" s="3">
        <v>1</v>
      </c>
    </row>
    <row r="69" spans="1:2" ht="15">
      <c r="A69" s="139" t="s">
        <v>1439</v>
      </c>
      <c r="B69" s="3">
        <v>1</v>
      </c>
    </row>
    <row r="70" spans="1:2" ht="15">
      <c r="A70" s="138" t="s">
        <v>1440</v>
      </c>
      <c r="B70" s="3"/>
    </row>
    <row r="71" spans="1:2" ht="15">
      <c r="A71" s="139" t="s">
        <v>1422</v>
      </c>
      <c r="B71" s="3">
        <v>1</v>
      </c>
    </row>
    <row r="72" spans="1:2" ht="15">
      <c r="A72" s="138" t="s">
        <v>1441</v>
      </c>
      <c r="B72" s="3"/>
    </row>
    <row r="73" spans="1:2" ht="15">
      <c r="A73" s="139" t="s">
        <v>1422</v>
      </c>
      <c r="B73" s="3">
        <v>1</v>
      </c>
    </row>
    <row r="74" spans="1:2" ht="15">
      <c r="A74" s="138" t="s">
        <v>1442</v>
      </c>
      <c r="B74" s="3"/>
    </row>
    <row r="75" spans="1:2" ht="15">
      <c r="A75" s="139" t="s">
        <v>1424</v>
      </c>
      <c r="B75" s="3">
        <v>1</v>
      </c>
    </row>
    <row r="76" spans="1:2" ht="15">
      <c r="A76" s="138" t="s">
        <v>1443</v>
      </c>
      <c r="B76" s="3"/>
    </row>
    <row r="77" spans="1:2" ht="15">
      <c r="A77" s="139" t="s">
        <v>1444</v>
      </c>
      <c r="B77" s="3">
        <v>1</v>
      </c>
    </row>
    <row r="78" spans="1:2" ht="15">
      <c r="A78" s="139" t="s">
        <v>1419</v>
      </c>
      <c r="B78" s="3">
        <v>2</v>
      </c>
    </row>
    <row r="79" spans="1:2" ht="15">
      <c r="A79" s="139" t="s">
        <v>1420</v>
      </c>
      <c r="B79" s="3">
        <v>1</v>
      </c>
    </row>
    <row r="80" spans="1:2" ht="15">
      <c r="A80" s="139" t="s">
        <v>1445</v>
      </c>
      <c r="B80" s="3">
        <v>1</v>
      </c>
    </row>
    <row r="81" spans="1:2" ht="15">
      <c r="A81" s="139" t="s">
        <v>1426</v>
      </c>
      <c r="B81" s="3">
        <v>2</v>
      </c>
    </row>
    <row r="82" spans="1:2" ht="15">
      <c r="A82" s="139" t="s">
        <v>1428</v>
      </c>
      <c r="B82" s="3">
        <v>4</v>
      </c>
    </row>
    <row r="83" spans="1:2" ht="15">
      <c r="A83" s="138" t="s">
        <v>1446</v>
      </c>
      <c r="B83" s="3"/>
    </row>
    <row r="84" spans="1:2" ht="15">
      <c r="A84" s="139" t="s">
        <v>1439</v>
      </c>
      <c r="B84" s="3">
        <v>2</v>
      </c>
    </row>
    <row r="85" spans="1:2" ht="15">
      <c r="A85" s="139" t="s">
        <v>1420</v>
      </c>
      <c r="B85" s="3">
        <v>1</v>
      </c>
    </row>
    <row r="86" spans="1:2" ht="15">
      <c r="A86" s="139" t="s">
        <v>1431</v>
      </c>
      <c r="B86" s="3">
        <v>2</v>
      </c>
    </row>
    <row r="87" spans="1:2" ht="15">
      <c r="A87" s="139" t="s">
        <v>1428</v>
      </c>
      <c r="B87" s="3">
        <v>1</v>
      </c>
    </row>
    <row r="88" spans="1:2" ht="15">
      <c r="A88" s="136" t="s">
        <v>1413</v>
      </c>
      <c r="B88" s="3">
        <v>57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557</v>
      </c>
      <c r="AE2" s="13" t="s">
        <v>558</v>
      </c>
      <c r="AF2" s="13" t="s">
        <v>559</v>
      </c>
      <c r="AG2" s="13" t="s">
        <v>560</v>
      </c>
      <c r="AH2" s="13" t="s">
        <v>561</v>
      </c>
      <c r="AI2" s="13" t="s">
        <v>562</v>
      </c>
      <c r="AJ2" s="13" t="s">
        <v>563</v>
      </c>
      <c r="AK2" s="13" t="s">
        <v>564</v>
      </c>
      <c r="AL2" s="13" t="s">
        <v>565</v>
      </c>
      <c r="AM2" s="13" t="s">
        <v>566</v>
      </c>
      <c r="AN2" s="13" t="s">
        <v>567</v>
      </c>
      <c r="AO2" s="13" t="s">
        <v>568</v>
      </c>
      <c r="AP2" s="13" t="s">
        <v>569</v>
      </c>
      <c r="AQ2" s="13" t="s">
        <v>570</v>
      </c>
      <c r="AR2" s="13" t="s">
        <v>571</v>
      </c>
      <c r="AS2" s="13" t="s">
        <v>192</v>
      </c>
      <c r="AT2" s="13" t="s">
        <v>572</v>
      </c>
      <c r="AU2" s="13" t="s">
        <v>573</v>
      </c>
      <c r="AV2" s="13" t="s">
        <v>574</v>
      </c>
      <c r="AW2" s="13" t="s">
        <v>575</v>
      </c>
      <c r="AX2" s="13" t="s">
        <v>576</v>
      </c>
      <c r="AY2" s="13" t="s">
        <v>577</v>
      </c>
      <c r="AZ2" s="13" t="s">
        <v>907</v>
      </c>
      <c r="BA2" s="130" t="s">
        <v>1174</v>
      </c>
      <c r="BB2" s="130" t="s">
        <v>1179</v>
      </c>
      <c r="BC2" s="130" t="s">
        <v>1183</v>
      </c>
      <c r="BD2" s="130" t="s">
        <v>1185</v>
      </c>
      <c r="BE2" s="130" t="s">
        <v>1187</v>
      </c>
      <c r="BF2" s="130" t="s">
        <v>1191</v>
      </c>
      <c r="BG2" s="130" t="s">
        <v>1195</v>
      </c>
      <c r="BH2" s="130" t="s">
        <v>1221</v>
      </c>
      <c r="BI2" s="130" t="s">
        <v>1227</v>
      </c>
      <c r="BJ2" s="130" t="s">
        <v>1253</v>
      </c>
      <c r="BK2" s="130" t="s">
        <v>1398</v>
      </c>
      <c r="BL2" s="130" t="s">
        <v>1399</v>
      </c>
      <c r="BM2" s="130" t="s">
        <v>1400</v>
      </c>
      <c r="BN2" s="130" t="s">
        <v>1401</v>
      </c>
      <c r="BO2" s="130" t="s">
        <v>1402</v>
      </c>
      <c r="BP2" s="130" t="s">
        <v>1403</v>
      </c>
      <c r="BQ2" s="130" t="s">
        <v>1404</v>
      </c>
      <c r="BR2" s="130" t="s">
        <v>1405</v>
      </c>
      <c r="BS2" s="130" t="s">
        <v>1407</v>
      </c>
      <c r="BT2" s="3"/>
      <c r="BU2" s="3"/>
    </row>
    <row r="3" spans="1:73" ht="15" customHeight="1">
      <c r="A3" s="50" t="s">
        <v>212</v>
      </c>
      <c r="B3" s="53"/>
      <c r="C3" s="53" t="s">
        <v>64</v>
      </c>
      <c r="D3" s="54">
        <v>194.30019868242184</v>
      </c>
      <c r="E3" s="55"/>
      <c r="F3" s="112" t="s">
        <v>387</v>
      </c>
      <c r="G3" s="53"/>
      <c r="H3" s="57" t="s">
        <v>212</v>
      </c>
      <c r="I3" s="56"/>
      <c r="J3" s="56"/>
      <c r="K3" s="114" t="s">
        <v>809</v>
      </c>
      <c r="L3" s="59">
        <v>1</v>
      </c>
      <c r="M3" s="60">
        <v>7023.33935546875</v>
      </c>
      <c r="N3" s="60">
        <v>4031.94970703125</v>
      </c>
      <c r="O3" s="58"/>
      <c r="P3" s="61"/>
      <c r="Q3" s="61"/>
      <c r="R3" s="51"/>
      <c r="S3" s="51">
        <v>0</v>
      </c>
      <c r="T3" s="51">
        <v>1</v>
      </c>
      <c r="U3" s="52">
        <v>0</v>
      </c>
      <c r="V3" s="52">
        <v>0.166667</v>
      </c>
      <c r="W3" s="52">
        <v>0</v>
      </c>
      <c r="X3" s="52">
        <v>0.605727</v>
      </c>
      <c r="Y3" s="52">
        <v>0</v>
      </c>
      <c r="Z3" s="52">
        <v>0</v>
      </c>
      <c r="AA3" s="62">
        <v>3</v>
      </c>
      <c r="AB3" s="62"/>
      <c r="AC3" s="63"/>
      <c r="AD3" s="85" t="s">
        <v>578</v>
      </c>
      <c r="AE3" s="85">
        <v>1595</v>
      </c>
      <c r="AF3" s="85">
        <v>5530</v>
      </c>
      <c r="AG3" s="85">
        <v>16819</v>
      </c>
      <c r="AH3" s="85">
        <v>5988</v>
      </c>
      <c r="AI3" s="85"/>
      <c r="AJ3" s="85" t="s">
        <v>621</v>
      </c>
      <c r="AK3" s="85" t="s">
        <v>659</v>
      </c>
      <c r="AL3" s="90" t="s">
        <v>682</v>
      </c>
      <c r="AM3" s="85"/>
      <c r="AN3" s="87">
        <v>39839.45417824074</v>
      </c>
      <c r="AO3" s="90" t="s">
        <v>712</v>
      </c>
      <c r="AP3" s="85" t="b">
        <v>1</v>
      </c>
      <c r="AQ3" s="85" t="b">
        <v>0</v>
      </c>
      <c r="AR3" s="85" t="b">
        <v>1</v>
      </c>
      <c r="AS3" s="85" t="s">
        <v>534</v>
      </c>
      <c r="AT3" s="85">
        <v>791</v>
      </c>
      <c r="AU3" s="90" t="s">
        <v>747</v>
      </c>
      <c r="AV3" s="85" t="b">
        <v>0</v>
      </c>
      <c r="AW3" s="85" t="s">
        <v>765</v>
      </c>
      <c r="AX3" s="90" t="s">
        <v>766</v>
      </c>
      <c r="AY3" s="85" t="s">
        <v>66</v>
      </c>
      <c r="AZ3" s="85" t="str">
        <f>REPLACE(INDEX(GroupVertices[Group],MATCH(Vertices[[#This Row],[Vertex]],GroupVertices[Vertex],0)),1,1,"")</f>
        <v>5</v>
      </c>
      <c r="BA3" s="51"/>
      <c r="BB3" s="51"/>
      <c r="BC3" s="51"/>
      <c r="BD3" s="51"/>
      <c r="BE3" s="51"/>
      <c r="BF3" s="51"/>
      <c r="BG3" s="131" t="s">
        <v>1196</v>
      </c>
      <c r="BH3" s="131" t="s">
        <v>1196</v>
      </c>
      <c r="BI3" s="131" t="s">
        <v>1228</v>
      </c>
      <c r="BJ3" s="131" t="s">
        <v>1228</v>
      </c>
      <c r="BK3" s="131">
        <v>1</v>
      </c>
      <c r="BL3" s="134">
        <v>5</v>
      </c>
      <c r="BM3" s="131">
        <v>0</v>
      </c>
      <c r="BN3" s="134">
        <v>0</v>
      </c>
      <c r="BO3" s="131">
        <v>0</v>
      </c>
      <c r="BP3" s="134">
        <v>0</v>
      </c>
      <c r="BQ3" s="131">
        <v>19</v>
      </c>
      <c r="BR3" s="134">
        <v>95</v>
      </c>
      <c r="BS3" s="131">
        <v>20</v>
      </c>
      <c r="BT3" s="3"/>
      <c r="BU3" s="3"/>
    </row>
    <row r="4" spans="1:76" ht="15">
      <c r="A4" s="14" t="s">
        <v>214</v>
      </c>
      <c r="B4" s="15"/>
      <c r="C4" s="15" t="s">
        <v>64</v>
      </c>
      <c r="D4" s="93">
        <v>170.82136010317544</v>
      </c>
      <c r="E4" s="81"/>
      <c r="F4" s="112" t="s">
        <v>388</v>
      </c>
      <c r="G4" s="15"/>
      <c r="H4" s="16" t="s">
        <v>214</v>
      </c>
      <c r="I4" s="66"/>
      <c r="J4" s="66"/>
      <c r="K4" s="114" t="s">
        <v>810</v>
      </c>
      <c r="L4" s="94">
        <v>246.34969325153375</v>
      </c>
      <c r="M4" s="95">
        <v>7764.005859375</v>
      </c>
      <c r="N4" s="95">
        <v>1579.2537841796875</v>
      </c>
      <c r="O4" s="77"/>
      <c r="P4" s="96"/>
      <c r="Q4" s="96"/>
      <c r="R4" s="97"/>
      <c r="S4" s="51">
        <v>3</v>
      </c>
      <c r="T4" s="51">
        <v>1</v>
      </c>
      <c r="U4" s="52">
        <v>4</v>
      </c>
      <c r="V4" s="52">
        <v>0.25</v>
      </c>
      <c r="W4" s="52">
        <v>0</v>
      </c>
      <c r="X4" s="52">
        <v>1.608454</v>
      </c>
      <c r="Y4" s="52">
        <v>0</v>
      </c>
      <c r="Z4" s="52">
        <v>0</v>
      </c>
      <c r="AA4" s="82">
        <v>4</v>
      </c>
      <c r="AB4" s="82"/>
      <c r="AC4" s="98"/>
      <c r="AD4" s="85" t="s">
        <v>579</v>
      </c>
      <c r="AE4" s="85">
        <v>2011</v>
      </c>
      <c r="AF4" s="85">
        <v>1511</v>
      </c>
      <c r="AG4" s="85">
        <v>1108</v>
      </c>
      <c r="AH4" s="85">
        <v>257</v>
      </c>
      <c r="AI4" s="85"/>
      <c r="AJ4" s="85" t="s">
        <v>622</v>
      </c>
      <c r="AK4" s="85" t="s">
        <v>660</v>
      </c>
      <c r="AL4" s="90" t="s">
        <v>682</v>
      </c>
      <c r="AM4" s="85"/>
      <c r="AN4" s="87">
        <v>40399.60597222222</v>
      </c>
      <c r="AO4" s="90" t="s">
        <v>713</v>
      </c>
      <c r="AP4" s="85" t="b">
        <v>0</v>
      </c>
      <c r="AQ4" s="85" t="b">
        <v>0</v>
      </c>
      <c r="AR4" s="85" t="b">
        <v>0</v>
      </c>
      <c r="AS4" s="85" t="s">
        <v>534</v>
      </c>
      <c r="AT4" s="85">
        <v>54</v>
      </c>
      <c r="AU4" s="90" t="s">
        <v>747</v>
      </c>
      <c r="AV4" s="85" t="b">
        <v>0</v>
      </c>
      <c r="AW4" s="85" t="s">
        <v>765</v>
      </c>
      <c r="AX4" s="90" t="s">
        <v>767</v>
      </c>
      <c r="AY4" s="85" t="s">
        <v>66</v>
      </c>
      <c r="AZ4" s="85" t="str">
        <f>REPLACE(INDEX(GroupVertices[Group],MATCH(Vertices[[#This Row],[Vertex]],GroupVertices[Vertex],0)),1,1,"")</f>
        <v>5</v>
      </c>
      <c r="BA4" s="51" t="s">
        <v>306</v>
      </c>
      <c r="BB4" s="51" t="s">
        <v>306</v>
      </c>
      <c r="BC4" s="51" t="s">
        <v>328</v>
      </c>
      <c r="BD4" s="51" t="s">
        <v>328</v>
      </c>
      <c r="BE4" s="51"/>
      <c r="BF4" s="51"/>
      <c r="BG4" s="131" t="s">
        <v>1197</v>
      </c>
      <c r="BH4" s="131" t="s">
        <v>1197</v>
      </c>
      <c r="BI4" s="131" t="s">
        <v>1229</v>
      </c>
      <c r="BJ4" s="131" t="s">
        <v>1229</v>
      </c>
      <c r="BK4" s="131">
        <v>3</v>
      </c>
      <c r="BL4" s="134">
        <v>13.043478260869565</v>
      </c>
      <c r="BM4" s="131">
        <v>0</v>
      </c>
      <c r="BN4" s="134">
        <v>0</v>
      </c>
      <c r="BO4" s="131">
        <v>0</v>
      </c>
      <c r="BP4" s="134">
        <v>0</v>
      </c>
      <c r="BQ4" s="131">
        <v>20</v>
      </c>
      <c r="BR4" s="134">
        <v>86.95652173913044</v>
      </c>
      <c r="BS4" s="131">
        <v>23</v>
      </c>
      <c r="BT4" s="2"/>
      <c r="BU4" s="3"/>
      <c r="BV4" s="3"/>
      <c r="BW4" s="3"/>
      <c r="BX4" s="3"/>
    </row>
    <row r="5" spans="1:76" ht="15">
      <c r="A5" s="14" t="s">
        <v>213</v>
      </c>
      <c r="B5" s="15"/>
      <c r="C5" s="15" t="s">
        <v>64</v>
      </c>
      <c r="D5" s="93">
        <v>162.66598347798808</v>
      </c>
      <c r="E5" s="81"/>
      <c r="F5" s="112" t="s">
        <v>751</v>
      </c>
      <c r="G5" s="15"/>
      <c r="H5" s="16" t="s">
        <v>213</v>
      </c>
      <c r="I5" s="66"/>
      <c r="J5" s="66"/>
      <c r="K5" s="114" t="s">
        <v>811</v>
      </c>
      <c r="L5" s="94">
        <v>246.34969325153375</v>
      </c>
      <c r="M5" s="95">
        <v>7023.33935546875</v>
      </c>
      <c r="N5" s="95">
        <v>1579.2537841796875</v>
      </c>
      <c r="O5" s="77"/>
      <c r="P5" s="96"/>
      <c r="Q5" s="96"/>
      <c r="R5" s="97"/>
      <c r="S5" s="51">
        <v>0</v>
      </c>
      <c r="T5" s="51">
        <v>2</v>
      </c>
      <c r="U5" s="52">
        <v>4</v>
      </c>
      <c r="V5" s="52">
        <v>0.25</v>
      </c>
      <c r="W5" s="52">
        <v>0</v>
      </c>
      <c r="X5" s="52">
        <v>1.147907</v>
      </c>
      <c r="Y5" s="52">
        <v>0</v>
      </c>
      <c r="Z5" s="52">
        <v>0</v>
      </c>
      <c r="AA5" s="82">
        <v>5</v>
      </c>
      <c r="AB5" s="82"/>
      <c r="AC5" s="98"/>
      <c r="AD5" s="85" t="s">
        <v>580</v>
      </c>
      <c r="AE5" s="85">
        <v>257</v>
      </c>
      <c r="AF5" s="85">
        <v>115</v>
      </c>
      <c r="AG5" s="85">
        <v>298</v>
      </c>
      <c r="AH5" s="85">
        <v>68</v>
      </c>
      <c r="AI5" s="85"/>
      <c r="AJ5" s="85" t="s">
        <v>623</v>
      </c>
      <c r="AK5" s="85" t="s">
        <v>661</v>
      </c>
      <c r="AL5" s="90" t="s">
        <v>683</v>
      </c>
      <c r="AM5" s="85"/>
      <c r="AN5" s="87">
        <v>39538.970509259256</v>
      </c>
      <c r="AO5" s="90" t="s">
        <v>714</v>
      </c>
      <c r="AP5" s="85" t="b">
        <v>1</v>
      </c>
      <c r="AQ5" s="85" t="b">
        <v>0</v>
      </c>
      <c r="AR5" s="85" t="b">
        <v>0</v>
      </c>
      <c r="AS5" s="85" t="s">
        <v>534</v>
      </c>
      <c r="AT5" s="85">
        <v>7</v>
      </c>
      <c r="AU5" s="90" t="s">
        <v>747</v>
      </c>
      <c r="AV5" s="85" t="b">
        <v>0</v>
      </c>
      <c r="AW5" s="85" t="s">
        <v>765</v>
      </c>
      <c r="AX5" s="90" t="s">
        <v>768</v>
      </c>
      <c r="AY5" s="85" t="s">
        <v>66</v>
      </c>
      <c r="AZ5" s="85" t="str">
        <f>REPLACE(INDEX(GroupVertices[Group],MATCH(Vertices[[#This Row],[Vertex]],GroupVertices[Vertex],0)),1,1,"")</f>
        <v>5</v>
      </c>
      <c r="BA5" s="51" t="s">
        <v>306</v>
      </c>
      <c r="BB5" s="51" t="s">
        <v>306</v>
      </c>
      <c r="BC5" s="51" t="s">
        <v>328</v>
      </c>
      <c r="BD5" s="51" t="s">
        <v>328</v>
      </c>
      <c r="BE5" s="51"/>
      <c r="BF5" s="51"/>
      <c r="BG5" s="131" t="s">
        <v>1198</v>
      </c>
      <c r="BH5" s="131" t="s">
        <v>1198</v>
      </c>
      <c r="BI5" s="131" t="s">
        <v>1230</v>
      </c>
      <c r="BJ5" s="131" t="s">
        <v>1230</v>
      </c>
      <c r="BK5" s="131">
        <v>3</v>
      </c>
      <c r="BL5" s="134">
        <v>10</v>
      </c>
      <c r="BM5" s="131">
        <v>0</v>
      </c>
      <c r="BN5" s="134">
        <v>0</v>
      </c>
      <c r="BO5" s="131">
        <v>0</v>
      </c>
      <c r="BP5" s="134">
        <v>0</v>
      </c>
      <c r="BQ5" s="131">
        <v>27</v>
      </c>
      <c r="BR5" s="134">
        <v>90</v>
      </c>
      <c r="BS5" s="131">
        <v>30</v>
      </c>
      <c r="BT5" s="2"/>
      <c r="BU5" s="3"/>
      <c r="BV5" s="3"/>
      <c r="BW5" s="3"/>
      <c r="BX5" s="3"/>
    </row>
    <row r="6" spans="1:76" ht="15">
      <c r="A6" s="14" t="s">
        <v>246</v>
      </c>
      <c r="B6" s="15"/>
      <c r="C6" s="15" t="s">
        <v>64</v>
      </c>
      <c r="D6" s="93">
        <v>202.09337376694901</v>
      </c>
      <c r="E6" s="81"/>
      <c r="F6" s="112" t="s">
        <v>752</v>
      </c>
      <c r="G6" s="15"/>
      <c r="H6" s="16" t="s">
        <v>246</v>
      </c>
      <c r="I6" s="66"/>
      <c r="J6" s="66"/>
      <c r="K6" s="114" t="s">
        <v>812</v>
      </c>
      <c r="L6" s="94">
        <v>1</v>
      </c>
      <c r="M6" s="95">
        <v>7764.005859375</v>
      </c>
      <c r="N6" s="95">
        <v>4031.94970703125</v>
      </c>
      <c r="O6" s="77"/>
      <c r="P6" s="96"/>
      <c r="Q6" s="96"/>
      <c r="R6" s="97"/>
      <c r="S6" s="51">
        <v>1</v>
      </c>
      <c r="T6" s="51">
        <v>0</v>
      </c>
      <c r="U6" s="52">
        <v>0</v>
      </c>
      <c r="V6" s="52">
        <v>0.166667</v>
      </c>
      <c r="W6" s="52">
        <v>0</v>
      </c>
      <c r="X6" s="52">
        <v>0.637859</v>
      </c>
      <c r="Y6" s="52">
        <v>0</v>
      </c>
      <c r="Z6" s="52">
        <v>0</v>
      </c>
      <c r="AA6" s="82">
        <v>6</v>
      </c>
      <c r="AB6" s="82"/>
      <c r="AC6" s="98"/>
      <c r="AD6" s="85" t="s">
        <v>581</v>
      </c>
      <c r="AE6" s="85">
        <v>305</v>
      </c>
      <c r="AF6" s="85">
        <v>6864</v>
      </c>
      <c r="AG6" s="85">
        <v>15384</v>
      </c>
      <c r="AH6" s="85">
        <v>815</v>
      </c>
      <c r="AI6" s="85"/>
      <c r="AJ6" s="85" t="s">
        <v>624</v>
      </c>
      <c r="AK6" s="85" t="s">
        <v>662</v>
      </c>
      <c r="AL6" s="90" t="s">
        <v>684</v>
      </c>
      <c r="AM6" s="85"/>
      <c r="AN6" s="87">
        <v>40024.71340277778</v>
      </c>
      <c r="AO6" s="90" t="s">
        <v>715</v>
      </c>
      <c r="AP6" s="85" t="b">
        <v>0</v>
      </c>
      <c r="AQ6" s="85" t="b">
        <v>0</v>
      </c>
      <c r="AR6" s="85" t="b">
        <v>0</v>
      </c>
      <c r="AS6" s="85" t="s">
        <v>534</v>
      </c>
      <c r="AT6" s="85">
        <v>372</v>
      </c>
      <c r="AU6" s="90" t="s">
        <v>748</v>
      </c>
      <c r="AV6" s="85" t="b">
        <v>0</v>
      </c>
      <c r="AW6" s="85" t="s">
        <v>765</v>
      </c>
      <c r="AX6" s="90" t="s">
        <v>769</v>
      </c>
      <c r="AY6" s="85" t="s">
        <v>65</v>
      </c>
      <c r="AZ6" s="85" t="str">
        <f>REPLACE(INDEX(GroupVertices[Group],MATCH(Vertices[[#This Row],[Vertex]],GroupVertices[Vertex],0)),1,1,"")</f>
        <v>5</v>
      </c>
      <c r="BA6" s="51"/>
      <c r="BB6" s="51"/>
      <c r="BC6" s="51"/>
      <c r="BD6" s="51"/>
      <c r="BE6" s="51"/>
      <c r="BF6" s="51"/>
      <c r="BG6" s="51"/>
      <c r="BH6" s="51"/>
      <c r="BI6" s="51"/>
      <c r="BJ6" s="51"/>
      <c r="BK6" s="51"/>
      <c r="BL6" s="52"/>
      <c r="BM6" s="51"/>
      <c r="BN6" s="52"/>
      <c r="BO6" s="51"/>
      <c r="BP6" s="52"/>
      <c r="BQ6" s="51"/>
      <c r="BR6" s="52"/>
      <c r="BS6" s="51"/>
      <c r="BT6" s="2"/>
      <c r="BU6" s="3"/>
      <c r="BV6" s="3"/>
      <c r="BW6" s="3"/>
      <c r="BX6" s="3"/>
    </row>
    <row r="7" spans="1:76" ht="15">
      <c r="A7" s="14" t="s">
        <v>215</v>
      </c>
      <c r="B7" s="15"/>
      <c r="C7" s="15" t="s">
        <v>64</v>
      </c>
      <c r="D7" s="93">
        <v>169.06877200320682</v>
      </c>
      <c r="E7" s="81"/>
      <c r="F7" s="112" t="s">
        <v>389</v>
      </c>
      <c r="G7" s="15"/>
      <c r="H7" s="16" t="s">
        <v>215</v>
      </c>
      <c r="I7" s="66"/>
      <c r="J7" s="66"/>
      <c r="K7" s="114" t="s">
        <v>813</v>
      </c>
      <c r="L7" s="94">
        <v>1</v>
      </c>
      <c r="M7" s="95">
        <v>5351.96630859375</v>
      </c>
      <c r="N7" s="95">
        <v>1579.2537841796875</v>
      </c>
      <c r="O7" s="77"/>
      <c r="P7" s="96"/>
      <c r="Q7" s="96"/>
      <c r="R7" s="97"/>
      <c r="S7" s="51">
        <v>1</v>
      </c>
      <c r="T7" s="51">
        <v>1</v>
      </c>
      <c r="U7" s="52">
        <v>0</v>
      </c>
      <c r="V7" s="52">
        <v>0</v>
      </c>
      <c r="W7" s="52">
        <v>0</v>
      </c>
      <c r="X7" s="52">
        <v>0.999987</v>
      </c>
      <c r="Y7" s="52">
        <v>0</v>
      </c>
      <c r="Z7" s="52" t="s">
        <v>1409</v>
      </c>
      <c r="AA7" s="82">
        <v>7</v>
      </c>
      <c r="AB7" s="82"/>
      <c r="AC7" s="98"/>
      <c r="AD7" s="85" t="s">
        <v>582</v>
      </c>
      <c r="AE7" s="85">
        <v>4983</v>
      </c>
      <c r="AF7" s="85">
        <v>1211</v>
      </c>
      <c r="AG7" s="85">
        <v>2551</v>
      </c>
      <c r="AH7" s="85">
        <v>106</v>
      </c>
      <c r="AI7" s="85"/>
      <c r="AJ7" s="85" t="s">
        <v>625</v>
      </c>
      <c r="AK7" s="85" t="s">
        <v>663</v>
      </c>
      <c r="AL7" s="90" t="s">
        <v>685</v>
      </c>
      <c r="AM7" s="85"/>
      <c r="AN7" s="87">
        <v>41787.172476851854</v>
      </c>
      <c r="AO7" s="90" t="s">
        <v>716</v>
      </c>
      <c r="AP7" s="85" t="b">
        <v>0</v>
      </c>
      <c r="AQ7" s="85" t="b">
        <v>0</v>
      </c>
      <c r="AR7" s="85" t="b">
        <v>1</v>
      </c>
      <c r="AS7" s="85" t="s">
        <v>534</v>
      </c>
      <c r="AT7" s="85">
        <v>111</v>
      </c>
      <c r="AU7" s="90" t="s">
        <v>747</v>
      </c>
      <c r="AV7" s="85" t="b">
        <v>0</v>
      </c>
      <c r="AW7" s="85" t="s">
        <v>765</v>
      </c>
      <c r="AX7" s="90" t="s">
        <v>770</v>
      </c>
      <c r="AY7" s="85" t="s">
        <v>66</v>
      </c>
      <c r="AZ7" s="85" t="str">
        <f>REPLACE(INDEX(GroupVertices[Group],MATCH(Vertices[[#This Row],[Vertex]],GroupVertices[Vertex],0)),1,1,"")</f>
        <v>6</v>
      </c>
      <c r="BA7" s="51" t="s">
        <v>307</v>
      </c>
      <c r="BB7" s="51" t="s">
        <v>307</v>
      </c>
      <c r="BC7" s="51" t="s">
        <v>329</v>
      </c>
      <c r="BD7" s="51" t="s">
        <v>329</v>
      </c>
      <c r="BE7" s="51" t="s">
        <v>335</v>
      </c>
      <c r="BF7" s="51" t="s">
        <v>335</v>
      </c>
      <c r="BG7" s="131" t="s">
        <v>335</v>
      </c>
      <c r="BH7" s="131" t="s">
        <v>335</v>
      </c>
      <c r="BI7" s="131" t="s">
        <v>1231</v>
      </c>
      <c r="BJ7" s="131" t="s">
        <v>1231</v>
      </c>
      <c r="BK7" s="131">
        <v>1</v>
      </c>
      <c r="BL7" s="134">
        <v>25</v>
      </c>
      <c r="BM7" s="131">
        <v>0</v>
      </c>
      <c r="BN7" s="134">
        <v>0</v>
      </c>
      <c r="BO7" s="131">
        <v>0</v>
      </c>
      <c r="BP7" s="134">
        <v>0</v>
      </c>
      <c r="BQ7" s="131">
        <v>3</v>
      </c>
      <c r="BR7" s="134">
        <v>75</v>
      </c>
      <c r="BS7" s="131">
        <v>4</v>
      </c>
      <c r="BT7" s="2"/>
      <c r="BU7" s="3"/>
      <c r="BV7" s="3"/>
      <c r="BW7" s="3"/>
      <c r="BX7" s="3"/>
    </row>
    <row r="8" spans="1:76" ht="15">
      <c r="A8" s="14" t="s">
        <v>216</v>
      </c>
      <c r="B8" s="15"/>
      <c r="C8" s="15" t="s">
        <v>64</v>
      </c>
      <c r="D8" s="93">
        <v>163.16839206664577</v>
      </c>
      <c r="E8" s="81"/>
      <c r="F8" s="112" t="s">
        <v>390</v>
      </c>
      <c r="G8" s="15"/>
      <c r="H8" s="16" t="s">
        <v>216</v>
      </c>
      <c r="I8" s="66"/>
      <c r="J8" s="66"/>
      <c r="K8" s="114" t="s">
        <v>814</v>
      </c>
      <c r="L8" s="94">
        <v>1</v>
      </c>
      <c r="M8" s="95">
        <v>6089.384765625</v>
      </c>
      <c r="N8" s="95">
        <v>1579.2537841796875</v>
      </c>
      <c r="O8" s="77"/>
      <c r="P8" s="96"/>
      <c r="Q8" s="96"/>
      <c r="R8" s="97"/>
      <c r="S8" s="51">
        <v>1</v>
      </c>
      <c r="T8" s="51">
        <v>1</v>
      </c>
      <c r="U8" s="52">
        <v>0</v>
      </c>
      <c r="V8" s="52">
        <v>0</v>
      </c>
      <c r="W8" s="52">
        <v>0</v>
      </c>
      <c r="X8" s="52">
        <v>0.999987</v>
      </c>
      <c r="Y8" s="52">
        <v>0</v>
      </c>
      <c r="Z8" s="52" t="s">
        <v>1409</v>
      </c>
      <c r="AA8" s="82">
        <v>8</v>
      </c>
      <c r="AB8" s="82"/>
      <c r="AC8" s="98"/>
      <c r="AD8" s="85" t="s">
        <v>583</v>
      </c>
      <c r="AE8" s="85">
        <v>11</v>
      </c>
      <c r="AF8" s="85">
        <v>201</v>
      </c>
      <c r="AG8" s="85">
        <v>92</v>
      </c>
      <c r="AH8" s="85">
        <v>6</v>
      </c>
      <c r="AI8" s="85"/>
      <c r="AJ8" s="85" t="s">
        <v>626</v>
      </c>
      <c r="AK8" s="85"/>
      <c r="AL8" s="85"/>
      <c r="AM8" s="85"/>
      <c r="AN8" s="87">
        <v>43223.377222222225</v>
      </c>
      <c r="AO8" s="90" t="s">
        <v>717</v>
      </c>
      <c r="AP8" s="85" t="b">
        <v>1</v>
      </c>
      <c r="AQ8" s="85" t="b">
        <v>0</v>
      </c>
      <c r="AR8" s="85" t="b">
        <v>0</v>
      </c>
      <c r="AS8" s="85" t="s">
        <v>742</v>
      </c>
      <c r="AT8" s="85">
        <v>2</v>
      </c>
      <c r="AU8" s="85"/>
      <c r="AV8" s="85" t="b">
        <v>0</v>
      </c>
      <c r="AW8" s="85" t="s">
        <v>765</v>
      </c>
      <c r="AX8" s="90" t="s">
        <v>771</v>
      </c>
      <c r="AY8" s="85" t="s">
        <v>66</v>
      </c>
      <c r="AZ8" s="85" t="str">
        <f>REPLACE(INDEX(GroupVertices[Group],MATCH(Vertices[[#This Row],[Vertex]],GroupVertices[Vertex],0)),1,1,"")</f>
        <v>6</v>
      </c>
      <c r="BA8" s="51" t="s">
        <v>308</v>
      </c>
      <c r="BB8" s="51" t="s">
        <v>308</v>
      </c>
      <c r="BC8" s="51" t="s">
        <v>329</v>
      </c>
      <c r="BD8" s="51" t="s">
        <v>329</v>
      </c>
      <c r="BE8" s="51"/>
      <c r="BF8" s="51"/>
      <c r="BG8" s="131" t="s">
        <v>1199</v>
      </c>
      <c r="BH8" s="131" t="s">
        <v>1199</v>
      </c>
      <c r="BI8" s="131" t="s">
        <v>1232</v>
      </c>
      <c r="BJ8" s="131" t="s">
        <v>1232</v>
      </c>
      <c r="BK8" s="131">
        <v>1</v>
      </c>
      <c r="BL8" s="134">
        <v>4.166666666666667</v>
      </c>
      <c r="BM8" s="131">
        <v>0</v>
      </c>
      <c r="BN8" s="134">
        <v>0</v>
      </c>
      <c r="BO8" s="131">
        <v>0</v>
      </c>
      <c r="BP8" s="134">
        <v>0</v>
      </c>
      <c r="BQ8" s="131">
        <v>23</v>
      </c>
      <c r="BR8" s="134">
        <v>95.83333333333333</v>
      </c>
      <c r="BS8" s="131">
        <v>24</v>
      </c>
      <c r="BT8" s="2"/>
      <c r="BU8" s="3"/>
      <c r="BV8" s="3"/>
      <c r="BW8" s="3"/>
      <c r="BX8" s="3"/>
    </row>
    <row r="9" spans="1:76" ht="15">
      <c r="A9" s="14" t="s">
        <v>217</v>
      </c>
      <c r="B9" s="15"/>
      <c r="C9" s="15" t="s">
        <v>64</v>
      </c>
      <c r="D9" s="93">
        <v>164.7223535152846</v>
      </c>
      <c r="E9" s="81"/>
      <c r="F9" s="112" t="s">
        <v>391</v>
      </c>
      <c r="G9" s="15"/>
      <c r="H9" s="16" t="s">
        <v>217</v>
      </c>
      <c r="I9" s="66"/>
      <c r="J9" s="66"/>
      <c r="K9" s="114" t="s">
        <v>815</v>
      </c>
      <c r="L9" s="94">
        <v>1</v>
      </c>
      <c r="M9" s="95">
        <v>5351.96630859375</v>
      </c>
      <c r="N9" s="95">
        <v>4031.94970703125</v>
      </c>
      <c r="O9" s="77"/>
      <c r="P9" s="96"/>
      <c r="Q9" s="96"/>
      <c r="R9" s="97"/>
      <c r="S9" s="51">
        <v>1</v>
      </c>
      <c r="T9" s="51">
        <v>1</v>
      </c>
      <c r="U9" s="52">
        <v>0</v>
      </c>
      <c r="V9" s="52">
        <v>0</v>
      </c>
      <c r="W9" s="52">
        <v>0</v>
      </c>
      <c r="X9" s="52">
        <v>0.999987</v>
      </c>
      <c r="Y9" s="52">
        <v>0</v>
      </c>
      <c r="Z9" s="52" t="s">
        <v>1409</v>
      </c>
      <c r="AA9" s="82">
        <v>9</v>
      </c>
      <c r="AB9" s="82"/>
      <c r="AC9" s="98"/>
      <c r="AD9" s="85" t="s">
        <v>584</v>
      </c>
      <c r="AE9" s="85">
        <v>20</v>
      </c>
      <c r="AF9" s="85">
        <v>467</v>
      </c>
      <c r="AG9" s="85">
        <v>110</v>
      </c>
      <c r="AH9" s="85">
        <v>46</v>
      </c>
      <c r="AI9" s="85"/>
      <c r="AJ9" s="85" t="s">
        <v>627</v>
      </c>
      <c r="AK9" s="85"/>
      <c r="AL9" s="90" t="s">
        <v>686</v>
      </c>
      <c r="AM9" s="85"/>
      <c r="AN9" s="87">
        <v>43201.73668981482</v>
      </c>
      <c r="AO9" s="90" t="s">
        <v>718</v>
      </c>
      <c r="AP9" s="85" t="b">
        <v>1</v>
      </c>
      <c r="AQ9" s="85" t="b">
        <v>0</v>
      </c>
      <c r="AR9" s="85" t="b">
        <v>0</v>
      </c>
      <c r="AS9" s="85" t="s">
        <v>742</v>
      </c>
      <c r="AT9" s="85">
        <v>3</v>
      </c>
      <c r="AU9" s="85"/>
      <c r="AV9" s="85" t="b">
        <v>0</v>
      </c>
      <c r="AW9" s="85" t="s">
        <v>765</v>
      </c>
      <c r="AX9" s="90" t="s">
        <v>772</v>
      </c>
      <c r="AY9" s="85" t="s">
        <v>66</v>
      </c>
      <c r="AZ9" s="85" t="str">
        <f>REPLACE(INDEX(GroupVertices[Group],MATCH(Vertices[[#This Row],[Vertex]],GroupVertices[Vertex],0)),1,1,"")</f>
        <v>6</v>
      </c>
      <c r="BA9" s="51" t="s">
        <v>309</v>
      </c>
      <c r="BB9" s="51" t="s">
        <v>309</v>
      </c>
      <c r="BC9" s="51" t="s">
        <v>329</v>
      </c>
      <c r="BD9" s="51" t="s">
        <v>329</v>
      </c>
      <c r="BE9" s="51"/>
      <c r="BF9" s="51"/>
      <c r="BG9" s="131" t="s">
        <v>1200</v>
      </c>
      <c r="BH9" s="131" t="s">
        <v>1200</v>
      </c>
      <c r="BI9" s="131" t="s">
        <v>1233</v>
      </c>
      <c r="BJ9" s="131" t="s">
        <v>1233</v>
      </c>
      <c r="BK9" s="131">
        <v>1</v>
      </c>
      <c r="BL9" s="134">
        <v>16.666666666666668</v>
      </c>
      <c r="BM9" s="131">
        <v>0</v>
      </c>
      <c r="BN9" s="134">
        <v>0</v>
      </c>
      <c r="BO9" s="131">
        <v>0</v>
      </c>
      <c r="BP9" s="134">
        <v>0</v>
      </c>
      <c r="BQ9" s="131">
        <v>5</v>
      </c>
      <c r="BR9" s="134">
        <v>83.33333333333333</v>
      </c>
      <c r="BS9" s="131">
        <v>6</v>
      </c>
      <c r="BT9" s="2"/>
      <c r="BU9" s="3"/>
      <c r="BV9" s="3"/>
      <c r="BW9" s="3"/>
      <c r="BX9" s="3"/>
    </row>
    <row r="10" spans="1:76" ht="15">
      <c r="A10" s="14" t="s">
        <v>218</v>
      </c>
      <c r="B10" s="15"/>
      <c r="C10" s="15" t="s">
        <v>64</v>
      </c>
      <c r="D10" s="93">
        <v>169.42513158353376</v>
      </c>
      <c r="E10" s="81"/>
      <c r="F10" s="112" t="s">
        <v>392</v>
      </c>
      <c r="G10" s="15"/>
      <c r="H10" s="16" t="s">
        <v>218</v>
      </c>
      <c r="I10" s="66"/>
      <c r="J10" s="66"/>
      <c r="K10" s="114" t="s">
        <v>816</v>
      </c>
      <c r="L10" s="94">
        <v>1</v>
      </c>
      <c r="M10" s="95">
        <v>759.9121704101562</v>
      </c>
      <c r="N10" s="95">
        <v>6082.70703125</v>
      </c>
      <c r="O10" s="77"/>
      <c r="P10" s="96"/>
      <c r="Q10" s="96"/>
      <c r="R10" s="97"/>
      <c r="S10" s="51">
        <v>0</v>
      </c>
      <c r="T10" s="51">
        <v>2</v>
      </c>
      <c r="U10" s="52">
        <v>0</v>
      </c>
      <c r="V10" s="52">
        <v>0.030303</v>
      </c>
      <c r="W10" s="52">
        <v>0.072749</v>
      </c>
      <c r="X10" s="52">
        <v>0.691241</v>
      </c>
      <c r="Y10" s="52">
        <v>0.5</v>
      </c>
      <c r="Z10" s="52">
        <v>0</v>
      </c>
      <c r="AA10" s="82">
        <v>10</v>
      </c>
      <c r="AB10" s="82"/>
      <c r="AC10" s="98"/>
      <c r="AD10" s="85" t="s">
        <v>585</v>
      </c>
      <c r="AE10" s="85">
        <v>376</v>
      </c>
      <c r="AF10" s="85">
        <v>1272</v>
      </c>
      <c r="AG10" s="85">
        <v>40838</v>
      </c>
      <c r="AH10" s="85">
        <v>32459</v>
      </c>
      <c r="AI10" s="85"/>
      <c r="AJ10" s="85" t="s">
        <v>628</v>
      </c>
      <c r="AK10" s="85" t="s">
        <v>664</v>
      </c>
      <c r="AL10" s="85"/>
      <c r="AM10" s="85"/>
      <c r="AN10" s="87">
        <v>43134.22603009259</v>
      </c>
      <c r="AO10" s="90" t="s">
        <v>719</v>
      </c>
      <c r="AP10" s="85" t="b">
        <v>0</v>
      </c>
      <c r="AQ10" s="85" t="b">
        <v>0</v>
      </c>
      <c r="AR10" s="85" t="b">
        <v>0</v>
      </c>
      <c r="AS10" s="85" t="s">
        <v>536</v>
      </c>
      <c r="AT10" s="85">
        <v>9</v>
      </c>
      <c r="AU10" s="90" t="s">
        <v>747</v>
      </c>
      <c r="AV10" s="85" t="b">
        <v>0</v>
      </c>
      <c r="AW10" s="85" t="s">
        <v>765</v>
      </c>
      <c r="AX10" s="90" t="s">
        <v>773</v>
      </c>
      <c r="AY10" s="85" t="s">
        <v>66</v>
      </c>
      <c r="AZ10" s="85" t="str">
        <f>REPLACE(INDEX(GroupVertices[Group],MATCH(Vertices[[#This Row],[Vertex]],GroupVertices[Vertex],0)),1,1,"")</f>
        <v>1</v>
      </c>
      <c r="BA10" s="51"/>
      <c r="BB10" s="51"/>
      <c r="BC10" s="51"/>
      <c r="BD10" s="51"/>
      <c r="BE10" s="51" t="s">
        <v>336</v>
      </c>
      <c r="BF10" s="51" t="s">
        <v>336</v>
      </c>
      <c r="BG10" s="131" t="s">
        <v>1201</v>
      </c>
      <c r="BH10" s="131" t="s">
        <v>1201</v>
      </c>
      <c r="BI10" s="131" t="s">
        <v>1234</v>
      </c>
      <c r="BJ10" s="131" t="s">
        <v>1234</v>
      </c>
      <c r="BK10" s="131">
        <v>0</v>
      </c>
      <c r="BL10" s="134">
        <v>0</v>
      </c>
      <c r="BM10" s="131">
        <v>0</v>
      </c>
      <c r="BN10" s="134">
        <v>0</v>
      </c>
      <c r="BO10" s="131">
        <v>0</v>
      </c>
      <c r="BP10" s="134">
        <v>0</v>
      </c>
      <c r="BQ10" s="131">
        <v>22</v>
      </c>
      <c r="BR10" s="134">
        <v>100</v>
      </c>
      <c r="BS10" s="131">
        <v>22</v>
      </c>
      <c r="BT10" s="2"/>
      <c r="BU10" s="3"/>
      <c r="BV10" s="3"/>
      <c r="BW10" s="3"/>
      <c r="BX10" s="3"/>
    </row>
    <row r="11" spans="1:76" ht="15">
      <c r="A11" s="14" t="s">
        <v>237</v>
      </c>
      <c r="B11" s="15"/>
      <c r="C11" s="15" t="s">
        <v>64</v>
      </c>
      <c r="D11" s="93">
        <v>258.6377078322702</v>
      </c>
      <c r="E11" s="81"/>
      <c r="F11" s="112" t="s">
        <v>753</v>
      </c>
      <c r="G11" s="15"/>
      <c r="H11" s="16" t="s">
        <v>237</v>
      </c>
      <c r="I11" s="66"/>
      <c r="J11" s="66"/>
      <c r="K11" s="114" t="s">
        <v>817</v>
      </c>
      <c r="L11" s="94">
        <v>9999</v>
      </c>
      <c r="M11" s="95">
        <v>2547.657470703125</v>
      </c>
      <c r="N11" s="95">
        <v>7216.18701171875</v>
      </c>
      <c r="O11" s="77"/>
      <c r="P11" s="96"/>
      <c r="Q11" s="96"/>
      <c r="R11" s="97"/>
      <c r="S11" s="51">
        <v>12</v>
      </c>
      <c r="T11" s="51">
        <v>1</v>
      </c>
      <c r="U11" s="52">
        <v>163</v>
      </c>
      <c r="V11" s="52">
        <v>0.05</v>
      </c>
      <c r="W11" s="52">
        <v>0.204648</v>
      </c>
      <c r="X11" s="52">
        <v>3.889883</v>
      </c>
      <c r="Y11" s="52">
        <v>0.05454545454545454</v>
      </c>
      <c r="Z11" s="52">
        <v>0</v>
      </c>
      <c r="AA11" s="82">
        <v>11</v>
      </c>
      <c r="AB11" s="82"/>
      <c r="AC11" s="98"/>
      <c r="AD11" s="85" t="s">
        <v>586</v>
      </c>
      <c r="AE11" s="85">
        <v>617</v>
      </c>
      <c r="AF11" s="85">
        <v>16543</v>
      </c>
      <c r="AG11" s="85">
        <v>25790</v>
      </c>
      <c r="AH11" s="85">
        <v>1175</v>
      </c>
      <c r="AI11" s="85"/>
      <c r="AJ11" s="85" t="s">
        <v>629</v>
      </c>
      <c r="AK11" s="85" t="s">
        <v>665</v>
      </c>
      <c r="AL11" s="90" t="s">
        <v>687</v>
      </c>
      <c r="AM11" s="85"/>
      <c r="AN11" s="87">
        <v>39894.69739583333</v>
      </c>
      <c r="AO11" s="90" t="s">
        <v>720</v>
      </c>
      <c r="AP11" s="85" t="b">
        <v>0</v>
      </c>
      <c r="AQ11" s="85" t="b">
        <v>0</v>
      </c>
      <c r="AR11" s="85" t="b">
        <v>1</v>
      </c>
      <c r="AS11" s="85" t="s">
        <v>534</v>
      </c>
      <c r="AT11" s="85">
        <v>629</v>
      </c>
      <c r="AU11" s="90" t="s">
        <v>747</v>
      </c>
      <c r="AV11" s="85" t="b">
        <v>0</v>
      </c>
      <c r="AW11" s="85" t="s">
        <v>765</v>
      </c>
      <c r="AX11" s="90" t="s">
        <v>774</v>
      </c>
      <c r="AY11" s="85" t="s">
        <v>66</v>
      </c>
      <c r="AZ11" s="85" t="str">
        <f>REPLACE(INDEX(GroupVertices[Group],MATCH(Vertices[[#This Row],[Vertex]],GroupVertices[Vertex],0)),1,1,"")</f>
        <v>1</v>
      </c>
      <c r="BA11" s="51" t="s">
        <v>321</v>
      </c>
      <c r="BB11" s="51" t="s">
        <v>321</v>
      </c>
      <c r="BC11" s="51" t="s">
        <v>328</v>
      </c>
      <c r="BD11" s="51" t="s">
        <v>328</v>
      </c>
      <c r="BE11" s="51" t="s">
        <v>353</v>
      </c>
      <c r="BF11" s="51" t="s">
        <v>353</v>
      </c>
      <c r="BG11" s="131" t="s">
        <v>1202</v>
      </c>
      <c r="BH11" s="131" t="s">
        <v>1202</v>
      </c>
      <c r="BI11" s="131" t="s">
        <v>1235</v>
      </c>
      <c r="BJ11" s="131" t="s">
        <v>1235</v>
      </c>
      <c r="BK11" s="131">
        <v>2</v>
      </c>
      <c r="BL11" s="134">
        <v>8.695652173913043</v>
      </c>
      <c r="BM11" s="131">
        <v>2</v>
      </c>
      <c r="BN11" s="134">
        <v>8.695652173913043</v>
      </c>
      <c r="BO11" s="131">
        <v>0</v>
      </c>
      <c r="BP11" s="134">
        <v>0</v>
      </c>
      <c r="BQ11" s="131">
        <v>19</v>
      </c>
      <c r="BR11" s="134">
        <v>82.6086956521739</v>
      </c>
      <c r="BS11" s="131">
        <v>23</v>
      </c>
      <c r="BT11" s="2"/>
      <c r="BU11" s="3"/>
      <c r="BV11" s="3"/>
      <c r="BW11" s="3"/>
      <c r="BX11" s="3"/>
    </row>
    <row r="12" spans="1:76" ht="15">
      <c r="A12" s="14" t="s">
        <v>223</v>
      </c>
      <c r="B12" s="15"/>
      <c r="C12" s="15" t="s">
        <v>64</v>
      </c>
      <c r="D12" s="93">
        <v>273.70412353166716</v>
      </c>
      <c r="E12" s="81"/>
      <c r="F12" s="112" t="s">
        <v>397</v>
      </c>
      <c r="G12" s="15"/>
      <c r="H12" s="16" t="s">
        <v>223</v>
      </c>
      <c r="I12" s="66"/>
      <c r="J12" s="66"/>
      <c r="K12" s="114" t="s">
        <v>818</v>
      </c>
      <c r="L12" s="94">
        <v>921.0613496932515</v>
      </c>
      <c r="M12" s="95">
        <v>2603.6953125</v>
      </c>
      <c r="N12" s="95">
        <v>6412.90283203125</v>
      </c>
      <c r="O12" s="77"/>
      <c r="P12" s="96"/>
      <c r="Q12" s="96"/>
      <c r="R12" s="97"/>
      <c r="S12" s="51">
        <v>6</v>
      </c>
      <c r="T12" s="51">
        <v>1</v>
      </c>
      <c r="U12" s="52">
        <v>15</v>
      </c>
      <c r="V12" s="52">
        <v>0.035714</v>
      </c>
      <c r="W12" s="52">
        <v>0.13666</v>
      </c>
      <c r="X12" s="52">
        <v>2.188193</v>
      </c>
      <c r="Y12" s="52">
        <v>0.14285714285714285</v>
      </c>
      <c r="Z12" s="52">
        <v>0</v>
      </c>
      <c r="AA12" s="82">
        <v>12</v>
      </c>
      <c r="AB12" s="82"/>
      <c r="AC12" s="98"/>
      <c r="AD12" s="85" t="s">
        <v>587</v>
      </c>
      <c r="AE12" s="85">
        <v>85</v>
      </c>
      <c r="AF12" s="85">
        <v>19122</v>
      </c>
      <c r="AG12" s="85">
        <v>1451</v>
      </c>
      <c r="AH12" s="85">
        <v>2135</v>
      </c>
      <c r="AI12" s="85"/>
      <c r="AJ12" s="85" t="s">
        <v>630</v>
      </c>
      <c r="AK12" s="85"/>
      <c r="AL12" s="90" t="s">
        <v>688</v>
      </c>
      <c r="AM12" s="85"/>
      <c r="AN12" s="87">
        <v>42121.8852662037</v>
      </c>
      <c r="AO12" s="90" t="s">
        <v>721</v>
      </c>
      <c r="AP12" s="85" t="b">
        <v>0</v>
      </c>
      <c r="AQ12" s="85" t="b">
        <v>0</v>
      </c>
      <c r="AR12" s="85" t="b">
        <v>0</v>
      </c>
      <c r="AS12" s="85" t="s">
        <v>534</v>
      </c>
      <c r="AT12" s="85">
        <v>262</v>
      </c>
      <c r="AU12" s="90" t="s">
        <v>747</v>
      </c>
      <c r="AV12" s="85" t="b">
        <v>0</v>
      </c>
      <c r="AW12" s="85" t="s">
        <v>765</v>
      </c>
      <c r="AX12" s="90" t="s">
        <v>775</v>
      </c>
      <c r="AY12" s="85" t="s">
        <v>66</v>
      </c>
      <c r="AZ12" s="85" t="str">
        <f>REPLACE(INDEX(GroupVertices[Group],MATCH(Vertices[[#This Row],[Vertex]],GroupVertices[Vertex],0)),1,1,"")</f>
        <v>1</v>
      </c>
      <c r="BA12" s="51" t="s">
        <v>1175</v>
      </c>
      <c r="BB12" s="51" t="s">
        <v>1175</v>
      </c>
      <c r="BC12" s="51" t="s">
        <v>329</v>
      </c>
      <c r="BD12" s="51" t="s">
        <v>329</v>
      </c>
      <c r="BE12" s="51" t="s">
        <v>336</v>
      </c>
      <c r="BF12" s="51" t="s">
        <v>336</v>
      </c>
      <c r="BG12" s="131" t="s">
        <v>1203</v>
      </c>
      <c r="BH12" s="131" t="s">
        <v>1222</v>
      </c>
      <c r="BI12" s="131" t="s">
        <v>1125</v>
      </c>
      <c r="BJ12" s="131" t="s">
        <v>1254</v>
      </c>
      <c r="BK12" s="131">
        <v>0</v>
      </c>
      <c r="BL12" s="134">
        <v>0</v>
      </c>
      <c r="BM12" s="131">
        <v>0</v>
      </c>
      <c r="BN12" s="134">
        <v>0</v>
      </c>
      <c r="BO12" s="131">
        <v>0</v>
      </c>
      <c r="BP12" s="134">
        <v>0</v>
      </c>
      <c r="BQ12" s="131">
        <v>36</v>
      </c>
      <c r="BR12" s="134">
        <v>100</v>
      </c>
      <c r="BS12" s="131">
        <v>36</v>
      </c>
      <c r="BT12" s="2"/>
      <c r="BU12" s="3"/>
      <c r="BV12" s="3"/>
      <c r="BW12" s="3"/>
      <c r="BX12" s="3"/>
    </row>
    <row r="13" spans="1:76" ht="15">
      <c r="A13" s="14" t="s">
        <v>219</v>
      </c>
      <c r="B13" s="15"/>
      <c r="C13" s="15" t="s">
        <v>64</v>
      </c>
      <c r="D13" s="93">
        <v>162.32130781832757</v>
      </c>
      <c r="E13" s="81"/>
      <c r="F13" s="112" t="s">
        <v>393</v>
      </c>
      <c r="G13" s="15"/>
      <c r="H13" s="16" t="s">
        <v>219</v>
      </c>
      <c r="I13" s="66"/>
      <c r="J13" s="66"/>
      <c r="K13" s="114" t="s">
        <v>819</v>
      </c>
      <c r="L13" s="94">
        <v>1</v>
      </c>
      <c r="M13" s="95">
        <v>4454.07421875</v>
      </c>
      <c r="N13" s="95">
        <v>7346.54541015625</v>
      </c>
      <c r="O13" s="77"/>
      <c r="P13" s="96"/>
      <c r="Q13" s="96"/>
      <c r="R13" s="97"/>
      <c r="S13" s="51">
        <v>0</v>
      </c>
      <c r="T13" s="51">
        <v>2</v>
      </c>
      <c r="U13" s="52">
        <v>0</v>
      </c>
      <c r="V13" s="52">
        <v>0.030303</v>
      </c>
      <c r="W13" s="52">
        <v>0.072749</v>
      </c>
      <c r="X13" s="52">
        <v>0.691241</v>
      </c>
      <c r="Y13" s="52">
        <v>0.5</v>
      </c>
      <c r="Z13" s="52">
        <v>0</v>
      </c>
      <c r="AA13" s="82">
        <v>13</v>
      </c>
      <c r="AB13" s="82"/>
      <c r="AC13" s="98"/>
      <c r="AD13" s="85" t="s">
        <v>588</v>
      </c>
      <c r="AE13" s="85">
        <v>96</v>
      </c>
      <c r="AF13" s="85">
        <v>56</v>
      </c>
      <c r="AG13" s="85">
        <v>620</v>
      </c>
      <c r="AH13" s="85">
        <v>4056</v>
      </c>
      <c r="AI13" s="85"/>
      <c r="AJ13" s="85"/>
      <c r="AK13" s="85"/>
      <c r="AL13" s="85"/>
      <c r="AM13" s="85"/>
      <c r="AN13" s="87">
        <v>43140.85972222222</v>
      </c>
      <c r="AO13" s="85"/>
      <c r="AP13" s="85" t="b">
        <v>1</v>
      </c>
      <c r="AQ13" s="85" t="b">
        <v>0</v>
      </c>
      <c r="AR13" s="85" t="b">
        <v>0</v>
      </c>
      <c r="AS13" s="85" t="s">
        <v>534</v>
      </c>
      <c r="AT13" s="85">
        <v>0</v>
      </c>
      <c r="AU13" s="85"/>
      <c r="AV13" s="85" t="b">
        <v>0</v>
      </c>
      <c r="AW13" s="85" t="s">
        <v>765</v>
      </c>
      <c r="AX13" s="90" t="s">
        <v>776</v>
      </c>
      <c r="AY13" s="85" t="s">
        <v>66</v>
      </c>
      <c r="AZ13" s="85" t="str">
        <f>REPLACE(INDEX(GroupVertices[Group],MATCH(Vertices[[#This Row],[Vertex]],GroupVertices[Vertex],0)),1,1,"")</f>
        <v>1</v>
      </c>
      <c r="BA13" s="51"/>
      <c r="BB13" s="51"/>
      <c r="BC13" s="51"/>
      <c r="BD13" s="51"/>
      <c r="BE13" s="51" t="s">
        <v>336</v>
      </c>
      <c r="BF13" s="51" t="s">
        <v>336</v>
      </c>
      <c r="BG13" s="131" t="s">
        <v>1201</v>
      </c>
      <c r="BH13" s="131" t="s">
        <v>1201</v>
      </c>
      <c r="BI13" s="131" t="s">
        <v>1234</v>
      </c>
      <c r="BJ13" s="131" t="s">
        <v>1234</v>
      </c>
      <c r="BK13" s="131">
        <v>0</v>
      </c>
      <c r="BL13" s="134">
        <v>0</v>
      </c>
      <c r="BM13" s="131">
        <v>0</v>
      </c>
      <c r="BN13" s="134">
        <v>0</v>
      </c>
      <c r="BO13" s="131">
        <v>0</v>
      </c>
      <c r="BP13" s="134">
        <v>0</v>
      </c>
      <c r="BQ13" s="131">
        <v>22</v>
      </c>
      <c r="BR13" s="134">
        <v>100</v>
      </c>
      <c r="BS13" s="131">
        <v>22</v>
      </c>
      <c r="BT13" s="2"/>
      <c r="BU13" s="3"/>
      <c r="BV13" s="3"/>
      <c r="BW13" s="3"/>
      <c r="BX13" s="3"/>
    </row>
    <row r="14" spans="1:76" ht="15">
      <c r="A14" s="14" t="s">
        <v>220</v>
      </c>
      <c r="B14" s="15"/>
      <c r="C14" s="15" t="s">
        <v>64</v>
      </c>
      <c r="D14" s="93">
        <v>163.06323678064763</v>
      </c>
      <c r="E14" s="81"/>
      <c r="F14" s="112" t="s">
        <v>394</v>
      </c>
      <c r="G14" s="15"/>
      <c r="H14" s="16" t="s">
        <v>220</v>
      </c>
      <c r="I14" s="66"/>
      <c r="J14" s="66"/>
      <c r="K14" s="114" t="s">
        <v>820</v>
      </c>
      <c r="L14" s="94">
        <v>1</v>
      </c>
      <c r="M14" s="95">
        <v>1508.2940673828125</v>
      </c>
      <c r="N14" s="95">
        <v>8394.1220703125</v>
      </c>
      <c r="O14" s="77"/>
      <c r="P14" s="96"/>
      <c r="Q14" s="96"/>
      <c r="R14" s="97"/>
      <c r="S14" s="51">
        <v>0</v>
      </c>
      <c r="T14" s="51">
        <v>2</v>
      </c>
      <c r="U14" s="52">
        <v>0</v>
      </c>
      <c r="V14" s="52">
        <v>0.030303</v>
      </c>
      <c r="W14" s="52">
        <v>0.072749</v>
      </c>
      <c r="X14" s="52">
        <v>0.691241</v>
      </c>
      <c r="Y14" s="52">
        <v>0.5</v>
      </c>
      <c r="Z14" s="52">
        <v>0</v>
      </c>
      <c r="AA14" s="82">
        <v>14</v>
      </c>
      <c r="AB14" s="82"/>
      <c r="AC14" s="98"/>
      <c r="AD14" s="85" t="s">
        <v>589</v>
      </c>
      <c r="AE14" s="85">
        <v>215</v>
      </c>
      <c r="AF14" s="85">
        <v>183</v>
      </c>
      <c r="AG14" s="85">
        <v>12383</v>
      </c>
      <c r="AH14" s="85">
        <v>3362</v>
      </c>
      <c r="AI14" s="85"/>
      <c r="AJ14" s="85" t="s">
        <v>631</v>
      </c>
      <c r="AK14" s="85"/>
      <c r="AL14" s="85"/>
      <c r="AM14" s="85"/>
      <c r="AN14" s="87">
        <v>43095.595046296294</v>
      </c>
      <c r="AO14" s="85"/>
      <c r="AP14" s="85" t="b">
        <v>1</v>
      </c>
      <c r="AQ14" s="85" t="b">
        <v>0</v>
      </c>
      <c r="AR14" s="85" t="b">
        <v>0</v>
      </c>
      <c r="AS14" s="85" t="s">
        <v>743</v>
      </c>
      <c r="AT14" s="85">
        <v>6</v>
      </c>
      <c r="AU14" s="85"/>
      <c r="AV14" s="85" t="b">
        <v>0</v>
      </c>
      <c r="AW14" s="85" t="s">
        <v>765</v>
      </c>
      <c r="AX14" s="90" t="s">
        <v>777</v>
      </c>
      <c r="AY14" s="85" t="s">
        <v>66</v>
      </c>
      <c r="AZ14" s="85" t="str">
        <f>REPLACE(INDEX(GroupVertices[Group],MATCH(Vertices[[#This Row],[Vertex]],GroupVertices[Vertex],0)),1,1,"")</f>
        <v>1</v>
      </c>
      <c r="BA14" s="51"/>
      <c r="BB14" s="51"/>
      <c r="BC14" s="51"/>
      <c r="BD14" s="51"/>
      <c r="BE14" s="51" t="s">
        <v>336</v>
      </c>
      <c r="BF14" s="51" t="s">
        <v>336</v>
      </c>
      <c r="BG14" s="131" t="s">
        <v>1201</v>
      </c>
      <c r="BH14" s="131" t="s">
        <v>1201</v>
      </c>
      <c r="BI14" s="131" t="s">
        <v>1234</v>
      </c>
      <c r="BJ14" s="131" t="s">
        <v>1234</v>
      </c>
      <c r="BK14" s="131">
        <v>0</v>
      </c>
      <c r="BL14" s="134">
        <v>0</v>
      </c>
      <c r="BM14" s="131">
        <v>0</v>
      </c>
      <c r="BN14" s="134">
        <v>0</v>
      </c>
      <c r="BO14" s="131">
        <v>0</v>
      </c>
      <c r="BP14" s="134">
        <v>0</v>
      </c>
      <c r="BQ14" s="131">
        <v>22</v>
      </c>
      <c r="BR14" s="134">
        <v>100</v>
      </c>
      <c r="BS14" s="131">
        <v>22</v>
      </c>
      <c r="BT14" s="2"/>
      <c r="BU14" s="3"/>
      <c r="BV14" s="3"/>
      <c r="BW14" s="3"/>
      <c r="BX14" s="3"/>
    </row>
    <row r="15" spans="1:76" ht="15">
      <c r="A15" s="14" t="s">
        <v>221</v>
      </c>
      <c r="B15" s="15"/>
      <c r="C15" s="15" t="s">
        <v>64</v>
      </c>
      <c r="D15" s="93">
        <v>163.70001045696958</v>
      </c>
      <c r="E15" s="81"/>
      <c r="F15" s="112" t="s">
        <v>395</v>
      </c>
      <c r="G15" s="15"/>
      <c r="H15" s="16" t="s">
        <v>221</v>
      </c>
      <c r="I15" s="66"/>
      <c r="J15" s="66"/>
      <c r="K15" s="114" t="s">
        <v>821</v>
      </c>
      <c r="L15" s="94">
        <v>1</v>
      </c>
      <c r="M15" s="95">
        <v>3821.111328125</v>
      </c>
      <c r="N15" s="95">
        <v>8522.89453125</v>
      </c>
      <c r="O15" s="77"/>
      <c r="P15" s="96"/>
      <c r="Q15" s="96"/>
      <c r="R15" s="97"/>
      <c r="S15" s="51">
        <v>0</v>
      </c>
      <c r="T15" s="51">
        <v>2</v>
      </c>
      <c r="U15" s="52">
        <v>0</v>
      </c>
      <c r="V15" s="52">
        <v>0.030303</v>
      </c>
      <c r="W15" s="52">
        <v>0.072749</v>
      </c>
      <c r="X15" s="52">
        <v>0.691241</v>
      </c>
      <c r="Y15" s="52">
        <v>0.5</v>
      </c>
      <c r="Z15" s="52">
        <v>0</v>
      </c>
      <c r="AA15" s="82">
        <v>15</v>
      </c>
      <c r="AB15" s="82"/>
      <c r="AC15" s="98"/>
      <c r="AD15" s="85" t="s">
        <v>590</v>
      </c>
      <c r="AE15" s="85">
        <v>169</v>
      </c>
      <c r="AF15" s="85">
        <v>292</v>
      </c>
      <c r="AG15" s="85">
        <v>11795</v>
      </c>
      <c r="AH15" s="85">
        <v>2610</v>
      </c>
      <c r="AI15" s="85"/>
      <c r="AJ15" s="85" t="s">
        <v>632</v>
      </c>
      <c r="AK15" s="85" t="s">
        <v>666</v>
      </c>
      <c r="AL15" s="85"/>
      <c r="AM15" s="85"/>
      <c r="AN15" s="87">
        <v>43314.588958333334</v>
      </c>
      <c r="AO15" s="90" t="s">
        <v>722</v>
      </c>
      <c r="AP15" s="85" t="b">
        <v>1</v>
      </c>
      <c r="AQ15" s="85" t="b">
        <v>0</v>
      </c>
      <c r="AR15" s="85" t="b">
        <v>0</v>
      </c>
      <c r="AS15" s="85" t="s">
        <v>744</v>
      </c>
      <c r="AT15" s="85">
        <v>8</v>
      </c>
      <c r="AU15" s="85"/>
      <c r="AV15" s="85" t="b">
        <v>0</v>
      </c>
      <c r="AW15" s="85" t="s">
        <v>765</v>
      </c>
      <c r="AX15" s="90" t="s">
        <v>778</v>
      </c>
      <c r="AY15" s="85" t="s">
        <v>66</v>
      </c>
      <c r="AZ15" s="85" t="str">
        <f>REPLACE(INDEX(GroupVertices[Group],MATCH(Vertices[[#This Row],[Vertex]],GroupVertices[Vertex],0)),1,1,"")</f>
        <v>1</v>
      </c>
      <c r="BA15" s="51"/>
      <c r="BB15" s="51"/>
      <c r="BC15" s="51"/>
      <c r="BD15" s="51"/>
      <c r="BE15" s="51" t="s">
        <v>336</v>
      </c>
      <c r="BF15" s="51" t="s">
        <v>336</v>
      </c>
      <c r="BG15" s="131" t="s">
        <v>1201</v>
      </c>
      <c r="BH15" s="131" t="s">
        <v>1201</v>
      </c>
      <c r="BI15" s="131" t="s">
        <v>1234</v>
      </c>
      <c r="BJ15" s="131" t="s">
        <v>1234</v>
      </c>
      <c r="BK15" s="131">
        <v>0</v>
      </c>
      <c r="BL15" s="134">
        <v>0</v>
      </c>
      <c r="BM15" s="131">
        <v>0</v>
      </c>
      <c r="BN15" s="134">
        <v>0</v>
      </c>
      <c r="BO15" s="131">
        <v>0</v>
      </c>
      <c r="BP15" s="134">
        <v>0</v>
      </c>
      <c r="BQ15" s="131">
        <v>22</v>
      </c>
      <c r="BR15" s="134">
        <v>100</v>
      </c>
      <c r="BS15" s="131">
        <v>22</v>
      </c>
      <c r="BT15" s="2"/>
      <c r="BU15" s="3"/>
      <c r="BV15" s="3"/>
      <c r="BW15" s="3"/>
      <c r="BX15" s="3"/>
    </row>
    <row r="16" spans="1:76" ht="15">
      <c r="A16" s="14" t="s">
        <v>222</v>
      </c>
      <c r="B16" s="15"/>
      <c r="C16" s="15" t="s">
        <v>64</v>
      </c>
      <c r="D16" s="93">
        <v>163.1158144236467</v>
      </c>
      <c r="E16" s="81"/>
      <c r="F16" s="112" t="s">
        <v>396</v>
      </c>
      <c r="G16" s="15"/>
      <c r="H16" s="16" t="s">
        <v>222</v>
      </c>
      <c r="I16" s="66"/>
      <c r="J16" s="66"/>
      <c r="K16" s="114" t="s">
        <v>822</v>
      </c>
      <c r="L16" s="94">
        <v>1</v>
      </c>
      <c r="M16" s="95">
        <v>1718.9697265625</v>
      </c>
      <c r="N16" s="95">
        <v>4957.94189453125</v>
      </c>
      <c r="O16" s="77"/>
      <c r="P16" s="96"/>
      <c r="Q16" s="96"/>
      <c r="R16" s="97"/>
      <c r="S16" s="51">
        <v>0</v>
      </c>
      <c r="T16" s="51">
        <v>2</v>
      </c>
      <c r="U16" s="52">
        <v>0</v>
      </c>
      <c r="V16" s="52">
        <v>0.030303</v>
      </c>
      <c r="W16" s="52">
        <v>0.072749</v>
      </c>
      <c r="X16" s="52">
        <v>0.691241</v>
      </c>
      <c r="Y16" s="52">
        <v>0.5</v>
      </c>
      <c r="Z16" s="52">
        <v>0</v>
      </c>
      <c r="AA16" s="82">
        <v>16</v>
      </c>
      <c r="AB16" s="82"/>
      <c r="AC16" s="98"/>
      <c r="AD16" s="85" t="s">
        <v>591</v>
      </c>
      <c r="AE16" s="85">
        <v>435</v>
      </c>
      <c r="AF16" s="85">
        <v>192</v>
      </c>
      <c r="AG16" s="85">
        <v>4322</v>
      </c>
      <c r="AH16" s="85">
        <v>4263</v>
      </c>
      <c r="AI16" s="85"/>
      <c r="AJ16" s="85" t="s">
        <v>633</v>
      </c>
      <c r="AK16" s="85"/>
      <c r="AL16" s="85"/>
      <c r="AM16" s="85"/>
      <c r="AN16" s="87">
        <v>41917.360625</v>
      </c>
      <c r="AO16" s="85"/>
      <c r="AP16" s="85" t="b">
        <v>1</v>
      </c>
      <c r="AQ16" s="85" t="b">
        <v>0</v>
      </c>
      <c r="AR16" s="85" t="b">
        <v>0</v>
      </c>
      <c r="AS16" s="85" t="s">
        <v>745</v>
      </c>
      <c r="AT16" s="85">
        <v>4</v>
      </c>
      <c r="AU16" s="90" t="s">
        <v>747</v>
      </c>
      <c r="AV16" s="85" t="b">
        <v>0</v>
      </c>
      <c r="AW16" s="85" t="s">
        <v>765</v>
      </c>
      <c r="AX16" s="90" t="s">
        <v>779</v>
      </c>
      <c r="AY16" s="85" t="s">
        <v>66</v>
      </c>
      <c r="AZ16" s="85" t="str">
        <f>REPLACE(INDEX(GroupVertices[Group],MATCH(Vertices[[#This Row],[Vertex]],GroupVertices[Vertex],0)),1,1,"")</f>
        <v>1</v>
      </c>
      <c r="BA16" s="51"/>
      <c r="BB16" s="51"/>
      <c r="BC16" s="51"/>
      <c r="BD16" s="51"/>
      <c r="BE16" s="51" t="s">
        <v>336</v>
      </c>
      <c r="BF16" s="51" t="s">
        <v>336</v>
      </c>
      <c r="BG16" s="131" t="s">
        <v>1201</v>
      </c>
      <c r="BH16" s="131" t="s">
        <v>1201</v>
      </c>
      <c r="BI16" s="131" t="s">
        <v>1234</v>
      </c>
      <c r="BJ16" s="131" t="s">
        <v>1234</v>
      </c>
      <c r="BK16" s="131">
        <v>0</v>
      </c>
      <c r="BL16" s="134">
        <v>0</v>
      </c>
      <c r="BM16" s="131">
        <v>0</v>
      </c>
      <c r="BN16" s="134">
        <v>0</v>
      </c>
      <c r="BO16" s="131">
        <v>0</v>
      </c>
      <c r="BP16" s="134">
        <v>0</v>
      </c>
      <c r="BQ16" s="131">
        <v>22</v>
      </c>
      <c r="BR16" s="134">
        <v>100</v>
      </c>
      <c r="BS16" s="131">
        <v>22</v>
      </c>
      <c r="BT16" s="2"/>
      <c r="BU16" s="3"/>
      <c r="BV16" s="3"/>
      <c r="BW16" s="3"/>
      <c r="BX16" s="3"/>
    </row>
    <row r="17" spans="1:76" ht="15">
      <c r="A17" s="14" t="s">
        <v>224</v>
      </c>
      <c r="B17" s="15"/>
      <c r="C17" s="15" t="s">
        <v>64</v>
      </c>
      <c r="D17" s="93">
        <v>162.39725330265955</v>
      </c>
      <c r="E17" s="81"/>
      <c r="F17" s="112" t="s">
        <v>398</v>
      </c>
      <c r="G17" s="15"/>
      <c r="H17" s="16" t="s">
        <v>224</v>
      </c>
      <c r="I17" s="66"/>
      <c r="J17" s="66"/>
      <c r="K17" s="114" t="s">
        <v>823</v>
      </c>
      <c r="L17" s="94">
        <v>1</v>
      </c>
      <c r="M17" s="95">
        <v>3258.585205078125</v>
      </c>
      <c r="N17" s="95">
        <v>4940.68212890625</v>
      </c>
      <c r="O17" s="77"/>
      <c r="P17" s="96"/>
      <c r="Q17" s="96"/>
      <c r="R17" s="97"/>
      <c r="S17" s="51">
        <v>0</v>
      </c>
      <c r="T17" s="51">
        <v>2</v>
      </c>
      <c r="U17" s="52">
        <v>0</v>
      </c>
      <c r="V17" s="52">
        <v>0.030303</v>
      </c>
      <c r="W17" s="52">
        <v>0.072749</v>
      </c>
      <c r="X17" s="52">
        <v>0.691241</v>
      </c>
      <c r="Y17" s="52">
        <v>0.5</v>
      </c>
      <c r="Z17" s="52">
        <v>0</v>
      </c>
      <c r="AA17" s="82">
        <v>17</v>
      </c>
      <c r="AB17" s="82"/>
      <c r="AC17" s="98"/>
      <c r="AD17" s="85" t="s">
        <v>592</v>
      </c>
      <c r="AE17" s="85">
        <v>182</v>
      </c>
      <c r="AF17" s="85">
        <v>69</v>
      </c>
      <c r="AG17" s="85">
        <v>1195</v>
      </c>
      <c r="AH17" s="85">
        <v>1769</v>
      </c>
      <c r="AI17" s="85"/>
      <c r="AJ17" s="85"/>
      <c r="AK17" s="85"/>
      <c r="AL17" s="85"/>
      <c r="AM17" s="85"/>
      <c r="AN17" s="87">
        <v>43109.008680555555</v>
      </c>
      <c r="AO17" s="90" t="s">
        <v>723</v>
      </c>
      <c r="AP17" s="85" t="b">
        <v>1</v>
      </c>
      <c r="AQ17" s="85" t="b">
        <v>0</v>
      </c>
      <c r="AR17" s="85" t="b">
        <v>0</v>
      </c>
      <c r="AS17" s="85" t="s">
        <v>746</v>
      </c>
      <c r="AT17" s="85">
        <v>0</v>
      </c>
      <c r="AU17" s="85"/>
      <c r="AV17" s="85" t="b">
        <v>0</v>
      </c>
      <c r="AW17" s="85" t="s">
        <v>765</v>
      </c>
      <c r="AX17" s="90" t="s">
        <v>780</v>
      </c>
      <c r="AY17" s="85" t="s">
        <v>66</v>
      </c>
      <c r="AZ17" s="85" t="str">
        <f>REPLACE(INDEX(GroupVertices[Group],MATCH(Vertices[[#This Row],[Vertex]],GroupVertices[Vertex],0)),1,1,"")</f>
        <v>1</v>
      </c>
      <c r="BA17" s="51"/>
      <c r="BB17" s="51"/>
      <c r="BC17" s="51"/>
      <c r="BD17" s="51"/>
      <c r="BE17" s="51" t="s">
        <v>336</v>
      </c>
      <c r="BF17" s="51" t="s">
        <v>336</v>
      </c>
      <c r="BG17" s="131" t="s">
        <v>1201</v>
      </c>
      <c r="BH17" s="131" t="s">
        <v>1201</v>
      </c>
      <c r="BI17" s="131" t="s">
        <v>1234</v>
      </c>
      <c r="BJ17" s="131" t="s">
        <v>1234</v>
      </c>
      <c r="BK17" s="131">
        <v>0</v>
      </c>
      <c r="BL17" s="134">
        <v>0</v>
      </c>
      <c r="BM17" s="131">
        <v>0</v>
      </c>
      <c r="BN17" s="134">
        <v>0</v>
      </c>
      <c r="BO17" s="131">
        <v>0</v>
      </c>
      <c r="BP17" s="134">
        <v>0</v>
      </c>
      <c r="BQ17" s="131">
        <v>22</v>
      </c>
      <c r="BR17" s="134">
        <v>100</v>
      </c>
      <c r="BS17" s="131">
        <v>22</v>
      </c>
      <c r="BT17" s="2"/>
      <c r="BU17" s="3"/>
      <c r="BV17" s="3"/>
      <c r="BW17" s="3"/>
      <c r="BX17" s="3"/>
    </row>
    <row r="18" spans="1:76" ht="15">
      <c r="A18" s="14" t="s">
        <v>225</v>
      </c>
      <c r="B18" s="15"/>
      <c r="C18" s="15" t="s">
        <v>64</v>
      </c>
      <c r="D18" s="93">
        <v>165.87321970093066</v>
      </c>
      <c r="E18" s="81"/>
      <c r="F18" s="112" t="s">
        <v>399</v>
      </c>
      <c r="G18" s="15"/>
      <c r="H18" s="16" t="s">
        <v>225</v>
      </c>
      <c r="I18" s="66"/>
      <c r="J18" s="66"/>
      <c r="K18" s="114" t="s">
        <v>824</v>
      </c>
      <c r="L18" s="94">
        <v>1</v>
      </c>
      <c r="M18" s="95">
        <v>6089.384765625</v>
      </c>
      <c r="N18" s="95">
        <v>4031.94970703125</v>
      </c>
      <c r="O18" s="77"/>
      <c r="P18" s="96"/>
      <c r="Q18" s="96"/>
      <c r="R18" s="97"/>
      <c r="S18" s="51">
        <v>1</v>
      </c>
      <c r="T18" s="51">
        <v>1</v>
      </c>
      <c r="U18" s="52">
        <v>0</v>
      </c>
      <c r="V18" s="52">
        <v>0</v>
      </c>
      <c r="W18" s="52">
        <v>0</v>
      </c>
      <c r="X18" s="52">
        <v>0.999987</v>
      </c>
      <c r="Y18" s="52">
        <v>0</v>
      </c>
      <c r="Z18" s="52" t="s">
        <v>1409</v>
      </c>
      <c r="AA18" s="82">
        <v>18</v>
      </c>
      <c r="AB18" s="82"/>
      <c r="AC18" s="98"/>
      <c r="AD18" s="85" t="s">
        <v>593</v>
      </c>
      <c r="AE18" s="85">
        <v>577</v>
      </c>
      <c r="AF18" s="85">
        <v>664</v>
      </c>
      <c r="AG18" s="85">
        <v>1726</v>
      </c>
      <c r="AH18" s="85">
        <v>37</v>
      </c>
      <c r="AI18" s="85"/>
      <c r="AJ18" s="85" t="s">
        <v>634</v>
      </c>
      <c r="AK18" s="85"/>
      <c r="AL18" s="90" t="s">
        <v>689</v>
      </c>
      <c r="AM18" s="85"/>
      <c r="AN18" s="87">
        <v>40638.738969907405</v>
      </c>
      <c r="AO18" s="90" t="s">
        <v>724</v>
      </c>
      <c r="AP18" s="85" t="b">
        <v>0</v>
      </c>
      <c r="AQ18" s="85" t="b">
        <v>0</v>
      </c>
      <c r="AR18" s="85" t="b">
        <v>0</v>
      </c>
      <c r="AS18" s="85" t="s">
        <v>534</v>
      </c>
      <c r="AT18" s="85">
        <v>30</v>
      </c>
      <c r="AU18" s="90" t="s">
        <v>747</v>
      </c>
      <c r="AV18" s="85" t="b">
        <v>0</v>
      </c>
      <c r="AW18" s="85" t="s">
        <v>765</v>
      </c>
      <c r="AX18" s="90" t="s">
        <v>781</v>
      </c>
      <c r="AY18" s="85" t="s">
        <v>66</v>
      </c>
      <c r="AZ18" s="85" t="str">
        <f>REPLACE(INDEX(GroupVertices[Group],MATCH(Vertices[[#This Row],[Vertex]],GroupVertices[Vertex],0)),1,1,"")</f>
        <v>6</v>
      </c>
      <c r="BA18" s="51" t="s">
        <v>312</v>
      </c>
      <c r="BB18" s="51" t="s">
        <v>312</v>
      </c>
      <c r="BC18" s="51" t="s">
        <v>330</v>
      </c>
      <c r="BD18" s="51" t="s">
        <v>330</v>
      </c>
      <c r="BE18" s="51" t="s">
        <v>337</v>
      </c>
      <c r="BF18" s="51" t="s">
        <v>337</v>
      </c>
      <c r="BG18" s="131" t="s">
        <v>1204</v>
      </c>
      <c r="BH18" s="131" t="s">
        <v>1204</v>
      </c>
      <c r="BI18" s="131" t="s">
        <v>1236</v>
      </c>
      <c r="BJ18" s="131" t="s">
        <v>1236</v>
      </c>
      <c r="BK18" s="131">
        <v>4</v>
      </c>
      <c r="BL18" s="134">
        <v>9.75609756097561</v>
      </c>
      <c r="BM18" s="131">
        <v>0</v>
      </c>
      <c r="BN18" s="134">
        <v>0</v>
      </c>
      <c r="BO18" s="131">
        <v>0</v>
      </c>
      <c r="BP18" s="134">
        <v>0</v>
      </c>
      <c r="BQ18" s="131">
        <v>37</v>
      </c>
      <c r="BR18" s="134">
        <v>90.2439024390244</v>
      </c>
      <c r="BS18" s="131">
        <v>41</v>
      </c>
      <c r="BT18" s="2"/>
      <c r="BU18" s="3"/>
      <c r="BV18" s="3"/>
      <c r="BW18" s="3"/>
      <c r="BX18" s="3"/>
    </row>
    <row r="19" spans="1:76" ht="15">
      <c r="A19" s="14" t="s">
        <v>226</v>
      </c>
      <c r="B19" s="15"/>
      <c r="C19" s="15" t="s">
        <v>64</v>
      </c>
      <c r="D19" s="93">
        <v>171.17187772316916</v>
      </c>
      <c r="E19" s="81"/>
      <c r="F19" s="112" t="s">
        <v>400</v>
      </c>
      <c r="G19" s="15"/>
      <c r="H19" s="16" t="s">
        <v>226</v>
      </c>
      <c r="I19" s="66"/>
      <c r="J19" s="66"/>
      <c r="K19" s="114" t="s">
        <v>825</v>
      </c>
      <c r="L19" s="94">
        <v>1</v>
      </c>
      <c r="M19" s="95">
        <v>9066.6689453125</v>
      </c>
      <c r="N19" s="95">
        <v>4690.70751953125</v>
      </c>
      <c r="O19" s="77"/>
      <c r="P19" s="96"/>
      <c r="Q19" s="96"/>
      <c r="R19" s="97"/>
      <c r="S19" s="51">
        <v>2</v>
      </c>
      <c r="T19" s="51">
        <v>1</v>
      </c>
      <c r="U19" s="52">
        <v>0</v>
      </c>
      <c r="V19" s="52">
        <v>1</v>
      </c>
      <c r="W19" s="52">
        <v>0</v>
      </c>
      <c r="X19" s="52">
        <v>1.298228</v>
      </c>
      <c r="Y19" s="52">
        <v>0</v>
      </c>
      <c r="Z19" s="52">
        <v>0</v>
      </c>
      <c r="AA19" s="82">
        <v>19</v>
      </c>
      <c r="AB19" s="82"/>
      <c r="AC19" s="98"/>
      <c r="AD19" s="85" t="s">
        <v>594</v>
      </c>
      <c r="AE19" s="85">
        <v>927</v>
      </c>
      <c r="AF19" s="85">
        <v>1571</v>
      </c>
      <c r="AG19" s="85">
        <v>2106</v>
      </c>
      <c r="AH19" s="85">
        <v>221</v>
      </c>
      <c r="AI19" s="85"/>
      <c r="AJ19" s="85" t="s">
        <v>635</v>
      </c>
      <c r="AK19" s="85" t="s">
        <v>667</v>
      </c>
      <c r="AL19" s="90" t="s">
        <v>690</v>
      </c>
      <c r="AM19" s="85"/>
      <c r="AN19" s="87">
        <v>40094.657118055555</v>
      </c>
      <c r="AO19" s="85"/>
      <c r="AP19" s="85" t="b">
        <v>0</v>
      </c>
      <c r="AQ19" s="85" t="b">
        <v>0</v>
      </c>
      <c r="AR19" s="85" t="b">
        <v>0</v>
      </c>
      <c r="AS19" s="85" t="s">
        <v>534</v>
      </c>
      <c r="AT19" s="85">
        <v>63</v>
      </c>
      <c r="AU19" s="90" t="s">
        <v>747</v>
      </c>
      <c r="AV19" s="85" t="b">
        <v>0</v>
      </c>
      <c r="AW19" s="85" t="s">
        <v>765</v>
      </c>
      <c r="AX19" s="90" t="s">
        <v>782</v>
      </c>
      <c r="AY19" s="85" t="s">
        <v>66</v>
      </c>
      <c r="AZ19" s="85" t="str">
        <f>REPLACE(INDEX(GroupVertices[Group],MATCH(Vertices[[#This Row],[Vertex]],GroupVertices[Vertex],0)),1,1,"")</f>
        <v>8</v>
      </c>
      <c r="BA19" s="51" t="s">
        <v>313</v>
      </c>
      <c r="BB19" s="51" t="s">
        <v>313</v>
      </c>
      <c r="BC19" s="51" t="s">
        <v>328</v>
      </c>
      <c r="BD19" s="51" t="s">
        <v>328</v>
      </c>
      <c r="BE19" s="51" t="s">
        <v>338</v>
      </c>
      <c r="BF19" s="51" t="s">
        <v>338</v>
      </c>
      <c r="BG19" s="131" t="s">
        <v>1205</v>
      </c>
      <c r="BH19" s="131" t="s">
        <v>1205</v>
      </c>
      <c r="BI19" s="131" t="s">
        <v>1237</v>
      </c>
      <c r="BJ19" s="131" t="s">
        <v>1237</v>
      </c>
      <c r="BK19" s="131">
        <v>3</v>
      </c>
      <c r="BL19" s="134">
        <v>16.666666666666668</v>
      </c>
      <c r="BM19" s="131">
        <v>0</v>
      </c>
      <c r="BN19" s="134">
        <v>0</v>
      </c>
      <c r="BO19" s="131">
        <v>0</v>
      </c>
      <c r="BP19" s="134">
        <v>0</v>
      </c>
      <c r="BQ19" s="131">
        <v>15</v>
      </c>
      <c r="BR19" s="134">
        <v>83.33333333333333</v>
      </c>
      <c r="BS19" s="131">
        <v>18</v>
      </c>
      <c r="BT19" s="2"/>
      <c r="BU19" s="3"/>
      <c r="BV19" s="3"/>
      <c r="BW19" s="3"/>
      <c r="BX19" s="3"/>
    </row>
    <row r="20" spans="1:76" ht="15">
      <c r="A20" s="14" t="s">
        <v>227</v>
      </c>
      <c r="B20" s="15"/>
      <c r="C20" s="15" t="s">
        <v>64</v>
      </c>
      <c r="D20" s="93">
        <v>162.27457213566174</v>
      </c>
      <c r="E20" s="81"/>
      <c r="F20" s="112" t="s">
        <v>401</v>
      </c>
      <c r="G20" s="15"/>
      <c r="H20" s="16" t="s">
        <v>227</v>
      </c>
      <c r="I20" s="66"/>
      <c r="J20" s="66"/>
      <c r="K20" s="114" t="s">
        <v>826</v>
      </c>
      <c r="L20" s="94">
        <v>1</v>
      </c>
      <c r="M20" s="95">
        <v>9066.6689453125</v>
      </c>
      <c r="N20" s="95">
        <v>3555.52685546875</v>
      </c>
      <c r="O20" s="77"/>
      <c r="P20" s="96"/>
      <c r="Q20" s="96"/>
      <c r="R20" s="97"/>
      <c r="S20" s="51">
        <v>0</v>
      </c>
      <c r="T20" s="51">
        <v>1</v>
      </c>
      <c r="U20" s="52">
        <v>0</v>
      </c>
      <c r="V20" s="52">
        <v>1</v>
      </c>
      <c r="W20" s="52">
        <v>0</v>
      </c>
      <c r="X20" s="52">
        <v>0.701746</v>
      </c>
      <c r="Y20" s="52">
        <v>0</v>
      </c>
      <c r="Z20" s="52">
        <v>0</v>
      </c>
      <c r="AA20" s="82">
        <v>20</v>
      </c>
      <c r="AB20" s="82"/>
      <c r="AC20" s="98"/>
      <c r="AD20" s="85" t="s">
        <v>595</v>
      </c>
      <c r="AE20" s="85">
        <v>69</v>
      </c>
      <c r="AF20" s="85">
        <v>48</v>
      </c>
      <c r="AG20" s="85">
        <v>6457</v>
      </c>
      <c r="AH20" s="85">
        <v>1255</v>
      </c>
      <c r="AI20" s="85"/>
      <c r="AJ20" s="85" t="s">
        <v>636</v>
      </c>
      <c r="AK20" s="85" t="s">
        <v>668</v>
      </c>
      <c r="AL20" s="85"/>
      <c r="AM20" s="85"/>
      <c r="AN20" s="87">
        <v>41407.891851851855</v>
      </c>
      <c r="AO20" s="85"/>
      <c r="AP20" s="85" t="b">
        <v>0</v>
      </c>
      <c r="AQ20" s="85" t="b">
        <v>0</v>
      </c>
      <c r="AR20" s="85" t="b">
        <v>1</v>
      </c>
      <c r="AS20" s="85" t="s">
        <v>534</v>
      </c>
      <c r="AT20" s="85">
        <v>2</v>
      </c>
      <c r="AU20" s="90" t="s">
        <v>747</v>
      </c>
      <c r="AV20" s="85" t="b">
        <v>0</v>
      </c>
      <c r="AW20" s="85" t="s">
        <v>765</v>
      </c>
      <c r="AX20" s="90" t="s">
        <v>783</v>
      </c>
      <c r="AY20" s="85" t="s">
        <v>66</v>
      </c>
      <c r="AZ20" s="85" t="str">
        <f>REPLACE(INDEX(GroupVertices[Group],MATCH(Vertices[[#This Row],[Vertex]],GroupVertices[Vertex],0)),1,1,"")</f>
        <v>8</v>
      </c>
      <c r="BA20" s="51"/>
      <c r="BB20" s="51"/>
      <c r="BC20" s="51"/>
      <c r="BD20" s="51"/>
      <c r="BE20" s="51" t="s">
        <v>339</v>
      </c>
      <c r="BF20" s="51" t="s">
        <v>339</v>
      </c>
      <c r="BG20" s="131" t="s">
        <v>1206</v>
      </c>
      <c r="BH20" s="131" t="s">
        <v>1206</v>
      </c>
      <c r="BI20" s="131" t="s">
        <v>1238</v>
      </c>
      <c r="BJ20" s="131" t="s">
        <v>1238</v>
      </c>
      <c r="BK20" s="131">
        <v>3</v>
      </c>
      <c r="BL20" s="134">
        <v>15</v>
      </c>
      <c r="BM20" s="131">
        <v>0</v>
      </c>
      <c r="BN20" s="134">
        <v>0</v>
      </c>
      <c r="BO20" s="131">
        <v>0</v>
      </c>
      <c r="BP20" s="134">
        <v>0</v>
      </c>
      <c r="BQ20" s="131">
        <v>17</v>
      </c>
      <c r="BR20" s="134">
        <v>85</v>
      </c>
      <c r="BS20" s="131">
        <v>20</v>
      </c>
      <c r="BT20" s="2"/>
      <c r="BU20" s="3"/>
      <c r="BV20" s="3"/>
      <c r="BW20" s="3"/>
      <c r="BX20" s="3"/>
    </row>
    <row r="21" spans="1:76" ht="15">
      <c r="A21" s="14" t="s">
        <v>228</v>
      </c>
      <c r="B21" s="15"/>
      <c r="C21" s="15" t="s">
        <v>64</v>
      </c>
      <c r="D21" s="93">
        <v>162.893819930984</v>
      </c>
      <c r="E21" s="81"/>
      <c r="F21" s="112" t="s">
        <v>402</v>
      </c>
      <c r="G21" s="15"/>
      <c r="H21" s="16" t="s">
        <v>228</v>
      </c>
      <c r="I21" s="66"/>
      <c r="J21" s="66"/>
      <c r="K21" s="114" t="s">
        <v>827</v>
      </c>
      <c r="L21" s="94">
        <v>1</v>
      </c>
      <c r="M21" s="95">
        <v>9066.6689453125</v>
      </c>
      <c r="N21" s="95">
        <v>2064.49951171875</v>
      </c>
      <c r="O21" s="77"/>
      <c r="P21" s="96"/>
      <c r="Q21" s="96"/>
      <c r="R21" s="97"/>
      <c r="S21" s="51">
        <v>2</v>
      </c>
      <c r="T21" s="51">
        <v>1</v>
      </c>
      <c r="U21" s="52">
        <v>0</v>
      </c>
      <c r="V21" s="52">
        <v>1</v>
      </c>
      <c r="W21" s="52">
        <v>0</v>
      </c>
      <c r="X21" s="52">
        <v>1.298228</v>
      </c>
      <c r="Y21" s="52">
        <v>0</v>
      </c>
      <c r="Z21" s="52">
        <v>0</v>
      </c>
      <c r="AA21" s="82">
        <v>21</v>
      </c>
      <c r="AB21" s="82"/>
      <c r="AC21" s="98"/>
      <c r="AD21" s="85" t="s">
        <v>596</v>
      </c>
      <c r="AE21" s="85">
        <v>32</v>
      </c>
      <c r="AF21" s="85">
        <v>154</v>
      </c>
      <c r="AG21" s="85">
        <v>476</v>
      </c>
      <c r="AH21" s="85">
        <v>1</v>
      </c>
      <c r="AI21" s="85"/>
      <c r="AJ21" s="85" t="s">
        <v>637</v>
      </c>
      <c r="AK21" s="85" t="s">
        <v>669</v>
      </c>
      <c r="AL21" s="90" t="s">
        <v>691</v>
      </c>
      <c r="AM21" s="85"/>
      <c r="AN21" s="87">
        <v>42593.69856481482</v>
      </c>
      <c r="AO21" s="90" t="s">
        <v>725</v>
      </c>
      <c r="AP21" s="85" t="b">
        <v>0</v>
      </c>
      <c r="AQ21" s="85" t="b">
        <v>0</v>
      </c>
      <c r="AR21" s="85" t="b">
        <v>0</v>
      </c>
      <c r="AS21" s="85" t="s">
        <v>534</v>
      </c>
      <c r="AT21" s="85">
        <v>30</v>
      </c>
      <c r="AU21" s="90" t="s">
        <v>747</v>
      </c>
      <c r="AV21" s="85" t="b">
        <v>0</v>
      </c>
      <c r="AW21" s="85" t="s">
        <v>765</v>
      </c>
      <c r="AX21" s="90" t="s">
        <v>784</v>
      </c>
      <c r="AY21" s="85" t="s">
        <v>66</v>
      </c>
      <c r="AZ21" s="85" t="str">
        <f>REPLACE(INDEX(GroupVertices[Group],MATCH(Vertices[[#This Row],[Vertex]],GroupVertices[Vertex],0)),1,1,"")</f>
        <v>7</v>
      </c>
      <c r="BA21" s="51" t="s">
        <v>314</v>
      </c>
      <c r="BB21" s="51" t="s">
        <v>314</v>
      </c>
      <c r="BC21" s="51" t="s">
        <v>329</v>
      </c>
      <c r="BD21" s="51" t="s">
        <v>329</v>
      </c>
      <c r="BE21" s="51" t="s">
        <v>340</v>
      </c>
      <c r="BF21" s="51" t="s">
        <v>340</v>
      </c>
      <c r="BG21" s="131" t="s">
        <v>1207</v>
      </c>
      <c r="BH21" s="131" t="s">
        <v>1207</v>
      </c>
      <c r="BI21" s="131" t="s">
        <v>1239</v>
      </c>
      <c r="BJ21" s="131" t="s">
        <v>1239</v>
      </c>
      <c r="BK21" s="131">
        <v>1</v>
      </c>
      <c r="BL21" s="134">
        <v>6.25</v>
      </c>
      <c r="BM21" s="131">
        <v>0</v>
      </c>
      <c r="BN21" s="134">
        <v>0</v>
      </c>
      <c r="BO21" s="131">
        <v>0</v>
      </c>
      <c r="BP21" s="134">
        <v>0</v>
      </c>
      <c r="BQ21" s="131">
        <v>15</v>
      </c>
      <c r="BR21" s="134">
        <v>93.75</v>
      </c>
      <c r="BS21" s="131">
        <v>16</v>
      </c>
      <c r="BT21" s="2"/>
      <c r="BU21" s="3"/>
      <c r="BV21" s="3"/>
      <c r="BW21" s="3"/>
      <c r="BX21" s="3"/>
    </row>
    <row r="22" spans="1:76" ht="15">
      <c r="A22" s="14" t="s">
        <v>229</v>
      </c>
      <c r="B22" s="15"/>
      <c r="C22" s="15" t="s">
        <v>64</v>
      </c>
      <c r="D22" s="93">
        <v>162</v>
      </c>
      <c r="E22" s="81"/>
      <c r="F22" s="112" t="s">
        <v>403</v>
      </c>
      <c r="G22" s="15"/>
      <c r="H22" s="16" t="s">
        <v>229</v>
      </c>
      <c r="I22" s="66"/>
      <c r="J22" s="66"/>
      <c r="K22" s="114" t="s">
        <v>828</v>
      </c>
      <c r="L22" s="94">
        <v>1</v>
      </c>
      <c r="M22" s="95">
        <v>9066.6689453125</v>
      </c>
      <c r="N22" s="95">
        <v>923.4370727539062</v>
      </c>
      <c r="O22" s="77"/>
      <c r="P22" s="96"/>
      <c r="Q22" s="96"/>
      <c r="R22" s="97"/>
      <c r="S22" s="51">
        <v>0</v>
      </c>
      <c r="T22" s="51">
        <v>1</v>
      </c>
      <c r="U22" s="52">
        <v>0</v>
      </c>
      <c r="V22" s="52">
        <v>1</v>
      </c>
      <c r="W22" s="52">
        <v>0</v>
      </c>
      <c r="X22" s="52">
        <v>0.701746</v>
      </c>
      <c r="Y22" s="52">
        <v>0</v>
      </c>
      <c r="Z22" s="52">
        <v>0</v>
      </c>
      <c r="AA22" s="82">
        <v>22</v>
      </c>
      <c r="AB22" s="82"/>
      <c r="AC22" s="98"/>
      <c r="AD22" s="85" t="s">
        <v>597</v>
      </c>
      <c r="AE22" s="85">
        <v>1</v>
      </c>
      <c r="AF22" s="85">
        <v>1</v>
      </c>
      <c r="AG22" s="85">
        <v>59</v>
      </c>
      <c r="AH22" s="85">
        <v>0</v>
      </c>
      <c r="AI22" s="85"/>
      <c r="AJ22" s="85"/>
      <c r="AK22" s="85"/>
      <c r="AL22" s="85"/>
      <c r="AM22" s="85"/>
      <c r="AN22" s="87">
        <v>42667.84574074074</v>
      </c>
      <c r="AO22" s="85"/>
      <c r="AP22" s="85" t="b">
        <v>1</v>
      </c>
      <c r="AQ22" s="85" t="b">
        <v>1</v>
      </c>
      <c r="AR22" s="85" t="b">
        <v>0</v>
      </c>
      <c r="AS22" s="85" t="s">
        <v>534</v>
      </c>
      <c r="AT22" s="85">
        <v>3</v>
      </c>
      <c r="AU22" s="85"/>
      <c r="AV22" s="85" t="b">
        <v>0</v>
      </c>
      <c r="AW22" s="85" t="s">
        <v>765</v>
      </c>
      <c r="AX22" s="90" t="s">
        <v>785</v>
      </c>
      <c r="AY22" s="85" t="s">
        <v>66</v>
      </c>
      <c r="AZ22" s="85" t="str">
        <f>REPLACE(INDEX(GroupVertices[Group],MATCH(Vertices[[#This Row],[Vertex]],GroupVertices[Vertex],0)),1,1,"")</f>
        <v>7</v>
      </c>
      <c r="BA22" s="51" t="s">
        <v>315</v>
      </c>
      <c r="BB22" s="51" t="s">
        <v>315</v>
      </c>
      <c r="BC22" s="51" t="s">
        <v>331</v>
      </c>
      <c r="BD22" s="51" t="s">
        <v>331</v>
      </c>
      <c r="BE22" s="51" t="s">
        <v>341</v>
      </c>
      <c r="BF22" s="51" t="s">
        <v>341</v>
      </c>
      <c r="BG22" s="131" t="s">
        <v>341</v>
      </c>
      <c r="BH22" s="131" t="s">
        <v>341</v>
      </c>
      <c r="BI22" s="131" t="s">
        <v>1240</v>
      </c>
      <c r="BJ22" s="131" t="s">
        <v>1240</v>
      </c>
      <c r="BK22" s="131">
        <v>1</v>
      </c>
      <c r="BL22" s="134">
        <v>20</v>
      </c>
      <c r="BM22" s="131">
        <v>0</v>
      </c>
      <c r="BN22" s="134">
        <v>0</v>
      </c>
      <c r="BO22" s="131">
        <v>0</v>
      </c>
      <c r="BP22" s="134">
        <v>0</v>
      </c>
      <c r="BQ22" s="131">
        <v>4</v>
      </c>
      <c r="BR22" s="134">
        <v>80</v>
      </c>
      <c r="BS22" s="131">
        <v>5</v>
      </c>
      <c r="BT22" s="2"/>
      <c r="BU22" s="3"/>
      <c r="BV22" s="3"/>
      <c r="BW22" s="3"/>
      <c r="BX22" s="3"/>
    </row>
    <row r="23" spans="1:76" ht="15">
      <c r="A23" s="14" t="s">
        <v>230</v>
      </c>
      <c r="B23" s="15"/>
      <c r="C23" s="15" t="s">
        <v>64</v>
      </c>
      <c r="D23" s="93">
        <v>163.6415908536373</v>
      </c>
      <c r="E23" s="81"/>
      <c r="F23" s="112" t="s">
        <v>404</v>
      </c>
      <c r="G23" s="15"/>
      <c r="H23" s="16" t="s">
        <v>230</v>
      </c>
      <c r="I23" s="66"/>
      <c r="J23" s="66"/>
      <c r="K23" s="114" t="s">
        <v>829</v>
      </c>
      <c r="L23" s="94">
        <v>982.398773006135</v>
      </c>
      <c r="M23" s="95">
        <v>3655.05859375</v>
      </c>
      <c r="N23" s="95">
        <v>2015.7257080078125</v>
      </c>
      <c r="O23" s="77"/>
      <c r="P23" s="96"/>
      <c r="Q23" s="96"/>
      <c r="R23" s="97"/>
      <c r="S23" s="51">
        <v>1</v>
      </c>
      <c r="T23" s="51">
        <v>1</v>
      </c>
      <c r="U23" s="52">
        <v>16</v>
      </c>
      <c r="V23" s="52">
        <v>0.055556</v>
      </c>
      <c r="W23" s="52">
        <v>1E-06</v>
      </c>
      <c r="X23" s="52">
        <v>0.889332</v>
      </c>
      <c r="Y23" s="52">
        <v>0</v>
      </c>
      <c r="Z23" s="52">
        <v>0</v>
      </c>
      <c r="AA23" s="82">
        <v>23</v>
      </c>
      <c r="AB23" s="82"/>
      <c r="AC23" s="98"/>
      <c r="AD23" s="85" t="s">
        <v>598</v>
      </c>
      <c r="AE23" s="85">
        <v>601</v>
      </c>
      <c r="AF23" s="85">
        <v>282</v>
      </c>
      <c r="AG23" s="85">
        <v>1504</v>
      </c>
      <c r="AH23" s="85">
        <v>41</v>
      </c>
      <c r="AI23" s="85"/>
      <c r="AJ23" s="85" t="s">
        <v>638</v>
      </c>
      <c r="AK23" s="85" t="s">
        <v>670</v>
      </c>
      <c r="AL23" s="90" t="s">
        <v>692</v>
      </c>
      <c r="AM23" s="85"/>
      <c r="AN23" s="87">
        <v>40738.771157407406</v>
      </c>
      <c r="AO23" s="85"/>
      <c r="AP23" s="85" t="b">
        <v>0</v>
      </c>
      <c r="AQ23" s="85" t="b">
        <v>0</v>
      </c>
      <c r="AR23" s="85" t="b">
        <v>0</v>
      </c>
      <c r="AS23" s="85" t="s">
        <v>534</v>
      </c>
      <c r="AT23" s="85">
        <v>73</v>
      </c>
      <c r="AU23" s="90" t="s">
        <v>749</v>
      </c>
      <c r="AV23" s="85" t="b">
        <v>0</v>
      </c>
      <c r="AW23" s="85" t="s">
        <v>765</v>
      </c>
      <c r="AX23" s="90" t="s">
        <v>786</v>
      </c>
      <c r="AY23" s="85" t="s">
        <v>66</v>
      </c>
      <c r="AZ23" s="85" t="str">
        <f>REPLACE(INDEX(GroupVertices[Group],MATCH(Vertices[[#This Row],[Vertex]],GroupVertices[Vertex],0)),1,1,"")</f>
        <v>2</v>
      </c>
      <c r="BA23" s="51" t="s">
        <v>316</v>
      </c>
      <c r="BB23" s="51" t="s">
        <v>316</v>
      </c>
      <c r="BC23" s="51" t="s">
        <v>328</v>
      </c>
      <c r="BD23" s="51" t="s">
        <v>328</v>
      </c>
      <c r="BE23" s="51"/>
      <c r="BF23" s="51"/>
      <c r="BG23" s="131" t="s">
        <v>1208</v>
      </c>
      <c r="BH23" s="131" t="s">
        <v>1208</v>
      </c>
      <c r="BI23" s="131" t="s">
        <v>1241</v>
      </c>
      <c r="BJ23" s="131" t="s">
        <v>1241</v>
      </c>
      <c r="BK23" s="131">
        <v>3</v>
      </c>
      <c r="BL23" s="134">
        <v>8.333333333333334</v>
      </c>
      <c r="BM23" s="131">
        <v>0</v>
      </c>
      <c r="BN23" s="134">
        <v>0</v>
      </c>
      <c r="BO23" s="131">
        <v>0</v>
      </c>
      <c r="BP23" s="134">
        <v>0</v>
      </c>
      <c r="BQ23" s="131">
        <v>33</v>
      </c>
      <c r="BR23" s="134">
        <v>91.66666666666667</v>
      </c>
      <c r="BS23" s="131">
        <v>36</v>
      </c>
      <c r="BT23" s="2"/>
      <c r="BU23" s="3"/>
      <c r="BV23" s="3"/>
      <c r="BW23" s="3"/>
      <c r="BX23" s="3"/>
    </row>
    <row r="24" spans="1:76" ht="15">
      <c r="A24" s="14" t="s">
        <v>242</v>
      </c>
      <c r="B24" s="15"/>
      <c r="C24" s="15" t="s">
        <v>64</v>
      </c>
      <c r="D24" s="93">
        <v>177.5571403673882</v>
      </c>
      <c r="E24" s="81"/>
      <c r="F24" s="112" t="s">
        <v>754</v>
      </c>
      <c r="G24" s="15"/>
      <c r="H24" s="16" t="s">
        <v>242</v>
      </c>
      <c r="I24" s="66"/>
      <c r="J24" s="66"/>
      <c r="K24" s="114" t="s">
        <v>830</v>
      </c>
      <c r="L24" s="94">
        <v>2638.5092024539877</v>
      </c>
      <c r="M24" s="95">
        <v>2426.36376953125</v>
      </c>
      <c r="N24" s="95">
        <v>2073.467041015625</v>
      </c>
      <c r="O24" s="77"/>
      <c r="P24" s="96"/>
      <c r="Q24" s="96"/>
      <c r="R24" s="97"/>
      <c r="S24" s="51">
        <v>4</v>
      </c>
      <c r="T24" s="51">
        <v>4</v>
      </c>
      <c r="U24" s="52">
        <v>43</v>
      </c>
      <c r="V24" s="52">
        <v>0.083333</v>
      </c>
      <c r="W24" s="52">
        <v>2E-06</v>
      </c>
      <c r="X24" s="52">
        <v>2.39287</v>
      </c>
      <c r="Y24" s="52">
        <v>0.1</v>
      </c>
      <c r="Z24" s="52">
        <v>0</v>
      </c>
      <c r="AA24" s="82">
        <v>24</v>
      </c>
      <c r="AB24" s="82"/>
      <c r="AC24" s="98"/>
      <c r="AD24" s="85" t="s">
        <v>599</v>
      </c>
      <c r="AE24" s="85">
        <v>2458</v>
      </c>
      <c r="AF24" s="85">
        <v>2664</v>
      </c>
      <c r="AG24" s="85">
        <v>7073</v>
      </c>
      <c r="AH24" s="85">
        <v>410</v>
      </c>
      <c r="AI24" s="85"/>
      <c r="AJ24" s="85" t="s">
        <v>639</v>
      </c>
      <c r="AK24" s="85" t="s">
        <v>671</v>
      </c>
      <c r="AL24" s="90" t="s">
        <v>693</v>
      </c>
      <c r="AM24" s="85"/>
      <c r="AN24" s="87">
        <v>40198.65975694444</v>
      </c>
      <c r="AO24" s="90" t="s">
        <v>726</v>
      </c>
      <c r="AP24" s="85" t="b">
        <v>0</v>
      </c>
      <c r="AQ24" s="85" t="b">
        <v>0</v>
      </c>
      <c r="AR24" s="85" t="b">
        <v>1</v>
      </c>
      <c r="AS24" s="85" t="s">
        <v>534</v>
      </c>
      <c r="AT24" s="85">
        <v>288</v>
      </c>
      <c r="AU24" s="90" t="s">
        <v>750</v>
      </c>
      <c r="AV24" s="85" t="b">
        <v>0</v>
      </c>
      <c r="AW24" s="85" t="s">
        <v>765</v>
      </c>
      <c r="AX24" s="90" t="s">
        <v>787</v>
      </c>
      <c r="AY24" s="85" t="s">
        <v>66</v>
      </c>
      <c r="AZ24" s="85" t="str">
        <f>REPLACE(INDEX(GroupVertices[Group],MATCH(Vertices[[#This Row],[Vertex]],GroupVertices[Vertex],0)),1,1,"")</f>
        <v>2</v>
      </c>
      <c r="BA24" s="51" t="s">
        <v>1176</v>
      </c>
      <c r="BB24" s="51" t="s">
        <v>1180</v>
      </c>
      <c r="BC24" s="51" t="s">
        <v>332</v>
      </c>
      <c r="BD24" s="51" t="s">
        <v>332</v>
      </c>
      <c r="BE24" s="51" t="s">
        <v>1188</v>
      </c>
      <c r="BF24" s="51" t="s">
        <v>1192</v>
      </c>
      <c r="BG24" s="131" t="s">
        <v>1209</v>
      </c>
      <c r="BH24" s="131" t="s">
        <v>1223</v>
      </c>
      <c r="BI24" s="131" t="s">
        <v>1242</v>
      </c>
      <c r="BJ24" s="131" t="s">
        <v>1255</v>
      </c>
      <c r="BK24" s="131">
        <v>9</v>
      </c>
      <c r="BL24" s="134">
        <v>3.488372093023256</v>
      </c>
      <c r="BM24" s="131">
        <v>0</v>
      </c>
      <c r="BN24" s="134">
        <v>0</v>
      </c>
      <c r="BO24" s="131">
        <v>0</v>
      </c>
      <c r="BP24" s="134">
        <v>0</v>
      </c>
      <c r="BQ24" s="131">
        <v>249</v>
      </c>
      <c r="BR24" s="134">
        <v>96.51162790697674</v>
      </c>
      <c r="BS24" s="131">
        <v>258</v>
      </c>
      <c r="BT24" s="2"/>
      <c r="BU24" s="3"/>
      <c r="BV24" s="3"/>
      <c r="BW24" s="3"/>
      <c r="BX24" s="3"/>
    </row>
    <row r="25" spans="1:76" ht="15">
      <c r="A25" s="14" t="s">
        <v>231</v>
      </c>
      <c r="B25" s="15"/>
      <c r="C25" s="15" t="s">
        <v>64</v>
      </c>
      <c r="D25" s="93">
        <v>162.17525880999688</v>
      </c>
      <c r="E25" s="81"/>
      <c r="F25" s="112" t="s">
        <v>405</v>
      </c>
      <c r="G25" s="15"/>
      <c r="H25" s="16" t="s">
        <v>231</v>
      </c>
      <c r="I25" s="66"/>
      <c r="J25" s="66"/>
      <c r="K25" s="114" t="s">
        <v>831</v>
      </c>
      <c r="L25" s="94">
        <v>1</v>
      </c>
      <c r="M25" s="95">
        <v>4788.34521484375</v>
      </c>
      <c r="N25" s="95">
        <v>1950.342041015625</v>
      </c>
      <c r="O25" s="77"/>
      <c r="P25" s="96"/>
      <c r="Q25" s="96"/>
      <c r="R25" s="97"/>
      <c r="S25" s="51">
        <v>0</v>
      </c>
      <c r="T25" s="51">
        <v>1</v>
      </c>
      <c r="U25" s="52">
        <v>0</v>
      </c>
      <c r="V25" s="52">
        <v>0.038462</v>
      </c>
      <c r="W25" s="52">
        <v>0</v>
      </c>
      <c r="X25" s="52">
        <v>0.527965</v>
      </c>
      <c r="Y25" s="52">
        <v>0</v>
      </c>
      <c r="Z25" s="52">
        <v>0</v>
      </c>
      <c r="AA25" s="82">
        <v>25</v>
      </c>
      <c r="AB25" s="82"/>
      <c r="AC25" s="98"/>
      <c r="AD25" s="85" t="s">
        <v>600</v>
      </c>
      <c r="AE25" s="85">
        <v>241</v>
      </c>
      <c r="AF25" s="85">
        <v>31</v>
      </c>
      <c r="AG25" s="85">
        <v>107</v>
      </c>
      <c r="AH25" s="85">
        <v>61</v>
      </c>
      <c r="AI25" s="85"/>
      <c r="AJ25" s="85" t="s">
        <v>640</v>
      </c>
      <c r="AK25" s="85" t="s">
        <v>670</v>
      </c>
      <c r="AL25" s="90" t="s">
        <v>694</v>
      </c>
      <c r="AM25" s="85"/>
      <c r="AN25" s="87">
        <v>40235.967685185184</v>
      </c>
      <c r="AO25" s="85"/>
      <c r="AP25" s="85" t="b">
        <v>1</v>
      </c>
      <c r="AQ25" s="85" t="b">
        <v>0</v>
      </c>
      <c r="AR25" s="85" t="b">
        <v>0</v>
      </c>
      <c r="AS25" s="85" t="s">
        <v>534</v>
      </c>
      <c r="AT25" s="85">
        <v>6</v>
      </c>
      <c r="AU25" s="90" t="s">
        <v>747</v>
      </c>
      <c r="AV25" s="85" t="b">
        <v>0</v>
      </c>
      <c r="AW25" s="85" t="s">
        <v>765</v>
      </c>
      <c r="AX25" s="90" t="s">
        <v>788</v>
      </c>
      <c r="AY25" s="85" t="s">
        <v>66</v>
      </c>
      <c r="AZ25" s="85" t="str">
        <f>REPLACE(INDEX(GroupVertices[Group],MATCH(Vertices[[#This Row],[Vertex]],GroupVertices[Vertex],0)),1,1,"")</f>
        <v>2</v>
      </c>
      <c r="BA25" s="51"/>
      <c r="BB25" s="51"/>
      <c r="BC25" s="51"/>
      <c r="BD25" s="51"/>
      <c r="BE25" s="51"/>
      <c r="BF25" s="51"/>
      <c r="BG25" s="131" t="s">
        <v>1210</v>
      </c>
      <c r="BH25" s="131" t="s">
        <v>1210</v>
      </c>
      <c r="BI25" s="131" t="s">
        <v>1243</v>
      </c>
      <c r="BJ25" s="131" t="s">
        <v>1243</v>
      </c>
      <c r="BK25" s="131">
        <v>2</v>
      </c>
      <c r="BL25" s="134">
        <v>9.090909090909092</v>
      </c>
      <c r="BM25" s="131">
        <v>0</v>
      </c>
      <c r="BN25" s="134">
        <v>0</v>
      </c>
      <c r="BO25" s="131">
        <v>0</v>
      </c>
      <c r="BP25" s="134">
        <v>0</v>
      </c>
      <c r="BQ25" s="131">
        <v>20</v>
      </c>
      <c r="BR25" s="134">
        <v>90.9090909090909</v>
      </c>
      <c r="BS25" s="131">
        <v>22</v>
      </c>
      <c r="BT25" s="2"/>
      <c r="BU25" s="3"/>
      <c r="BV25" s="3"/>
      <c r="BW25" s="3"/>
      <c r="BX25" s="3"/>
    </row>
    <row r="26" spans="1:76" ht="15">
      <c r="A26" s="14" t="s">
        <v>232</v>
      </c>
      <c r="B26" s="15"/>
      <c r="C26" s="15" t="s">
        <v>64</v>
      </c>
      <c r="D26" s="93">
        <v>174.49595315277634</v>
      </c>
      <c r="E26" s="81"/>
      <c r="F26" s="112" t="s">
        <v>755</v>
      </c>
      <c r="G26" s="15"/>
      <c r="H26" s="16" t="s">
        <v>232</v>
      </c>
      <c r="I26" s="66"/>
      <c r="J26" s="66"/>
      <c r="K26" s="114" t="s">
        <v>832</v>
      </c>
      <c r="L26" s="94">
        <v>6012.067484662577</v>
      </c>
      <c r="M26" s="95">
        <v>5798.607421875</v>
      </c>
      <c r="N26" s="95">
        <v>7704.9482421875</v>
      </c>
      <c r="O26" s="77"/>
      <c r="P26" s="96"/>
      <c r="Q26" s="96"/>
      <c r="R26" s="97"/>
      <c r="S26" s="51">
        <v>0</v>
      </c>
      <c r="T26" s="51">
        <v>4</v>
      </c>
      <c r="U26" s="52">
        <v>98</v>
      </c>
      <c r="V26" s="52">
        <v>0.038462</v>
      </c>
      <c r="W26" s="52">
        <v>0.051448</v>
      </c>
      <c r="X26" s="52">
        <v>1.651181</v>
      </c>
      <c r="Y26" s="52">
        <v>0</v>
      </c>
      <c r="Z26" s="52">
        <v>0</v>
      </c>
      <c r="AA26" s="82">
        <v>26</v>
      </c>
      <c r="AB26" s="82"/>
      <c r="AC26" s="98"/>
      <c r="AD26" s="85" t="s">
        <v>601</v>
      </c>
      <c r="AE26" s="85">
        <v>410</v>
      </c>
      <c r="AF26" s="85">
        <v>2140</v>
      </c>
      <c r="AG26" s="85">
        <v>6866</v>
      </c>
      <c r="AH26" s="85">
        <v>1208</v>
      </c>
      <c r="AI26" s="85"/>
      <c r="AJ26" s="85" t="s">
        <v>641</v>
      </c>
      <c r="AK26" s="85"/>
      <c r="AL26" s="90" t="s">
        <v>695</v>
      </c>
      <c r="AM26" s="85"/>
      <c r="AN26" s="87">
        <v>40765.58914351852</v>
      </c>
      <c r="AO26" s="90" t="s">
        <v>727</v>
      </c>
      <c r="AP26" s="85" t="b">
        <v>0</v>
      </c>
      <c r="AQ26" s="85" t="b">
        <v>0</v>
      </c>
      <c r="AR26" s="85" t="b">
        <v>0</v>
      </c>
      <c r="AS26" s="85" t="s">
        <v>534</v>
      </c>
      <c r="AT26" s="85">
        <v>180</v>
      </c>
      <c r="AU26" s="90" t="s">
        <v>747</v>
      </c>
      <c r="AV26" s="85" t="b">
        <v>0</v>
      </c>
      <c r="AW26" s="85" t="s">
        <v>765</v>
      </c>
      <c r="AX26" s="90" t="s">
        <v>789</v>
      </c>
      <c r="AY26" s="85" t="s">
        <v>66</v>
      </c>
      <c r="AZ26" s="85" t="str">
        <f>REPLACE(INDEX(GroupVertices[Group],MATCH(Vertices[[#This Row],[Vertex]],GroupVertices[Vertex],0)),1,1,"")</f>
        <v>4</v>
      </c>
      <c r="BA26" s="51" t="s">
        <v>317</v>
      </c>
      <c r="BB26" s="51" t="s">
        <v>317</v>
      </c>
      <c r="BC26" s="51" t="s">
        <v>328</v>
      </c>
      <c r="BD26" s="51" t="s">
        <v>328</v>
      </c>
      <c r="BE26" s="51" t="s">
        <v>993</v>
      </c>
      <c r="BF26" s="51" t="s">
        <v>993</v>
      </c>
      <c r="BG26" s="131" t="s">
        <v>1211</v>
      </c>
      <c r="BH26" s="131" t="s">
        <v>1224</v>
      </c>
      <c r="BI26" s="131" t="s">
        <v>1244</v>
      </c>
      <c r="BJ26" s="131" t="s">
        <v>1256</v>
      </c>
      <c r="BK26" s="131">
        <v>3</v>
      </c>
      <c r="BL26" s="134">
        <v>6.666666666666667</v>
      </c>
      <c r="BM26" s="131">
        <v>0</v>
      </c>
      <c r="BN26" s="134">
        <v>0</v>
      </c>
      <c r="BO26" s="131">
        <v>0</v>
      </c>
      <c r="BP26" s="134">
        <v>0</v>
      </c>
      <c r="BQ26" s="131">
        <v>42</v>
      </c>
      <c r="BR26" s="134">
        <v>93.33333333333333</v>
      </c>
      <c r="BS26" s="131">
        <v>45</v>
      </c>
      <c r="BT26" s="2"/>
      <c r="BU26" s="3"/>
      <c r="BV26" s="3"/>
      <c r="BW26" s="3"/>
      <c r="BX26" s="3"/>
    </row>
    <row r="27" spans="1:76" ht="15">
      <c r="A27" s="14" t="s">
        <v>247</v>
      </c>
      <c r="B27" s="15"/>
      <c r="C27" s="15" t="s">
        <v>64</v>
      </c>
      <c r="D27" s="93">
        <v>170.4474746418488</v>
      </c>
      <c r="E27" s="81"/>
      <c r="F27" s="112" t="s">
        <v>756</v>
      </c>
      <c r="G27" s="15"/>
      <c r="H27" s="16" t="s">
        <v>247</v>
      </c>
      <c r="I27" s="66"/>
      <c r="J27" s="66"/>
      <c r="K27" s="114" t="s">
        <v>833</v>
      </c>
      <c r="L27" s="94">
        <v>1</v>
      </c>
      <c r="M27" s="95">
        <v>5730.06494140625</v>
      </c>
      <c r="N27" s="95">
        <v>5611.20361328125</v>
      </c>
      <c r="O27" s="77"/>
      <c r="P27" s="96"/>
      <c r="Q27" s="96"/>
      <c r="R27" s="97"/>
      <c r="S27" s="51">
        <v>1</v>
      </c>
      <c r="T27" s="51">
        <v>0</v>
      </c>
      <c r="U27" s="52">
        <v>0</v>
      </c>
      <c r="V27" s="52">
        <v>0.025</v>
      </c>
      <c r="W27" s="52">
        <v>0.010966</v>
      </c>
      <c r="X27" s="52">
        <v>0.500875</v>
      </c>
      <c r="Y27" s="52">
        <v>0</v>
      </c>
      <c r="Z27" s="52">
        <v>0</v>
      </c>
      <c r="AA27" s="82">
        <v>27</v>
      </c>
      <c r="AB27" s="82"/>
      <c r="AC27" s="98"/>
      <c r="AD27" s="85" t="s">
        <v>602</v>
      </c>
      <c r="AE27" s="85">
        <v>724</v>
      </c>
      <c r="AF27" s="85">
        <v>1447</v>
      </c>
      <c r="AG27" s="85">
        <v>4216</v>
      </c>
      <c r="AH27" s="85">
        <v>1150</v>
      </c>
      <c r="AI27" s="85"/>
      <c r="AJ27" s="85" t="s">
        <v>642</v>
      </c>
      <c r="AK27" s="85" t="s">
        <v>672</v>
      </c>
      <c r="AL27" s="85"/>
      <c r="AM27" s="85"/>
      <c r="AN27" s="87">
        <v>40105.611134259256</v>
      </c>
      <c r="AO27" s="85"/>
      <c r="AP27" s="85" t="b">
        <v>1</v>
      </c>
      <c r="AQ27" s="85" t="b">
        <v>0</v>
      </c>
      <c r="AR27" s="85" t="b">
        <v>0</v>
      </c>
      <c r="AS27" s="85" t="s">
        <v>534</v>
      </c>
      <c r="AT27" s="85">
        <v>113</v>
      </c>
      <c r="AU27" s="90" t="s">
        <v>747</v>
      </c>
      <c r="AV27" s="85" t="b">
        <v>0</v>
      </c>
      <c r="AW27" s="85" t="s">
        <v>765</v>
      </c>
      <c r="AX27" s="90" t="s">
        <v>790</v>
      </c>
      <c r="AY27" s="85" t="s">
        <v>65</v>
      </c>
      <c r="AZ27" s="85" t="str">
        <f>REPLACE(INDEX(GroupVertices[Group],MATCH(Vertices[[#This Row],[Vertex]],GroupVertices[Vertex],0)),1,1,"")</f>
        <v>4</v>
      </c>
      <c r="BA27" s="51"/>
      <c r="BB27" s="51"/>
      <c r="BC27" s="51"/>
      <c r="BD27" s="51"/>
      <c r="BE27" s="51"/>
      <c r="BF27" s="51"/>
      <c r="BG27" s="51"/>
      <c r="BH27" s="51"/>
      <c r="BI27" s="51"/>
      <c r="BJ27" s="51"/>
      <c r="BK27" s="51"/>
      <c r="BL27" s="52"/>
      <c r="BM27" s="51"/>
      <c r="BN27" s="52"/>
      <c r="BO27" s="51"/>
      <c r="BP27" s="52"/>
      <c r="BQ27" s="51"/>
      <c r="BR27" s="52"/>
      <c r="BS27" s="51"/>
      <c r="BT27" s="2"/>
      <c r="BU27" s="3"/>
      <c r="BV27" s="3"/>
      <c r="BW27" s="3"/>
      <c r="BX27" s="3"/>
    </row>
    <row r="28" spans="1:76" ht="15">
      <c r="A28" s="14" t="s">
        <v>248</v>
      </c>
      <c r="B28" s="15"/>
      <c r="C28" s="15" t="s">
        <v>64</v>
      </c>
      <c r="D28" s="93">
        <v>1000</v>
      </c>
      <c r="E28" s="81"/>
      <c r="F28" s="112" t="s">
        <v>757</v>
      </c>
      <c r="G28" s="15"/>
      <c r="H28" s="16" t="s">
        <v>248</v>
      </c>
      <c r="I28" s="66"/>
      <c r="J28" s="66"/>
      <c r="K28" s="114" t="s">
        <v>834</v>
      </c>
      <c r="L28" s="94">
        <v>1</v>
      </c>
      <c r="M28" s="95">
        <v>4983.25732421875</v>
      </c>
      <c r="N28" s="95">
        <v>8652.98046875</v>
      </c>
      <c r="O28" s="77"/>
      <c r="P28" s="96"/>
      <c r="Q28" s="96"/>
      <c r="R28" s="97"/>
      <c r="S28" s="51">
        <v>1</v>
      </c>
      <c r="T28" s="51">
        <v>0</v>
      </c>
      <c r="U28" s="52">
        <v>0</v>
      </c>
      <c r="V28" s="52">
        <v>0.025</v>
      </c>
      <c r="W28" s="52">
        <v>0.010966</v>
      </c>
      <c r="X28" s="52">
        <v>0.500875</v>
      </c>
      <c r="Y28" s="52">
        <v>0</v>
      </c>
      <c r="Z28" s="52">
        <v>0</v>
      </c>
      <c r="AA28" s="82">
        <v>28</v>
      </c>
      <c r="AB28" s="82"/>
      <c r="AC28" s="98"/>
      <c r="AD28" s="85" t="s">
        <v>603</v>
      </c>
      <c r="AE28" s="85">
        <v>4087</v>
      </c>
      <c r="AF28" s="85">
        <v>956420</v>
      </c>
      <c r="AG28" s="85">
        <v>527969</v>
      </c>
      <c r="AH28" s="85">
        <v>10405</v>
      </c>
      <c r="AI28" s="85"/>
      <c r="AJ28" s="85" t="s">
        <v>643</v>
      </c>
      <c r="AK28" s="85" t="s">
        <v>673</v>
      </c>
      <c r="AL28" s="90" t="s">
        <v>696</v>
      </c>
      <c r="AM28" s="85"/>
      <c r="AN28" s="87">
        <v>39755.818564814814</v>
      </c>
      <c r="AO28" s="90" t="s">
        <v>728</v>
      </c>
      <c r="AP28" s="85" t="b">
        <v>0</v>
      </c>
      <c r="AQ28" s="85" t="b">
        <v>0</v>
      </c>
      <c r="AR28" s="85" t="b">
        <v>1</v>
      </c>
      <c r="AS28" s="85" t="s">
        <v>534</v>
      </c>
      <c r="AT28" s="85">
        <v>5358</v>
      </c>
      <c r="AU28" s="90" t="s">
        <v>747</v>
      </c>
      <c r="AV28" s="85" t="b">
        <v>1</v>
      </c>
      <c r="AW28" s="85" t="s">
        <v>765</v>
      </c>
      <c r="AX28" s="90" t="s">
        <v>791</v>
      </c>
      <c r="AY28" s="85" t="s">
        <v>65</v>
      </c>
      <c r="AZ28" s="85" t="str">
        <f>REPLACE(INDEX(GroupVertices[Group],MATCH(Vertices[[#This Row],[Vertex]],GroupVertices[Vertex],0)),1,1,"")</f>
        <v>4</v>
      </c>
      <c r="BA28" s="51"/>
      <c r="BB28" s="51"/>
      <c r="BC28" s="51"/>
      <c r="BD28" s="51"/>
      <c r="BE28" s="51"/>
      <c r="BF28" s="51"/>
      <c r="BG28" s="51"/>
      <c r="BH28" s="51"/>
      <c r="BI28" s="51"/>
      <c r="BJ28" s="51"/>
      <c r="BK28" s="51"/>
      <c r="BL28" s="52"/>
      <c r="BM28" s="51"/>
      <c r="BN28" s="52"/>
      <c r="BO28" s="51"/>
      <c r="BP28" s="52"/>
      <c r="BQ28" s="51"/>
      <c r="BR28" s="52"/>
      <c r="BS28" s="51"/>
      <c r="BT28" s="2"/>
      <c r="BU28" s="3"/>
      <c r="BV28" s="3"/>
      <c r="BW28" s="3"/>
      <c r="BX28" s="3"/>
    </row>
    <row r="29" spans="1:76" ht="15">
      <c r="A29" s="14" t="s">
        <v>239</v>
      </c>
      <c r="B29" s="15"/>
      <c r="C29" s="15" t="s">
        <v>64</v>
      </c>
      <c r="D29" s="93">
        <v>169.91001429119174</v>
      </c>
      <c r="E29" s="81"/>
      <c r="F29" s="112" t="s">
        <v>411</v>
      </c>
      <c r="G29" s="15"/>
      <c r="H29" s="16" t="s">
        <v>239</v>
      </c>
      <c r="I29" s="66"/>
      <c r="J29" s="66"/>
      <c r="K29" s="114" t="s">
        <v>835</v>
      </c>
      <c r="L29" s="94">
        <v>1718.4478527607362</v>
      </c>
      <c r="M29" s="95">
        <v>6566.85498046875</v>
      </c>
      <c r="N29" s="95">
        <v>8700.783203125</v>
      </c>
      <c r="O29" s="77"/>
      <c r="P29" s="96"/>
      <c r="Q29" s="96"/>
      <c r="R29" s="97"/>
      <c r="S29" s="51">
        <v>3</v>
      </c>
      <c r="T29" s="51">
        <v>1</v>
      </c>
      <c r="U29" s="52">
        <v>28</v>
      </c>
      <c r="V29" s="52">
        <v>0.026316</v>
      </c>
      <c r="W29" s="52">
        <v>0.014791</v>
      </c>
      <c r="X29" s="52">
        <v>1.320574</v>
      </c>
      <c r="Y29" s="52">
        <v>0</v>
      </c>
      <c r="Z29" s="52">
        <v>0</v>
      </c>
      <c r="AA29" s="82">
        <v>29</v>
      </c>
      <c r="AB29" s="82"/>
      <c r="AC29" s="98"/>
      <c r="AD29" s="85" t="s">
        <v>604</v>
      </c>
      <c r="AE29" s="85">
        <v>407</v>
      </c>
      <c r="AF29" s="85">
        <v>1355</v>
      </c>
      <c r="AG29" s="85">
        <v>2178</v>
      </c>
      <c r="AH29" s="85">
        <v>995</v>
      </c>
      <c r="AI29" s="85"/>
      <c r="AJ29" s="85" t="s">
        <v>644</v>
      </c>
      <c r="AK29" s="85" t="s">
        <v>551</v>
      </c>
      <c r="AL29" s="90" t="s">
        <v>697</v>
      </c>
      <c r="AM29" s="85"/>
      <c r="AN29" s="87">
        <v>40847.5890625</v>
      </c>
      <c r="AO29" s="90" t="s">
        <v>729</v>
      </c>
      <c r="AP29" s="85" t="b">
        <v>1</v>
      </c>
      <c r="AQ29" s="85" t="b">
        <v>0</v>
      </c>
      <c r="AR29" s="85" t="b">
        <v>0</v>
      </c>
      <c r="AS29" s="85" t="s">
        <v>534</v>
      </c>
      <c r="AT29" s="85">
        <v>109</v>
      </c>
      <c r="AU29" s="90" t="s">
        <v>747</v>
      </c>
      <c r="AV29" s="85" t="b">
        <v>0</v>
      </c>
      <c r="AW29" s="85" t="s">
        <v>765</v>
      </c>
      <c r="AX29" s="90" t="s">
        <v>792</v>
      </c>
      <c r="AY29" s="85" t="s">
        <v>66</v>
      </c>
      <c r="AZ29" s="85" t="str">
        <f>REPLACE(INDEX(GroupVertices[Group],MATCH(Vertices[[#This Row],[Vertex]],GroupVertices[Vertex],0)),1,1,"")</f>
        <v>4</v>
      </c>
      <c r="BA29" s="51" t="s">
        <v>323</v>
      </c>
      <c r="BB29" s="51" t="s">
        <v>323</v>
      </c>
      <c r="BC29" s="51" t="s">
        <v>329</v>
      </c>
      <c r="BD29" s="51" t="s">
        <v>329</v>
      </c>
      <c r="BE29" s="51"/>
      <c r="BF29" s="51"/>
      <c r="BG29" s="131" t="s">
        <v>1212</v>
      </c>
      <c r="BH29" s="131" t="s">
        <v>1212</v>
      </c>
      <c r="BI29" s="131" t="s">
        <v>1245</v>
      </c>
      <c r="BJ29" s="131" t="s">
        <v>1245</v>
      </c>
      <c r="BK29" s="131">
        <v>1</v>
      </c>
      <c r="BL29" s="134">
        <v>5.2631578947368425</v>
      </c>
      <c r="BM29" s="131">
        <v>0</v>
      </c>
      <c r="BN29" s="134">
        <v>0</v>
      </c>
      <c r="BO29" s="131">
        <v>0</v>
      </c>
      <c r="BP29" s="134">
        <v>0</v>
      </c>
      <c r="BQ29" s="131">
        <v>18</v>
      </c>
      <c r="BR29" s="134">
        <v>94.73684210526316</v>
      </c>
      <c r="BS29" s="131">
        <v>19</v>
      </c>
      <c r="BT29" s="2"/>
      <c r="BU29" s="3"/>
      <c r="BV29" s="3"/>
      <c r="BW29" s="3"/>
      <c r="BX29" s="3"/>
    </row>
    <row r="30" spans="1:76" ht="15">
      <c r="A30" s="14" t="s">
        <v>233</v>
      </c>
      <c r="B30" s="15"/>
      <c r="C30" s="15" t="s">
        <v>64</v>
      </c>
      <c r="D30" s="93">
        <v>173.01209522813622</v>
      </c>
      <c r="E30" s="81"/>
      <c r="F30" s="112" t="s">
        <v>406</v>
      </c>
      <c r="G30" s="15"/>
      <c r="H30" s="16" t="s">
        <v>233</v>
      </c>
      <c r="I30" s="66"/>
      <c r="J30" s="66"/>
      <c r="K30" s="114" t="s">
        <v>836</v>
      </c>
      <c r="L30" s="94">
        <v>1</v>
      </c>
      <c r="M30" s="95">
        <v>4788.34521484375</v>
      </c>
      <c r="N30" s="95">
        <v>5919.0693359375</v>
      </c>
      <c r="O30" s="77"/>
      <c r="P30" s="96"/>
      <c r="Q30" s="96"/>
      <c r="R30" s="97"/>
      <c r="S30" s="51">
        <v>0</v>
      </c>
      <c r="T30" s="51">
        <v>1</v>
      </c>
      <c r="U30" s="52">
        <v>0</v>
      </c>
      <c r="V30" s="52">
        <v>0.029412</v>
      </c>
      <c r="W30" s="52">
        <v>0.043621</v>
      </c>
      <c r="X30" s="52">
        <v>0.425533</v>
      </c>
      <c r="Y30" s="52">
        <v>0</v>
      </c>
      <c r="Z30" s="52">
        <v>0</v>
      </c>
      <c r="AA30" s="82">
        <v>30</v>
      </c>
      <c r="AB30" s="82"/>
      <c r="AC30" s="98"/>
      <c r="AD30" s="85" t="s">
        <v>605</v>
      </c>
      <c r="AE30" s="85">
        <v>734</v>
      </c>
      <c r="AF30" s="85">
        <v>1886</v>
      </c>
      <c r="AG30" s="85">
        <v>9765</v>
      </c>
      <c r="AH30" s="85">
        <v>5300</v>
      </c>
      <c r="AI30" s="85"/>
      <c r="AJ30" s="85" t="s">
        <v>645</v>
      </c>
      <c r="AK30" s="85" t="s">
        <v>669</v>
      </c>
      <c r="AL30" s="90" t="s">
        <v>687</v>
      </c>
      <c r="AM30" s="85"/>
      <c r="AN30" s="87">
        <v>41312.718564814815</v>
      </c>
      <c r="AO30" s="90" t="s">
        <v>730</v>
      </c>
      <c r="AP30" s="85" t="b">
        <v>0</v>
      </c>
      <c r="AQ30" s="85" t="b">
        <v>0</v>
      </c>
      <c r="AR30" s="85" t="b">
        <v>1</v>
      </c>
      <c r="AS30" s="85" t="s">
        <v>534</v>
      </c>
      <c r="AT30" s="85">
        <v>165</v>
      </c>
      <c r="AU30" s="90" t="s">
        <v>748</v>
      </c>
      <c r="AV30" s="85" t="b">
        <v>0</v>
      </c>
      <c r="AW30" s="85" t="s">
        <v>765</v>
      </c>
      <c r="AX30" s="90" t="s">
        <v>793</v>
      </c>
      <c r="AY30" s="85" t="s">
        <v>66</v>
      </c>
      <c r="AZ30" s="85" t="str">
        <f>REPLACE(INDEX(GroupVertices[Group],MATCH(Vertices[[#This Row],[Vertex]],GroupVertices[Vertex],0)),1,1,"")</f>
        <v>1</v>
      </c>
      <c r="BA30" s="51"/>
      <c r="BB30" s="51"/>
      <c r="BC30" s="51"/>
      <c r="BD30" s="51"/>
      <c r="BE30" s="51" t="s">
        <v>344</v>
      </c>
      <c r="BF30" s="51" t="s">
        <v>344</v>
      </c>
      <c r="BG30" s="131" t="s">
        <v>1213</v>
      </c>
      <c r="BH30" s="131" t="s">
        <v>1213</v>
      </c>
      <c r="BI30" s="131" t="s">
        <v>1246</v>
      </c>
      <c r="BJ30" s="131" t="s">
        <v>1246</v>
      </c>
      <c r="BK30" s="131">
        <v>2</v>
      </c>
      <c r="BL30" s="134">
        <v>9.090909090909092</v>
      </c>
      <c r="BM30" s="131">
        <v>2</v>
      </c>
      <c r="BN30" s="134">
        <v>9.090909090909092</v>
      </c>
      <c r="BO30" s="131">
        <v>0</v>
      </c>
      <c r="BP30" s="134">
        <v>0</v>
      </c>
      <c r="BQ30" s="131">
        <v>18</v>
      </c>
      <c r="BR30" s="134">
        <v>81.81818181818181</v>
      </c>
      <c r="BS30" s="131">
        <v>22</v>
      </c>
      <c r="BT30" s="2"/>
      <c r="BU30" s="3"/>
      <c r="BV30" s="3"/>
      <c r="BW30" s="3"/>
      <c r="BX30" s="3"/>
    </row>
    <row r="31" spans="1:76" ht="15">
      <c r="A31" s="14" t="s">
        <v>234</v>
      </c>
      <c r="B31" s="15"/>
      <c r="C31" s="15" t="s">
        <v>64</v>
      </c>
      <c r="D31" s="93">
        <v>171.30040085050018</v>
      </c>
      <c r="E31" s="81"/>
      <c r="F31" s="112" t="s">
        <v>407</v>
      </c>
      <c r="G31" s="15"/>
      <c r="H31" s="16" t="s">
        <v>234</v>
      </c>
      <c r="I31" s="66"/>
      <c r="J31" s="66"/>
      <c r="K31" s="114" t="s">
        <v>837</v>
      </c>
      <c r="L31" s="94">
        <v>2025.1349693251534</v>
      </c>
      <c r="M31" s="95">
        <v>1400.197998046875</v>
      </c>
      <c r="N31" s="95">
        <v>2999.820556640625</v>
      </c>
      <c r="O31" s="77"/>
      <c r="P31" s="96"/>
      <c r="Q31" s="96"/>
      <c r="R31" s="97"/>
      <c r="S31" s="51">
        <v>1</v>
      </c>
      <c r="T31" s="51">
        <v>7</v>
      </c>
      <c r="U31" s="52">
        <v>33</v>
      </c>
      <c r="V31" s="52">
        <v>0.076923</v>
      </c>
      <c r="W31" s="52">
        <v>2E-06</v>
      </c>
      <c r="X31" s="52">
        <v>2.388474</v>
      </c>
      <c r="Y31" s="52">
        <v>0.1</v>
      </c>
      <c r="Z31" s="52">
        <v>0</v>
      </c>
      <c r="AA31" s="82">
        <v>31</v>
      </c>
      <c r="AB31" s="82"/>
      <c r="AC31" s="98"/>
      <c r="AD31" s="85" t="s">
        <v>606</v>
      </c>
      <c r="AE31" s="85">
        <v>3172</v>
      </c>
      <c r="AF31" s="85">
        <v>1593</v>
      </c>
      <c r="AG31" s="85">
        <v>16237</v>
      </c>
      <c r="AH31" s="85">
        <v>1480</v>
      </c>
      <c r="AI31" s="85"/>
      <c r="AJ31" s="85" t="s">
        <v>646</v>
      </c>
      <c r="AK31" s="85" t="s">
        <v>674</v>
      </c>
      <c r="AL31" s="90" t="s">
        <v>698</v>
      </c>
      <c r="AM31" s="85"/>
      <c r="AN31" s="87">
        <v>40647.68306712963</v>
      </c>
      <c r="AO31" s="90" t="s">
        <v>731</v>
      </c>
      <c r="AP31" s="85" t="b">
        <v>0</v>
      </c>
      <c r="AQ31" s="85" t="b">
        <v>0</v>
      </c>
      <c r="AR31" s="85" t="b">
        <v>0</v>
      </c>
      <c r="AS31" s="85" t="s">
        <v>534</v>
      </c>
      <c r="AT31" s="85">
        <v>275</v>
      </c>
      <c r="AU31" s="90" t="s">
        <v>747</v>
      </c>
      <c r="AV31" s="85" t="b">
        <v>0</v>
      </c>
      <c r="AW31" s="85" t="s">
        <v>765</v>
      </c>
      <c r="AX31" s="90" t="s">
        <v>794</v>
      </c>
      <c r="AY31" s="85" t="s">
        <v>66</v>
      </c>
      <c r="AZ31" s="85" t="str">
        <f>REPLACE(INDEX(GroupVertices[Group],MATCH(Vertices[[#This Row],[Vertex]],GroupVertices[Vertex],0)),1,1,"")</f>
        <v>2</v>
      </c>
      <c r="BA31" s="51" t="s">
        <v>1177</v>
      </c>
      <c r="BB31" s="51" t="s">
        <v>1181</v>
      </c>
      <c r="BC31" s="51" t="s">
        <v>333</v>
      </c>
      <c r="BD31" s="51" t="s">
        <v>1186</v>
      </c>
      <c r="BE31" s="51" t="s">
        <v>1189</v>
      </c>
      <c r="BF31" s="51" t="s">
        <v>1193</v>
      </c>
      <c r="BG31" s="131" t="s">
        <v>1214</v>
      </c>
      <c r="BH31" s="131" t="s">
        <v>1225</v>
      </c>
      <c r="BI31" s="131" t="s">
        <v>1247</v>
      </c>
      <c r="BJ31" s="131" t="s">
        <v>1257</v>
      </c>
      <c r="BK31" s="131">
        <v>14</v>
      </c>
      <c r="BL31" s="134">
        <v>4.501607717041801</v>
      </c>
      <c r="BM31" s="131">
        <v>0</v>
      </c>
      <c r="BN31" s="134">
        <v>0</v>
      </c>
      <c r="BO31" s="131">
        <v>0</v>
      </c>
      <c r="BP31" s="134">
        <v>0</v>
      </c>
      <c r="BQ31" s="131">
        <v>297</v>
      </c>
      <c r="BR31" s="134">
        <v>95.49839228295819</v>
      </c>
      <c r="BS31" s="131">
        <v>311</v>
      </c>
      <c r="BT31" s="2"/>
      <c r="BU31" s="3"/>
      <c r="BV31" s="3"/>
      <c r="BW31" s="3"/>
      <c r="BX31" s="3"/>
    </row>
    <row r="32" spans="1:76" ht="15">
      <c r="A32" s="14" t="s">
        <v>249</v>
      </c>
      <c r="B32" s="15"/>
      <c r="C32" s="15" t="s">
        <v>64</v>
      </c>
      <c r="D32" s="93">
        <v>162.25704625466207</v>
      </c>
      <c r="E32" s="81"/>
      <c r="F32" s="112" t="s">
        <v>758</v>
      </c>
      <c r="G32" s="15"/>
      <c r="H32" s="16" t="s">
        <v>249</v>
      </c>
      <c r="I32" s="66"/>
      <c r="J32" s="66"/>
      <c r="K32" s="114" t="s">
        <v>838</v>
      </c>
      <c r="L32" s="94">
        <v>1</v>
      </c>
      <c r="M32" s="95">
        <v>917.5722045898438</v>
      </c>
      <c r="N32" s="95">
        <v>4587.7763671875</v>
      </c>
      <c r="O32" s="77"/>
      <c r="P32" s="96"/>
      <c r="Q32" s="96"/>
      <c r="R32" s="97"/>
      <c r="S32" s="51">
        <v>1</v>
      </c>
      <c r="T32" s="51">
        <v>0</v>
      </c>
      <c r="U32" s="52">
        <v>0</v>
      </c>
      <c r="V32" s="52">
        <v>0.047619</v>
      </c>
      <c r="W32" s="52">
        <v>1E-06</v>
      </c>
      <c r="X32" s="52">
        <v>0.440028</v>
      </c>
      <c r="Y32" s="52">
        <v>0</v>
      </c>
      <c r="Z32" s="52">
        <v>0</v>
      </c>
      <c r="AA32" s="82">
        <v>32</v>
      </c>
      <c r="AB32" s="82"/>
      <c r="AC32" s="98"/>
      <c r="AD32" s="85" t="s">
        <v>607</v>
      </c>
      <c r="AE32" s="85">
        <v>48</v>
      </c>
      <c r="AF32" s="85">
        <v>45</v>
      </c>
      <c r="AG32" s="85">
        <v>34</v>
      </c>
      <c r="AH32" s="85">
        <v>20</v>
      </c>
      <c r="AI32" s="85">
        <v>-14400</v>
      </c>
      <c r="AJ32" s="85" t="s">
        <v>647</v>
      </c>
      <c r="AK32" s="85" t="s">
        <v>675</v>
      </c>
      <c r="AL32" s="90" t="s">
        <v>699</v>
      </c>
      <c r="AM32" s="85" t="s">
        <v>711</v>
      </c>
      <c r="AN32" s="87">
        <v>39727.73614583333</v>
      </c>
      <c r="AO32" s="85"/>
      <c r="AP32" s="85" t="b">
        <v>1</v>
      </c>
      <c r="AQ32" s="85" t="b">
        <v>0</v>
      </c>
      <c r="AR32" s="85" t="b">
        <v>0</v>
      </c>
      <c r="AS32" s="85" t="s">
        <v>534</v>
      </c>
      <c r="AT32" s="85">
        <v>1</v>
      </c>
      <c r="AU32" s="90" t="s">
        <v>747</v>
      </c>
      <c r="AV32" s="85" t="b">
        <v>0</v>
      </c>
      <c r="AW32" s="85" t="s">
        <v>765</v>
      </c>
      <c r="AX32" s="90" t="s">
        <v>795</v>
      </c>
      <c r="AY32" s="85" t="s">
        <v>65</v>
      </c>
      <c r="AZ32" s="85" t="str">
        <f>REPLACE(INDEX(GroupVertices[Group],MATCH(Vertices[[#This Row],[Vertex]],GroupVertices[Vertex],0)),1,1,"")</f>
        <v>2</v>
      </c>
      <c r="BA32" s="51"/>
      <c r="BB32" s="51"/>
      <c r="BC32" s="51"/>
      <c r="BD32" s="51"/>
      <c r="BE32" s="51"/>
      <c r="BF32" s="51"/>
      <c r="BG32" s="51"/>
      <c r="BH32" s="51"/>
      <c r="BI32" s="51"/>
      <c r="BJ32" s="51"/>
      <c r="BK32" s="51"/>
      <c r="BL32" s="52"/>
      <c r="BM32" s="51"/>
      <c r="BN32" s="52"/>
      <c r="BO32" s="51"/>
      <c r="BP32" s="52"/>
      <c r="BQ32" s="51"/>
      <c r="BR32" s="52"/>
      <c r="BS32" s="51"/>
      <c r="BT32" s="2"/>
      <c r="BU32" s="3"/>
      <c r="BV32" s="3"/>
      <c r="BW32" s="3"/>
      <c r="BX32" s="3"/>
    </row>
    <row r="33" spans="1:76" ht="15">
      <c r="A33" s="14" t="s">
        <v>250</v>
      </c>
      <c r="B33" s="15"/>
      <c r="C33" s="15" t="s">
        <v>64</v>
      </c>
      <c r="D33" s="93">
        <v>162.58419603332288</v>
      </c>
      <c r="E33" s="81"/>
      <c r="F33" s="112" t="s">
        <v>759</v>
      </c>
      <c r="G33" s="15"/>
      <c r="H33" s="16" t="s">
        <v>250</v>
      </c>
      <c r="I33" s="66"/>
      <c r="J33" s="66"/>
      <c r="K33" s="114" t="s">
        <v>839</v>
      </c>
      <c r="L33" s="94">
        <v>1</v>
      </c>
      <c r="M33" s="95">
        <v>212.06454467773438</v>
      </c>
      <c r="N33" s="95">
        <v>2799.51123046875</v>
      </c>
      <c r="O33" s="77"/>
      <c r="P33" s="96"/>
      <c r="Q33" s="96"/>
      <c r="R33" s="97"/>
      <c r="S33" s="51">
        <v>1</v>
      </c>
      <c r="T33" s="51">
        <v>0</v>
      </c>
      <c r="U33" s="52">
        <v>0</v>
      </c>
      <c r="V33" s="52">
        <v>0.047619</v>
      </c>
      <c r="W33" s="52">
        <v>1E-06</v>
      </c>
      <c r="X33" s="52">
        <v>0.440028</v>
      </c>
      <c r="Y33" s="52">
        <v>0</v>
      </c>
      <c r="Z33" s="52">
        <v>0</v>
      </c>
      <c r="AA33" s="82">
        <v>33</v>
      </c>
      <c r="AB33" s="82"/>
      <c r="AC33" s="98"/>
      <c r="AD33" s="85" t="s">
        <v>608</v>
      </c>
      <c r="AE33" s="85">
        <v>53</v>
      </c>
      <c r="AF33" s="85">
        <v>101</v>
      </c>
      <c r="AG33" s="85">
        <v>88</v>
      </c>
      <c r="AH33" s="85">
        <v>53</v>
      </c>
      <c r="AI33" s="85"/>
      <c r="AJ33" s="85"/>
      <c r="AK33" s="85"/>
      <c r="AL33" s="85"/>
      <c r="AM33" s="85"/>
      <c r="AN33" s="87">
        <v>40123.80615740741</v>
      </c>
      <c r="AO33" s="85"/>
      <c r="AP33" s="85" t="b">
        <v>1</v>
      </c>
      <c r="AQ33" s="85" t="b">
        <v>0</v>
      </c>
      <c r="AR33" s="85" t="b">
        <v>0</v>
      </c>
      <c r="AS33" s="85" t="s">
        <v>534</v>
      </c>
      <c r="AT33" s="85">
        <v>3</v>
      </c>
      <c r="AU33" s="90" t="s">
        <v>747</v>
      </c>
      <c r="AV33" s="85" t="b">
        <v>0</v>
      </c>
      <c r="AW33" s="85" t="s">
        <v>765</v>
      </c>
      <c r="AX33" s="90" t="s">
        <v>796</v>
      </c>
      <c r="AY33" s="85" t="s">
        <v>65</v>
      </c>
      <c r="AZ33" s="85" t="str">
        <f>REPLACE(INDEX(GroupVertices[Group],MATCH(Vertices[[#This Row],[Vertex]],GroupVertices[Vertex],0)),1,1,"")</f>
        <v>2</v>
      </c>
      <c r="BA33" s="51"/>
      <c r="BB33" s="51"/>
      <c r="BC33" s="51"/>
      <c r="BD33" s="51"/>
      <c r="BE33" s="51"/>
      <c r="BF33" s="51"/>
      <c r="BG33" s="51"/>
      <c r="BH33" s="51"/>
      <c r="BI33" s="51"/>
      <c r="BJ33" s="51"/>
      <c r="BK33" s="51"/>
      <c r="BL33" s="52"/>
      <c r="BM33" s="51"/>
      <c r="BN33" s="52"/>
      <c r="BO33" s="51"/>
      <c r="BP33" s="52"/>
      <c r="BQ33" s="51"/>
      <c r="BR33" s="52"/>
      <c r="BS33" s="51"/>
      <c r="BT33" s="2"/>
      <c r="BU33" s="3"/>
      <c r="BV33" s="3"/>
      <c r="BW33" s="3"/>
      <c r="BX33" s="3"/>
    </row>
    <row r="34" spans="1:76" ht="15">
      <c r="A34" s="14" t="s">
        <v>251</v>
      </c>
      <c r="B34" s="15"/>
      <c r="C34" s="15" t="s">
        <v>64</v>
      </c>
      <c r="D34" s="93">
        <v>275.6202865209662</v>
      </c>
      <c r="E34" s="81"/>
      <c r="F34" s="112" t="s">
        <v>760</v>
      </c>
      <c r="G34" s="15"/>
      <c r="H34" s="16" t="s">
        <v>251</v>
      </c>
      <c r="I34" s="66"/>
      <c r="J34" s="66"/>
      <c r="K34" s="114" t="s">
        <v>840</v>
      </c>
      <c r="L34" s="94">
        <v>1</v>
      </c>
      <c r="M34" s="95">
        <v>2471.346435546875</v>
      </c>
      <c r="N34" s="95">
        <v>3949.1318359375</v>
      </c>
      <c r="O34" s="77"/>
      <c r="P34" s="96"/>
      <c r="Q34" s="96"/>
      <c r="R34" s="97"/>
      <c r="S34" s="51">
        <v>2</v>
      </c>
      <c r="T34" s="51">
        <v>0</v>
      </c>
      <c r="U34" s="52">
        <v>0</v>
      </c>
      <c r="V34" s="52">
        <v>0.058824</v>
      </c>
      <c r="W34" s="52">
        <v>1E-06</v>
      </c>
      <c r="X34" s="52">
        <v>0.73059</v>
      </c>
      <c r="Y34" s="52">
        <v>0.5</v>
      </c>
      <c r="Z34" s="52">
        <v>0</v>
      </c>
      <c r="AA34" s="82">
        <v>34</v>
      </c>
      <c r="AB34" s="82"/>
      <c r="AC34" s="98"/>
      <c r="AD34" s="85" t="s">
        <v>609</v>
      </c>
      <c r="AE34" s="85">
        <v>482</v>
      </c>
      <c r="AF34" s="85">
        <v>19450</v>
      </c>
      <c r="AG34" s="85">
        <v>8365</v>
      </c>
      <c r="AH34" s="85">
        <v>13633</v>
      </c>
      <c r="AI34" s="85"/>
      <c r="AJ34" s="85" t="s">
        <v>648</v>
      </c>
      <c r="AK34" s="85" t="s">
        <v>676</v>
      </c>
      <c r="AL34" s="90" t="s">
        <v>700</v>
      </c>
      <c r="AM34" s="85"/>
      <c r="AN34" s="87">
        <v>40237.69855324074</v>
      </c>
      <c r="AO34" s="90" t="s">
        <v>732</v>
      </c>
      <c r="AP34" s="85" t="b">
        <v>0</v>
      </c>
      <c r="AQ34" s="85" t="b">
        <v>0</v>
      </c>
      <c r="AR34" s="85" t="b">
        <v>1</v>
      </c>
      <c r="AS34" s="85" t="s">
        <v>534</v>
      </c>
      <c r="AT34" s="85">
        <v>318</v>
      </c>
      <c r="AU34" s="90" t="s">
        <v>747</v>
      </c>
      <c r="AV34" s="85" t="b">
        <v>1</v>
      </c>
      <c r="AW34" s="85" t="s">
        <v>765</v>
      </c>
      <c r="AX34" s="90" t="s">
        <v>797</v>
      </c>
      <c r="AY34" s="85" t="s">
        <v>65</v>
      </c>
      <c r="AZ34" s="85" t="str">
        <f>REPLACE(INDEX(GroupVertices[Group],MATCH(Vertices[[#This Row],[Vertex]],GroupVertices[Vertex],0)),1,1,"")</f>
        <v>2</v>
      </c>
      <c r="BA34" s="51"/>
      <c r="BB34" s="51"/>
      <c r="BC34" s="51"/>
      <c r="BD34" s="51"/>
      <c r="BE34" s="51"/>
      <c r="BF34" s="51"/>
      <c r="BG34" s="51"/>
      <c r="BH34" s="51"/>
      <c r="BI34" s="51"/>
      <c r="BJ34" s="51"/>
      <c r="BK34" s="51"/>
      <c r="BL34" s="52"/>
      <c r="BM34" s="51"/>
      <c r="BN34" s="52"/>
      <c r="BO34" s="51"/>
      <c r="BP34" s="52"/>
      <c r="BQ34" s="51"/>
      <c r="BR34" s="52"/>
      <c r="BS34" s="51"/>
      <c r="BT34" s="2"/>
      <c r="BU34" s="3"/>
      <c r="BV34" s="3"/>
      <c r="BW34" s="3"/>
      <c r="BX34" s="3"/>
    </row>
    <row r="35" spans="1:76" ht="15">
      <c r="A35" s="14" t="s">
        <v>245</v>
      </c>
      <c r="B35" s="15"/>
      <c r="C35" s="15" t="s">
        <v>64</v>
      </c>
      <c r="D35" s="93">
        <v>198.3778869950155</v>
      </c>
      <c r="E35" s="81"/>
      <c r="F35" s="112" t="s">
        <v>415</v>
      </c>
      <c r="G35" s="15"/>
      <c r="H35" s="16" t="s">
        <v>245</v>
      </c>
      <c r="I35" s="66"/>
      <c r="J35" s="66"/>
      <c r="K35" s="114" t="s">
        <v>841</v>
      </c>
      <c r="L35" s="94">
        <v>1</v>
      </c>
      <c r="M35" s="95">
        <v>1347.8526611328125</v>
      </c>
      <c r="N35" s="95">
        <v>1448.81103515625</v>
      </c>
      <c r="O35" s="77"/>
      <c r="P35" s="96"/>
      <c r="Q35" s="96"/>
      <c r="R35" s="97"/>
      <c r="S35" s="51">
        <v>2</v>
      </c>
      <c r="T35" s="51">
        <v>2</v>
      </c>
      <c r="U35" s="52">
        <v>0</v>
      </c>
      <c r="V35" s="52">
        <v>0.058824</v>
      </c>
      <c r="W35" s="52">
        <v>1E-06</v>
      </c>
      <c r="X35" s="52">
        <v>1.019427</v>
      </c>
      <c r="Y35" s="52">
        <v>0.5</v>
      </c>
      <c r="Z35" s="52">
        <v>0</v>
      </c>
      <c r="AA35" s="82">
        <v>35</v>
      </c>
      <c r="AB35" s="82"/>
      <c r="AC35" s="98"/>
      <c r="AD35" s="85" t="s">
        <v>610</v>
      </c>
      <c r="AE35" s="85">
        <v>4251</v>
      </c>
      <c r="AF35" s="85">
        <v>6228</v>
      </c>
      <c r="AG35" s="85">
        <v>9436</v>
      </c>
      <c r="AH35" s="85">
        <v>265</v>
      </c>
      <c r="AI35" s="85"/>
      <c r="AJ35" s="85" t="s">
        <v>649</v>
      </c>
      <c r="AK35" s="85" t="s">
        <v>669</v>
      </c>
      <c r="AL35" s="90" t="s">
        <v>701</v>
      </c>
      <c r="AM35" s="85"/>
      <c r="AN35" s="87">
        <v>39773.68548611111</v>
      </c>
      <c r="AO35" s="90" t="s">
        <v>733</v>
      </c>
      <c r="AP35" s="85" t="b">
        <v>0</v>
      </c>
      <c r="AQ35" s="85" t="b">
        <v>0</v>
      </c>
      <c r="AR35" s="85" t="b">
        <v>1</v>
      </c>
      <c r="AS35" s="85" t="s">
        <v>534</v>
      </c>
      <c r="AT35" s="85">
        <v>429</v>
      </c>
      <c r="AU35" s="90" t="s">
        <v>748</v>
      </c>
      <c r="AV35" s="85" t="b">
        <v>0</v>
      </c>
      <c r="AW35" s="85" t="s">
        <v>765</v>
      </c>
      <c r="AX35" s="90" t="s">
        <v>798</v>
      </c>
      <c r="AY35" s="85" t="s">
        <v>66</v>
      </c>
      <c r="AZ35" s="85" t="str">
        <f>REPLACE(INDEX(GroupVertices[Group],MATCH(Vertices[[#This Row],[Vertex]],GroupVertices[Vertex],0)),1,1,"")</f>
        <v>2</v>
      </c>
      <c r="BA35" s="51" t="s">
        <v>1178</v>
      </c>
      <c r="BB35" s="51" t="s">
        <v>1182</v>
      </c>
      <c r="BC35" s="51" t="s">
        <v>1184</v>
      </c>
      <c r="BD35" s="51" t="s">
        <v>334</v>
      </c>
      <c r="BE35" s="51" t="s">
        <v>1190</v>
      </c>
      <c r="BF35" s="51" t="s">
        <v>1194</v>
      </c>
      <c r="BG35" s="131" t="s">
        <v>1215</v>
      </c>
      <c r="BH35" s="131" t="s">
        <v>1226</v>
      </c>
      <c r="BI35" s="131" t="s">
        <v>1248</v>
      </c>
      <c r="BJ35" s="131" t="s">
        <v>1258</v>
      </c>
      <c r="BK35" s="131">
        <v>4</v>
      </c>
      <c r="BL35" s="134">
        <v>2.2598870056497176</v>
      </c>
      <c r="BM35" s="131">
        <v>0</v>
      </c>
      <c r="BN35" s="134">
        <v>0</v>
      </c>
      <c r="BO35" s="131">
        <v>0</v>
      </c>
      <c r="BP35" s="134">
        <v>0</v>
      </c>
      <c r="BQ35" s="131">
        <v>173</v>
      </c>
      <c r="BR35" s="134">
        <v>97.74011299435028</v>
      </c>
      <c r="BS35" s="131">
        <v>177</v>
      </c>
      <c r="BT35" s="2"/>
      <c r="BU35" s="3"/>
      <c r="BV35" s="3"/>
      <c r="BW35" s="3"/>
      <c r="BX35" s="3"/>
    </row>
    <row r="36" spans="1:76" ht="15">
      <c r="A36" s="14" t="s">
        <v>252</v>
      </c>
      <c r="B36" s="15"/>
      <c r="C36" s="15" t="s">
        <v>64</v>
      </c>
      <c r="D36" s="93">
        <v>1000</v>
      </c>
      <c r="E36" s="81"/>
      <c r="F36" s="112" t="s">
        <v>761</v>
      </c>
      <c r="G36" s="15"/>
      <c r="H36" s="16" t="s">
        <v>252</v>
      </c>
      <c r="I36" s="66"/>
      <c r="J36" s="66"/>
      <c r="K36" s="114" t="s">
        <v>842</v>
      </c>
      <c r="L36" s="94">
        <v>1</v>
      </c>
      <c r="M36" s="95">
        <v>2158.22900390625</v>
      </c>
      <c r="N36" s="95">
        <v>3062.80126953125</v>
      </c>
      <c r="O36" s="77"/>
      <c r="P36" s="96"/>
      <c r="Q36" s="96"/>
      <c r="R36" s="97"/>
      <c r="S36" s="51">
        <v>2</v>
      </c>
      <c r="T36" s="51">
        <v>0</v>
      </c>
      <c r="U36" s="52">
        <v>0</v>
      </c>
      <c r="V36" s="52">
        <v>0.058824</v>
      </c>
      <c r="W36" s="52">
        <v>1E-06</v>
      </c>
      <c r="X36" s="52">
        <v>0.73059</v>
      </c>
      <c r="Y36" s="52">
        <v>0.5</v>
      </c>
      <c r="Z36" s="52">
        <v>0</v>
      </c>
      <c r="AA36" s="82">
        <v>36</v>
      </c>
      <c r="AB36" s="82"/>
      <c r="AC36" s="98"/>
      <c r="AD36" s="85" t="s">
        <v>611</v>
      </c>
      <c r="AE36" s="85">
        <v>277</v>
      </c>
      <c r="AF36" s="85">
        <v>143446</v>
      </c>
      <c r="AG36" s="85">
        <v>62321</v>
      </c>
      <c r="AH36" s="85">
        <v>55745</v>
      </c>
      <c r="AI36" s="85"/>
      <c r="AJ36" s="85" t="s">
        <v>650</v>
      </c>
      <c r="AK36" s="85" t="s">
        <v>550</v>
      </c>
      <c r="AL36" s="90" t="s">
        <v>702</v>
      </c>
      <c r="AM36" s="85"/>
      <c r="AN36" s="87">
        <v>39932.57271990741</v>
      </c>
      <c r="AO36" s="90" t="s">
        <v>734</v>
      </c>
      <c r="AP36" s="85" t="b">
        <v>0</v>
      </c>
      <c r="AQ36" s="85" t="b">
        <v>0</v>
      </c>
      <c r="AR36" s="85" t="b">
        <v>0</v>
      </c>
      <c r="AS36" s="85" t="s">
        <v>534</v>
      </c>
      <c r="AT36" s="85">
        <v>1383</v>
      </c>
      <c r="AU36" s="90" t="s">
        <v>747</v>
      </c>
      <c r="AV36" s="85" t="b">
        <v>1</v>
      </c>
      <c r="AW36" s="85" t="s">
        <v>765</v>
      </c>
      <c r="AX36" s="90" t="s">
        <v>799</v>
      </c>
      <c r="AY36" s="85" t="s">
        <v>65</v>
      </c>
      <c r="AZ36" s="85" t="str">
        <f>REPLACE(INDEX(GroupVertices[Group],MATCH(Vertices[[#This Row],[Vertex]],GroupVertices[Vertex],0)),1,1,"")</f>
        <v>2</v>
      </c>
      <c r="BA36" s="51"/>
      <c r="BB36" s="51"/>
      <c r="BC36" s="51"/>
      <c r="BD36" s="51"/>
      <c r="BE36" s="51"/>
      <c r="BF36" s="51"/>
      <c r="BG36" s="51"/>
      <c r="BH36" s="51"/>
      <c r="BI36" s="51"/>
      <c r="BJ36" s="51"/>
      <c r="BK36" s="51"/>
      <c r="BL36" s="52"/>
      <c r="BM36" s="51"/>
      <c r="BN36" s="52"/>
      <c r="BO36" s="51"/>
      <c r="BP36" s="52"/>
      <c r="BQ36" s="51"/>
      <c r="BR36" s="52"/>
      <c r="BS36" s="51"/>
      <c r="BT36" s="2"/>
      <c r="BU36" s="3"/>
      <c r="BV36" s="3"/>
      <c r="BW36" s="3"/>
      <c r="BX36" s="3"/>
    </row>
    <row r="37" spans="1:76" ht="15">
      <c r="A37" s="14" t="s">
        <v>235</v>
      </c>
      <c r="B37" s="15"/>
      <c r="C37" s="15" t="s">
        <v>64</v>
      </c>
      <c r="D37" s="93">
        <v>163.60069713130468</v>
      </c>
      <c r="E37" s="81"/>
      <c r="F37" s="112" t="s">
        <v>408</v>
      </c>
      <c r="G37" s="15"/>
      <c r="H37" s="16" t="s">
        <v>235</v>
      </c>
      <c r="I37" s="66"/>
      <c r="J37" s="66"/>
      <c r="K37" s="114" t="s">
        <v>843</v>
      </c>
      <c r="L37" s="94">
        <v>1</v>
      </c>
      <c r="M37" s="95">
        <v>212.06454467773438</v>
      </c>
      <c r="N37" s="95">
        <v>7822.5166015625</v>
      </c>
      <c r="O37" s="77"/>
      <c r="P37" s="96"/>
      <c r="Q37" s="96"/>
      <c r="R37" s="97"/>
      <c r="S37" s="51">
        <v>0</v>
      </c>
      <c r="T37" s="51">
        <v>1</v>
      </c>
      <c r="U37" s="52">
        <v>0</v>
      </c>
      <c r="V37" s="52">
        <v>0.029412</v>
      </c>
      <c r="W37" s="52">
        <v>0.043621</v>
      </c>
      <c r="X37" s="52">
        <v>0.425533</v>
      </c>
      <c r="Y37" s="52">
        <v>0</v>
      </c>
      <c r="Z37" s="52">
        <v>0</v>
      </c>
      <c r="AA37" s="82">
        <v>37</v>
      </c>
      <c r="AB37" s="82"/>
      <c r="AC37" s="98"/>
      <c r="AD37" s="85" t="s">
        <v>612</v>
      </c>
      <c r="AE37" s="85">
        <v>1075</v>
      </c>
      <c r="AF37" s="85">
        <v>275</v>
      </c>
      <c r="AG37" s="85">
        <v>84</v>
      </c>
      <c r="AH37" s="85">
        <v>10</v>
      </c>
      <c r="AI37" s="85"/>
      <c r="AJ37" s="85" t="s">
        <v>651</v>
      </c>
      <c r="AK37" s="85" t="s">
        <v>677</v>
      </c>
      <c r="AL37" s="90" t="s">
        <v>703</v>
      </c>
      <c r="AM37" s="85"/>
      <c r="AN37" s="87">
        <v>41057.67277777778</v>
      </c>
      <c r="AO37" s="90" t="s">
        <v>735</v>
      </c>
      <c r="AP37" s="85" t="b">
        <v>0</v>
      </c>
      <c r="AQ37" s="85" t="b">
        <v>0</v>
      </c>
      <c r="AR37" s="85" t="b">
        <v>1</v>
      </c>
      <c r="AS37" s="85" t="s">
        <v>534</v>
      </c>
      <c r="AT37" s="85">
        <v>7</v>
      </c>
      <c r="AU37" s="90" t="s">
        <v>747</v>
      </c>
      <c r="AV37" s="85" t="b">
        <v>0</v>
      </c>
      <c r="AW37" s="85" t="s">
        <v>765</v>
      </c>
      <c r="AX37" s="90" t="s">
        <v>800</v>
      </c>
      <c r="AY37" s="85" t="s">
        <v>66</v>
      </c>
      <c r="AZ37" s="85" t="str">
        <f>REPLACE(INDEX(GroupVertices[Group],MATCH(Vertices[[#This Row],[Vertex]],GroupVertices[Vertex],0)),1,1,"")</f>
        <v>1</v>
      </c>
      <c r="BA37" s="51"/>
      <c r="BB37" s="51"/>
      <c r="BC37" s="51"/>
      <c r="BD37" s="51"/>
      <c r="BE37" s="51" t="s">
        <v>344</v>
      </c>
      <c r="BF37" s="51" t="s">
        <v>344</v>
      </c>
      <c r="BG37" s="131" t="s">
        <v>1213</v>
      </c>
      <c r="BH37" s="131" t="s">
        <v>1213</v>
      </c>
      <c r="BI37" s="131" t="s">
        <v>1246</v>
      </c>
      <c r="BJ37" s="131" t="s">
        <v>1246</v>
      </c>
      <c r="BK37" s="131">
        <v>2</v>
      </c>
      <c r="BL37" s="134">
        <v>9.090909090909092</v>
      </c>
      <c r="BM37" s="131">
        <v>2</v>
      </c>
      <c r="BN37" s="134">
        <v>9.090909090909092</v>
      </c>
      <c r="BO37" s="131">
        <v>0</v>
      </c>
      <c r="BP37" s="134">
        <v>0</v>
      </c>
      <c r="BQ37" s="131">
        <v>18</v>
      </c>
      <c r="BR37" s="134">
        <v>81.81818181818181</v>
      </c>
      <c r="BS37" s="131">
        <v>22</v>
      </c>
      <c r="BT37" s="2"/>
      <c r="BU37" s="3"/>
      <c r="BV37" s="3"/>
      <c r="BW37" s="3"/>
      <c r="BX37" s="3"/>
    </row>
    <row r="38" spans="1:76" ht="15">
      <c r="A38" s="14" t="s">
        <v>236</v>
      </c>
      <c r="B38" s="15"/>
      <c r="C38" s="15" t="s">
        <v>64</v>
      </c>
      <c r="D38" s="93">
        <v>282.08733660985047</v>
      </c>
      <c r="E38" s="81"/>
      <c r="F38" s="112" t="s">
        <v>409</v>
      </c>
      <c r="G38" s="15"/>
      <c r="H38" s="16" t="s">
        <v>236</v>
      </c>
      <c r="I38" s="66"/>
      <c r="J38" s="66"/>
      <c r="K38" s="114" t="s">
        <v>844</v>
      </c>
      <c r="L38" s="94">
        <v>1</v>
      </c>
      <c r="M38" s="95">
        <v>9750.5517578125</v>
      </c>
      <c r="N38" s="95">
        <v>8505.19140625</v>
      </c>
      <c r="O38" s="77"/>
      <c r="P38" s="96"/>
      <c r="Q38" s="96"/>
      <c r="R38" s="97"/>
      <c r="S38" s="51">
        <v>0</v>
      </c>
      <c r="T38" s="51">
        <v>2</v>
      </c>
      <c r="U38" s="52">
        <v>0</v>
      </c>
      <c r="V38" s="52">
        <v>0.142857</v>
      </c>
      <c r="W38" s="52">
        <v>0</v>
      </c>
      <c r="X38" s="52">
        <v>0.959096</v>
      </c>
      <c r="Y38" s="52">
        <v>1</v>
      </c>
      <c r="Z38" s="52">
        <v>0</v>
      </c>
      <c r="AA38" s="82">
        <v>38</v>
      </c>
      <c r="AB38" s="82"/>
      <c r="AC38" s="98"/>
      <c r="AD38" s="85" t="s">
        <v>613</v>
      </c>
      <c r="AE38" s="85">
        <v>4250</v>
      </c>
      <c r="AF38" s="85">
        <v>20557</v>
      </c>
      <c r="AG38" s="85">
        <v>110073</v>
      </c>
      <c r="AH38" s="85">
        <v>9055</v>
      </c>
      <c r="AI38" s="85"/>
      <c r="AJ38" s="85" t="s">
        <v>652</v>
      </c>
      <c r="AK38" s="85" t="s">
        <v>550</v>
      </c>
      <c r="AL38" s="90" t="s">
        <v>704</v>
      </c>
      <c r="AM38" s="85"/>
      <c r="AN38" s="87">
        <v>40109.607881944445</v>
      </c>
      <c r="AO38" s="90" t="s">
        <v>736</v>
      </c>
      <c r="AP38" s="85" t="b">
        <v>0</v>
      </c>
      <c r="AQ38" s="85" t="b">
        <v>0</v>
      </c>
      <c r="AR38" s="85" t="b">
        <v>1</v>
      </c>
      <c r="AS38" s="85" t="s">
        <v>534</v>
      </c>
      <c r="AT38" s="85">
        <v>741</v>
      </c>
      <c r="AU38" s="90" t="s">
        <v>747</v>
      </c>
      <c r="AV38" s="85" t="b">
        <v>0</v>
      </c>
      <c r="AW38" s="85" t="s">
        <v>765</v>
      </c>
      <c r="AX38" s="90" t="s">
        <v>801</v>
      </c>
      <c r="AY38" s="85" t="s">
        <v>66</v>
      </c>
      <c r="AZ38" s="85" t="str">
        <f>REPLACE(INDEX(GroupVertices[Group],MATCH(Vertices[[#This Row],[Vertex]],GroupVertices[Vertex],0)),1,1,"")</f>
        <v>3</v>
      </c>
      <c r="BA38" s="51"/>
      <c r="BB38" s="51"/>
      <c r="BC38" s="51"/>
      <c r="BD38" s="51"/>
      <c r="BE38" s="51"/>
      <c r="BF38" s="51"/>
      <c r="BG38" s="131" t="s">
        <v>1216</v>
      </c>
      <c r="BH38" s="131" t="s">
        <v>1216</v>
      </c>
      <c r="BI38" s="131" t="s">
        <v>1249</v>
      </c>
      <c r="BJ38" s="131" t="s">
        <v>1249</v>
      </c>
      <c r="BK38" s="131">
        <v>1</v>
      </c>
      <c r="BL38" s="134">
        <v>4.166666666666667</v>
      </c>
      <c r="BM38" s="131">
        <v>2</v>
      </c>
      <c r="BN38" s="134">
        <v>8.333333333333334</v>
      </c>
      <c r="BO38" s="131">
        <v>0</v>
      </c>
      <c r="BP38" s="134">
        <v>0</v>
      </c>
      <c r="BQ38" s="131">
        <v>21</v>
      </c>
      <c r="BR38" s="134">
        <v>87.5</v>
      </c>
      <c r="BS38" s="131">
        <v>24</v>
      </c>
      <c r="BT38" s="2"/>
      <c r="BU38" s="3"/>
      <c r="BV38" s="3"/>
      <c r="BW38" s="3"/>
      <c r="BX38" s="3"/>
    </row>
    <row r="39" spans="1:76" ht="15">
      <c r="A39" s="14" t="s">
        <v>244</v>
      </c>
      <c r="B39" s="15"/>
      <c r="C39" s="15" t="s">
        <v>64</v>
      </c>
      <c r="D39" s="93">
        <v>226.19730210185088</v>
      </c>
      <c r="E39" s="81"/>
      <c r="F39" s="112" t="s">
        <v>414</v>
      </c>
      <c r="G39" s="15"/>
      <c r="H39" s="16" t="s">
        <v>244</v>
      </c>
      <c r="I39" s="66"/>
      <c r="J39" s="66"/>
      <c r="K39" s="114" t="s">
        <v>845</v>
      </c>
      <c r="L39" s="94">
        <v>491.6993865030675</v>
      </c>
      <c r="M39" s="95">
        <v>8857.8935546875</v>
      </c>
      <c r="N39" s="95">
        <v>8016.53369140625</v>
      </c>
      <c r="O39" s="77"/>
      <c r="P39" s="96"/>
      <c r="Q39" s="96"/>
      <c r="R39" s="97"/>
      <c r="S39" s="51">
        <v>3</v>
      </c>
      <c r="T39" s="51">
        <v>1</v>
      </c>
      <c r="U39" s="52">
        <v>8</v>
      </c>
      <c r="V39" s="52">
        <v>0.2</v>
      </c>
      <c r="W39" s="52">
        <v>0</v>
      </c>
      <c r="X39" s="52">
        <v>1.416995</v>
      </c>
      <c r="Y39" s="52">
        <v>0.16666666666666666</v>
      </c>
      <c r="Z39" s="52">
        <v>0.3333333333333333</v>
      </c>
      <c r="AA39" s="82">
        <v>39</v>
      </c>
      <c r="AB39" s="82"/>
      <c r="AC39" s="98"/>
      <c r="AD39" s="85" t="s">
        <v>614</v>
      </c>
      <c r="AE39" s="85">
        <v>849</v>
      </c>
      <c r="AF39" s="85">
        <v>10990</v>
      </c>
      <c r="AG39" s="85">
        <v>21826</v>
      </c>
      <c r="AH39" s="85">
        <v>221</v>
      </c>
      <c r="AI39" s="85"/>
      <c r="AJ39" s="85" t="s">
        <v>653</v>
      </c>
      <c r="AK39" s="85" t="s">
        <v>662</v>
      </c>
      <c r="AL39" s="90" t="s">
        <v>705</v>
      </c>
      <c r="AM39" s="85"/>
      <c r="AN39" s="87">
        <v>39848.694548611114</v>
      </c>
      <c r="AO39" s="90" t="s">
        <v>737</v>
      </c>
      <c r="AP39" s="85" t="b">
        <v>0</v>
      </c>
      <c r="AQ39" s="85" t="b">
        <v>0</v>
      </c>
      <c r="AR39" s="85" t="b">
        <v>1</v>
      </c>
      <c r="AS39" s="85" t="s">
        <v>534</v>
      </c>
      <c r="AT39" s="85">
        <v>326</v>
      </c>
      <c r="AU39" s="90" t="s">
        <v>747</v>
      </c>
      <c r="AV39" s="85" t="b">
        <v>0</v>
      </c>
      <c r="AW39" s="85" t="s">
        <v>765</v>
      </c>
      <c r="AX39" s="90" t="s">
        <v>802</v>
      </c>
      <c r="AY39" s="85" t="s">
        <v>66</v>
      </c>
      <c r="AZ39" s="85" t="str">
        <f>REPLACE(INDEX(GroupVertices[Group],MATCH(Vertices[[#This Row],[Vertex]],GroupVertices[Vertex],0)),1,1,"")</f>
        <v>3</v>
      </c>
      <c r="BA39" s="51"/>
      <c r="BB39" s="51"/>
      <c r="BC39" s="51"/>
      <c r="BD39" s="51"/>
      <c r="BE39" s="51"/>
      <c r="BF39" s="51"/>
      <c r="BG39" s="131" t="s">
        <v>1216</v>
      </c>
      <c r="BH39" s="131" t="s">
        <v>1216</v>
      </c>
      <c r="BI39" s="131" t="s">
        <v>1249</v>
      </c>
      <c r="BJ39" s="131" t="s">
        <v>1249</v>
      </c>
      <c r="BK39" s="131">
        <v>1</v>
      </c>
      <c r="BL39" s="134">
        <v>4.166666666666667</v>
      </c>
      <c r="BM39" s="131">
        <v>2</v>
      </c>
      <c r="BN39" s="134">
        <v>8.333333333333334</v>
      </c>
      <c r="BO39" s="131">
        <v>0</v>
      </c>
      <c r="BP39" s="134">
        <v>0</v>
      </c>
      <c r="BQ39" s="131">
        <v>21</v>
      </c>
      <c r="BR39" s="134">
        <v>87.5</v>
      </c>
      <c r="BS39" s="131">
        <v>24</v>
      </c>
      <c r="BT39" s="2"/>
      <c r="BU39" s="3"/>
      <c r="BV39" s="3"/>
      <c r="BW39" s="3"/>
      <c r="BX39" s="3"/>
    </row>
    <row r="40" spans="1:76" ht="15">
      <c r="A40" s="14" t="s">
        <v>243</v>
      </c>
      <c r="B40" s="15"/>
      <c r="C40" s="15" t="s">
        <v>64</v>
      </c>
      <c r="D40" s="93">
        <v>163.79348182230123</v>
      </c>
      <c r="E40" s="81"/>
      <c r="F40" s="112" t="s">
        <v>762</v>
      </c>
      <c r="G40" s="15"/>
      <c r="H40" s="16" t="s">
        <v>243</v>
      </c>
      <c r="I40" s="66"/>
      <c r="J40" s="66"/>
      <c r="K40" s="114" t="s">
        <v>846</v>
      </c>
      <c r="L40" s="94">
        <v>1</v>
      </c>
      <c r="M40" s="95">
        <v>9114.9560546875</v>
      </c>
      <c r="N40" s="95">
        <v>9615.0380859375</v>
      </c>
      <c r="O40" s="77"/>
      <c r="P40" s="96"/>
      <c r="Q40" s="96"/>
      <c r="R40" s="97"/>
      <c r="S40" s="51">
        <v>2</v>
      </c>
      <c r="T40" s="51">
        <v>1</v>
      </c>
      <c r="U40" s="52">
        <v>0</v>
      </c>
      <c r="V40" s="52">
        <v>0.142857</v>
      </c>
      <c r="W40" s="52">
        <v>0</v>
      </c>
      <c r="X40" s="52">
        <v>0.959096</v>
      </c>
      <c r="Y40" s="52">
        <v>0.5</v>
      </c>
      <c r="Z40" s="52">
        <v>0.5</v>
      </c>
      <c r="AA40" s="82">
        <v>40</v>
      </c>
      <c r="AB40" s="82"/>
      <c r="AC40" s="98"/>
      <c r="AD40" s="85" t="s">
        <v>615</v>
      </c>
      <c r="AE40" s="85">
        <v>225</v>
      </c>
      <c r="AF40" s="85">
        <v>308</v>
      </c>
      <c r="AG40" s="85">
        <v>685</v>
      </c>
      <c r="AH40" s="85">
        <v>211</v>
      </c>
      <c r="AI40" s="85"/>
      <c r="AJ40" s="85" t="s">
        <v>654</v>
      </c>
      <c r="AK40" s="85"/>
      <c r="AL40" s="90" t="s">
        <v>706</v>
      </c>
      <c r="AM40" s="85"/>
      <c r="AN40" s="87">
        <v>42915.89400462963</v>
      </c>
      <c r="AO40" s="90" t="s">
        <v>738</v>
      </c>
      <c r="AP40" s="85" t="b">
        <v>0</v>
      </c>
      <c r="AQ40" s="85" t="b">
        <v>0</v>
      </c>
      <c r="AR40" s="85" t="b">
        <v>1</v>
      </c>
      <c r="AS40" s="85" t="s">
        <v>534</v>
      </c>
      <c r="AT40" s="85">
        <v>5</v>
      </c>
      <c r="AU40" s="90" t="s">
        <v>747</v>
      </c>
      <c r="AV40" s="85" t="b">
        <v>0</v>
      </c>
      <c r="AW40" s="85" t="s">
        <v>765</v>
      </c>
      <c r="AX40" s="90" t="s">
        <v>803</v>
      </c>
      <c r="AY40" s="85" t="s">
        <v>66</v>
      </c>
      <c r="AZ40" s="85" t="str">
        <f>REPLACE(INDEX(GroupVertices[Group],MATCH(Vertices[[#This Row],[Vertex]],GroupVertices[Vertex],0)),1,1,"")</f>
        <v>3</v>
      </c>
      <c r="BA40" s="51" t="s">
        <v>325</v>
      </c>
      <c r="BB40" s="51" t="s">
        <v>325</v>
      </c>
      <c r="BC40" s="51" t="s">
        <v>328</v>
      </c>
      <c r="BD40" s="51" t="s">
        <v>328</v>
      </c>
      <c r="BE40" s="51"/>
      <c r="BF40" s="51"/>
      <c r="BG40" s="131" t="s">
        <v>1217</v>
      </c>
      <c r="BH40" s="131" t="s">
        <v>1217</v>
      </c>
      <c r="BI40" s="131" t="s">
        <v>1250</v>
      </c>
      <c r="BJ40" s="131" t="s">
        <v>1250</v>
      </c>
      <c r="BK40" s="131">
        <v>3</v>
      </c>
      <c r="BL40" s="134">
        <v>7.317073170731708</v>
      </c>
      <c r="BM40" s="131">
        <v>2</v>
      </c>
      <c r="BN40" s="134">
        <v>4.878048780487805</v>
      </c>
      <c r="BO40" s="131">
        <v>0</v>
      </c>
      <c r="BP40" s="134">
        <v>0</v>
      </c>
      <c r="BQ40" s="131">
        <v>36</v>
      </c>
      <c r="BR40" s="134">
        <v>87.8048780487805</v>
      </c>
      <c r="BS40" s="131">
        <v>41</v>
      </c>
      <c r="BT40" s="2"/>
      <c r="BU40" s="3"/>
      <c r="BV40" s="3"/>
      <c r="BW40" s="3"/>
      <c r="BX40" s="3"/>
    </row>
    <row r="41" spans="1:76" ht="15">
      <c r="A41" s="14" t="s">
        <v>238</v>
      </c>
      <c r="B41" s="15"/>
      <c r="C41" s="15" t="s">
        <v>64</v>
      </c>
      <c r="D41" s="93">
        <v>162.6309317159887</v>
      </c>
      <c r="E41" s="81"/>
      <c r="F41" s="112" t="s">
        <v>410</v>
      </c>
      <c r="G41" s="15"/>
      <c r="H41" s="16" t="s">
        <v>238</v>
      </c>
      <c r="I41" s="66"/>
      <c r="J41" s="66"/>
      <c r="K41" s="114" t="s">
        <v>847</v>
      </c>
      <c r="L41" s="94">
        <v>1</v>
      </c>
      <c r="M41" s="95">
        <v>2595.433837890625</v>
      </c>
      <c r="N41" s="95">
        <v>9615.0380859375</v>
      </c>
      <c r="O41" s="77"/>
      <c r="P41" s="96"/>
      <c r="Q41" s="96"/>
      <c r="R41" s="97"/>
      <c r="S41" s="51">
        <v>0</v>
      </c>
      <c r="T41" s="51">
        <v>1</v>
      </c>
      <c r="U41" s="52">
        <v>0</v>
      </c>
      <c r="V41" s="52">
        <v>0.029412</v>
      </c>
      <c r="W41" s="52">
        <v>0.043621</v>
      </c>
      <c r="X41" s="52">
        <v>0.425533</v>
      </c>
      <c r="Y41" s="52">
        <v>0</v>
      </c>
      <c r="Z41" s="52">
        <v>0</v>
      </c>
      <c r="AA41" s="82">
        <v>41</v>
      </c>
      <c r="AB41" s="82"/>
      <c r="AC41" s="98"/>
      <c r="AD41" s="85" t="s">
        <v>616</v>
      </c>
      <c r="AE41" s="85">
        <v>351</v>
      </c>
      <c r="AF41" s="85">
        <v>109</v>
      </c>
      <c r="AG41" s="85">
        <v>3537</v>
      </c>
      <c r="AH41" s="85">
        <v>20</v>
      </c>
      <c r="AI41" s="85"/>
      <c r="AJ41" s="85" t="s">
        <v>655</v>
      </c>
      <c r="AK41" s="85" t="s">
        <v>678</v>
      </c>
      <c r="AL41" s="85"/>
      <c r="AM41" s="85"/>
      <c r="AN41" s="87">
        <v>43279.67175925926</v>
      </c>
      <c r="AO41" s="85"/>
      <c r="AP41" s="85" t="b">
        <v>0</v>
      </c>
      <c r="AQ41" s="85" t="b">
        <v>0</v>
      </c>
      <c r="AR41" s="85" t="b">
        <v>0</v>
      </c>
      <c r="AS41" s="85" t="s">
        <v>534</v>
      </c>
      <c r="AT41" s="85">
        <v>1</v>
      </c>
      <c r="AU41" s="90" t="s">
        <v>747</v>
      </c>
      <c r="AV41" s="85" t="b">
        <v>0</v>
      </c>
      <c r="AW41" s="85" t="s">
        <v>765</v>
      </c>
      <c r="AX41" s="90" t="s">
        <v>804</v>
      </c>
      <c r="AY41" s="85" t="s">
        <v>66</v>
      </c>
      <c r="AZ41" s="85" t="str">
        <f>REPLACE(INDEX(GroupVertices[Group],MATCH(Vertices[[#This Row],[Vertex]],GroupVertices[Vertex],0)),1,1,"")</f>
        <v>1</v>
      </c>
      <c r="BA41" s="51" t="s">
        <v>322</v>
      </c>
      <c r="BB41" s="51" t="s">
        <v>322</v>
      </c>
      <c r="BC41" s="51" t="s">
        <v>329</v>
      </c>
      <c r="BD41" s="51" t="s">
        <v>329</v>
      </c>
      <c r="BE41" s="51" t="s">
        <v>354</v>
      </c>
      <c r="BF41" s="51" t="s">
        <v>354</v>
      </c>
      <c r="BG41" s="131" t="s">
        <v>1218</v>
      </c>
      <c r="BH41" s="131" t="s">
        <v>1218</v>
      </c>
      <c r="BI41" s="131" t="s">
        <v>1246</v>
      </c>
      <c r="BJ41" s="131" t="s">
        <v>1246</v>
      </c>
      <c r="BK41" s="131">
        <v>1</v>
      </c>
      <c r="BL41" s="134">
        <v>5.555555555555555</v>
      </c>
      <c r="BM41" s="131">
        <v>2</v>
      </c>
      <c r="BN41" s="134">
        <v>11.11111111111111</v>
      </c>
      <c r="BO41" s="131">
        <v>0</v>
      </c>
      <c r="BP41" s="134">
        <v>0</v>
      </c>
      <c r="BQ41" s="131">
        <v>15</v>
      </c>
      <c r="BR41" s="134">
        <v>83.33333333333333</v>
      </c>
      <c r="BS41" s="131">
        <v>18</v>
      </c>
      <c r="BT41" s="2"/>
      <c r="BU41" s="3"/>
      <c r="BV41" s="3"/>
      <c r="BW41" s="3"/>
      <c r="BX41" s="3"/>
    </row>
    <row r="42" spans="1:76" ht="15">
      <c r="A42" s="14" t="s">
        <v>240</v>
      </c>
      <c r="B42" s="15"/>
      <c r="C42" s="15" t="s">
        <v>64</v>
      </c>
      <c r="D42" s="93">
        <v>180.74100874899787</v>
      </c>
      <c r="E42" s="81"/>
      <c r="F42" s="112" t="s">
        <v>412</v>
      </c>
      <c r="G42" s="15"/>
      <c r="H42" s="16" t="s">
        <v>240</v>
      </c>
      <c r="I42" s="66"/>
      <c r="J42" s="66"/>
      <c r="K42" s="114" t="s">
        <v>848</v>
      </c>
      <c r="L42" s="94">
        <v>1</v>
      </c>
      <c r="M42" s="95">
        <v>7296.21630859375</v>
      </c>
      <c r="N42" s="95">
        <v>9601.86328125</v>
      </c>
      <c r="O42" s="77"/>
      <c r="P42" s="96"/>
      <c r="Q42" s="96"/>
      <c r="R42" s="97"/>
      <c r="S42" s="51">
        <v>0</v>
      </c>
      <c r="T42" s="51">
        <v>1</v>
      </c>
      <c r="U42" s="52">
        <v>0</v>
      </c>
      <c r="V42" s="52">
        <v>0.019231</v>
      </c>
      <c r="W42" s="52">
        <v>0.003153</v>
      </c>
      <c r="X42" s="52">
        <v>0.524162</v>
      </c>
      <c r="Y42" s="52">
        <v>0</v>
      </c>
      <c r="Z42" s="52">
        <v>0</v>
      </c>
      <c r="AA42" s="82">
        <v>42</v>
      </c>
      <c r="AB42" s="82"/>
      <c r="AC42" s="98"/>
      <c r="AD42" s="85" t="s">
        <v>617</v>
      </c>
      <c r="AE42" s="85">
        <v>2814</v>
      </c>
      <c r="AF42" s="85">
        <v>3209</v>
      </c>
      <c r="AG42" s="85">
        <v>10877</v>
      </c>
      <c r="AH42" s="85">
        <v>2859</v>
      </c>
      <c r="AI42" s="85"/>
      <c r="AJ42" s="85" t="s">
        <v>656</v>
      </c>
      <c r="AK42" s="85" t="s">
        <v>679</v>
      </c>
      <c r="AL42" s="90" t="s">
        <v>707</v>
      </c>
      <c r="AM42" s="85"/>
      <c r="AN42" s="87">
        <v>39816.836168981485</v>
      </c>
      <c r="AO42" s="90" t="s">
        <v>739</v>
      </c>
      <c r="AP42" s="85" t="b">
        <v>0</v>
      </c>
      <c r="AQ42" s="85" t="b">
        <v>0</v>
      </c>
      <c r="AR42" s="85" t="b">
        <v>0</v>
      </c>
      <c r="AS42" s="85" t="s">
        <v>534</v>
      </c>
      <c r="AT42" s="85">
        <v>394</v>
      </c>
      <c r="AU42" s="90" t="s">
        <v>747</v>
      </c>
      <c r="AV42" s="85" t="b">
        <v>0</v>
      </c>
      <c r="AW42" s="85" t="s">
        <v>765</v>
      </c>
      <c r="AX42" s="90" t="s">
        <v>805</v>
      </c>
      <c r="AY42" s="85" t="s">
        <v>66</v>
      </c>
      <c r="AZ42" s="85" t="str">
        <f>REPLACE(INDEX(GroupVertices[Group],MATCH(Vertices[[#This Row],[Vertex]],GroupVertices[Vertex],0)),1,1,"")</f>
        <v>4</v>
      </c>
      <c r="BA42" s="51"/>
      <c r="BB42" s="51"/>
      <c r="BC42" s="51"/>
      <c r="BD42" s="51"/>
      <c r="BE42" s="51"/>
      <c r="BF42" s="51"/>
      <c r="BG42" s="131" t="s">
        <v>1219</v>
      </c>
      <c r="BH42" s="131" t="s">
        <v>1219</v>
      </c>
      <c r="BI42" s="131" t="s">
        <v>1251</v>
      </c>
      <c r="BJ42" s="131" t="s">
        <v>1251</v>
      </c>
      <c r="BK42" s="131">
        <v>1</v>
      </c>
      <c r="BL42" s="134">
        <v>4.545454545454546</v>
      </c>
      <c r="BM42" s="131">
        <v>0</v>
      </c>
      <c r="BN42" s="134">
        <v>0</v>
      </c>
      <c r="BO42" s="131">
        <v>0</v>
      </c>
      <c r="BP42" s="134">
        <v>0</v>
      </c>
      <c r="BQ42" s="131">
        <v>21</v>
      </c>
      <c r="BR42" s="134">
        <v>95.45454545454545</v>
      </c>
      <c r="BS42" s="131">
        <v>22</v>
      </c>
      <c r="BT42" s="2"/>
      <c r="BU42" s="3"/>
      <c r="BV42" s="3"/>
      <c r="BW42" s="3"/>
      <c r="BX42" s="3"/>
    </row>
    <row r="43" spans="1:76" ht="15">
      <c r="A43" s="14" t="s">
        <v>241</v>
      </c>
      <c r="B43" s="15"/>
      <c r="C43" s="15" t="s">
        <v>64</v>
      </c>
      <c r="D43" s="93">
        <v>170.23132210951934</v>
      </c>
      <c r="E43" s="81"/>
      <c r="F43" s="112" t="s">
        <v>413</v>
      </c>
      <c r="G43" s="15"/>
      <c r="H43" s="16" t="s">
        <v>241</v>
      </c>
      <c r="I43" s="66"/>
      <c r="J43" s="66"/>
      <c r="K43" s="114" t="s">
        <v>849</v>
      </c>
      <c r="L43" s="94">
        <v>369.02453987730064</v>
      </c>
      <c r="M43" s="95">
        <v>8168.66162109375</v>
      </c>
      <c r="N43" s="95">
        <v>6803.0693359375</v>
      </c>
      <c r="O43" s="77"/>
      <c r="P43" s="96"/>
      <c r="Q43" s="96"/>
      <c r="R43" s="97"/>
      <c r="S43" s="51">
        <v>0</v>
      </c>
      <c r="T43" s="51">
        <v>2</v>
      </c>
      <c r="U43" s="52">
        <v>6</v>
      </c>
      <c r="V43" s="52">
        <v>0.166667</v>
      </c>
      <c r="W43" s="52">
        <v>0</v>
      </c>
      <c r="X43" s="52">
        <v>1.062981</v>
      </c>
      <c r="Y43" s="52">
        <v>0</v>
      </c>
      <c r="Z43" s="52">
        <v>0</v>
      </c>
      <c r="AA43" s="82">
        <v>43</v>
      </c>
      <c r="AB43" s="82"/>
      <c r="AC43" s="98"/>
      <c r="AD43" s="85" t="s">
        <v>618</v>
      </c>
      <c r="AE43" s="85">
        <v>489</v>
      </c>
      <c r="AF43" s="85">
        <v>1410</v>
      </c>
      <c r="AG43" s="85">
        <v>2950</v>
      </c>
      <c r="AH43" s="85">
        <v>303</v>
      </c>
      <c r="AI43" s="85"/>
      <c r="AJ43" s="85" t="s">
        <v>657</v>
      </c>
      <c r="AK43" s="85" t="s">
        <v>680</v>
      </c>
      <c r="AL43" s="90" t="s">
        <v>708</v>
      </c>
      <c r="AM43" s="85"/>
      <c r="AN43" s="87">
        <v>42373.68380787037</v>
      </c>
      <c r="AO43" s="85"/>
      <c r="AP43" s="85" t="b">
        <v>0</v>
      </c>
      <c r="AQ43" s="85" t="b">
        <v>0</v>
      </c>
      <c r="AR43" s="85" t="b">
        <v>0</v>
      </c>
      <c r="AS43" s="85" t="s">
        <v>534</v>
      </c>
      <c r="AT43" s="85">
        <v>33</v>
      </c>
      <c r="AU43" s="90" t="s">
        <v>747</v>
      </c>
      <c r="AV43" s="85" t="b">
        <v>0</v>
      </c>
      <c r="AW43" s="85" t="s">
        <v>765</v>
      </c>
      <c r="AX43" s="90" t="s">
        <v>806</v>
      </c>
      <c r="AY43" s="85" t="s">
        <v>66</v>
      </c>
      <c r="AZ43" s="85" t="str">
        <f>REPLACE(INDEX(GroupVertices[Group],MATCH(Vertices[[#This Row],[Vertex]],GroupVertices[Vertex],0)),1,1,"")</f>
        <v>3</v>
      </c>
      <c r="BA43" s="51" t="s">
        <v>324</v>
      </c>
      <c r="BB43" s="51" t="s">
        <v>324</v>
      </c>
      <c r="BC43" s="51" t="s">
        <v>329</v>
      </c>
      <c r="BD43" s="51" t="s">
        <v>329</v>
      </c>
      <c r="BE43" s="51"/>
      <c r="BF43" s="51"/>
      <c r="BG43" s="131" t="s">
        <v>1220</v>
      </c>
      <c r="BH43" s="131" t="s">
        <v>1220</v>
      </c>
      <c r="BI43" s="131" t="s">
        <v>1252</v>
      </c>
      <c r="BJ43" s="131" t="s">
        <v>1252</v>
      </c>
      <c r="BK43" s="131">
        <v>1</v>
      </c>
      <c r="BL43" s="134">
        <v>6.666666666666667</v>
      </c>
      <c r="BM43" s="131">
        <v>0</v>
      </c>
      <c r="BN43" s="134">
        <v>0</v>
      </c>
      <c r="BO43" s="131">
        <v>0</v>
      </c>
      <c r="BP43" s="134">
        <v>0</v>
      </c>
      <c r="BQ43" s="131">
        <v>14</v>
      </c>
      <c r="BR43" s="134">
        <v>93.33333333333333</v>
      </c>
      <c r="BS43" s="131">
        <v>15</v>
      </c>
      <c r="BT43" s="2"/>
      <c r="BU43" s="3"/>
      <c r="BV43" s="3"/>
      <c r="BW43" s="3"/>
      <c r="BX43" s="3"/>
    </row>
    <row r="44" spans="1:76" ht="15">
      <c r="A44" s="14" t="s">
        <v>253</v>
      </c>
      <c r="B44" s="15"/>
      <c r="C44" s="15" t="s">
        <v>64</v>
      </c>
      <c r="D44" s="93">
        <v>163.06323678064763</v>
      </c>
      <c r="E44" s="81"/>
      <c r="F44" s="112" t="s">
        <v>763</v>
      </c>
      <c r="G44" s="15"/>
      <c r="H44" s="16" t="s">
        <v>253</v>
      </c>
      <c r="I44" s="66"/>
      <c r="J44" s="66"/>
      <c r="K44" s="114" t="s">
        <v>850</v>
      </c>
      <c r="L44" s="94">
        <v>1</v>
      </c>
      <c r="M44" s="95">
        <v>7491.12841796875</v>
      </c>
      <c r="N44" s="95">
        <v>5611.20361328125</v>
      </c>
      <c r="O44" s="77"/>
      <c r="P44" s="96"/>
      <c r="Q44" s="96"/>
      <c r="R44" s="97"/>
      <c r="S44" s="51">
        <v>1</v>
      </c>
      <c r="T44" s="51">
        <v>0</v>
      </c>
      <c r="U44" s="52">
        <v>0</v>
      </c>
      <c r="V44" s="52">
        <v>0.111111</v>
      </c>
      <c r="W44" s="52">
        <v>0</v>
      </c>
      <c r="X44" s="52">
        <v>0.601766</v>
      </c>
      <c r="Y44" s="52">
        <v>0</v>
      </c>
      <c r="Z44" s="52">
        <v>0</v>
      </c>
      <c r="AA44" s="82">
        <v>44</v>
      </c>
      <c r="AB44" s="82"/>
      <c r="AC44" s="98"/>
      <c r="AD44" s="85" t="s">
        <v>619</v>
      </c>
      <c r="AE44" s="85">
        <v>135</v>
      </c>
      <c r="AF44" s="85">
        <v>183</v>
      </c>
      <c r="AG44" s="85">
        <v>197</v>
      </c>
      <c r="AH44" s="85">
        <v>108</v>
      </c>
      <c r="AI44" s="85"/>
      <c r="AJ44" s="85"/>
      <c r="AK44" s="85"/>
      <c r="AL44" s="90" t="s">
        <v>709</v>
      </c>
      <c r="AM44" s="85"/>
      <c r="AN44" s="87">
        <v>40969.90719907408</v>
      </c>
      <c r="AO44" s="90" t="s">
        <v>740</v>
      </c>
      <c r="AP44" s="85" t="b">
        <v>0</v>
      </c>
      <c r="AQ44" s="85" t="b">
        <v>0</v>
      </c>
      <c r="AR44" s="85" t="b">
        <v>0</v>
      </c>
      <c r="AS44" s="85" t="s">
        <v>534</v>
      </c>
      <c r="AT44" s="85">
        <v>8</v>
      </c>
      <c r="AU44" s="90" t="s">
        <v>748</v>
      </c>
      <c r="AV44" s="85" t="b">
        <v>0</v>
      </c>
      <c r="AW44" s="85" t="s">
        <v>765</v>
      </c>
      <c r="AX44" s="90" t="s">
        <v>807</v>
      </c>
      <c r="AY44" s="85" t="s">
        <v>65</v>
      </c>
      <c r="AZ44" s="85" t="str">
        <f>REPLACE(INDEX(GroupVertices[Group],MATCH(Vertices[[#This Row],[Vertex]],GroupVertices[Vertex],0)),1,1,"")</f>
        <v>3</v>
      </c>
      <c r="BA44" s="51"/>
      <c r="BB44" s="51"/>
      <c r="BC44" s="51"/>
      <c r="BD44" s="51"/>
      <c r="BE44" s="51"/>
      <c r="BF44" s="51"/>
      <c r="BG44" s="51"/>
      <c r="BH44" s="51"/>
      <c r="BI44" s="51"/>
      <c r="BJ44" s="51"/>
      <c r="BK44" s="51"/>
      <c r="BL44" s="52"/>
      <c r="BM44" s="51"/>
      <c r="BN44" s="52"/>
      <c r="BO44" s="51"/>
      <c r="BP44" s="52"/>
      <c r="BQ44" s="51"/>
      <c r="BR44" s="52"/>
      <c r="BS44" s="51"/>
      <c r="BT44" s="2"/>
      <c r="BU44" s="3"/>
      <c r="BV44" s="3"/>
      <c r="BW44" s="3"/>
      <c r="BX44" s="3"/>
    </row>
    <row r="45" spans="1:76" ht="15">
      <c r="A45" s="99" t="s">
        <v>254</v>
      </c>
      <c r="B45" s="100"/>
      <c r="C45" s="100" t="s">
        <v>64</v>
      </c>
      <c r="D45" s="101">
        <v>317.1741503712224</v>
      </c>
      <c r="E45" s="102"/>
      <c r="F45" s="113" t="s">
        <v>764</v>
      </c>
      <c r="G45" s="100"/>
      <c r="H45" s="103" t="s">
        <v>254</v>
      </c>
      <c r="I45" s="104"/>
      <c r="J45" s="104"/>
      <c r="K45" s="115" t="s">
        <v>851</v>
      </c>
      <c r="L45" s="105">
        <v>1</v>
      </c>
      <c r="M45" s="106">
        <v>2464.231689453125</v>
      </c>
      <c r="N45" s="106">
        <v>469.5998840332031</v>
      </c>
      <c r="O45" s="107"/>
      <c r="P45" s="108"/>
      <c r="Q45" s="108"/>
      <c r="R45" s="109"/>
      <c r="S45" s="51">
        <v>1</v>
      </c>
      <c r="T45" s="51">
        <v>0</v>
      </c>
      <c r="U45" s="52">
        <v>0</v>
      </c>
      <c r="V45" s="52">
        <v>0.05</v>
      </c>
      <c r="W45" s="52">
        <v>1E-06</v>
      </c>
      <c r="X45" s="52">
        <v>0.440562</v>
      </c>
      <c r="Y45" s="52">
        <v>0</v>
      </c>
      <c r="Z45" s="52">
        <v>0</v>
      </c>
      <c r="AA45" s="110">
        <v>45</v>
      </c>
      <c r="AB45" s="110"/>
      <c r="AC45" s="111"/>
      <c r="AD45" s="85" t="s">
        <v>620</v>
      </c>
      <c r="AE45" s="85">
        <v>439</v>
      </c>
      <c r="AF45" s="85">
        <v>26563</v>
      </c>
      <c r="AG45" s="85">
        <v>8979</v>
      </c>
      <c r="AH45" s="85">
        <v>6846</v>
      </c>
      <c r="AI45" s="85"/>
      <c r="AJ45" s="85" t="s">
        <v>658</v>
      </c>
      <c r="AK45" s="85" t="s">
        <v>681</v>
      </c>
      <c r="AL45" s="90" t="s">
        <v>710</v>
      </c>
      <c r="AM45" s="85"/>
      <c r="AN45" s="87">
        <v>40680.70216435185</v>
      </c>
      <c r="AO45" s="90" t="s">
        <v>741</v>
      </c>
      <c r="AP45" s="85" t="b">
        <v>0</v>
      </c>
      <c r="AQ45" s="85" t="b">
        <v>0</v>
      </c>
      <c r="AR45" s="85" t="b">
        <v>0</v>
      </c>
      <c r="AS45" s="85" t="s">
        <v>534</v>
      </c>
      <c r="AT45" s="85">
        <v>452</v>
      </c>
      <c r="AU45" s="90" t="s">
        <v>747</v>
      </c>
      <c r="AV45" s="85" t="b">
        <v>1</v>
      </c>
      <c r="AW45" s="85" t="s">
        <v>765</v>
      </c>
      <c r="AX45" s="90" t="s">
        <v>808</v>
      </c>
      <c r="AY45" s="85" t="s">
        <v>65</v>
      </c>
      <c r="AZ45" s="85" t="str">
        <f>REPLACE(INDEX(GroupVertices[Group],MATCH(Vertices[[#This Row],[Vertex]],GroupVertices[Vertex],0)),1,1,"")</f>
        <v>2</v>
      </c>
      <c r="BA45" s="51"/>
      <c r="BB45" s="51"/>
      <c r="BC45" s="51"/>
      <c r="BD45" s="51"/>
      <c r="BE45" s="51"/>
      <c r="BF45" s="51"/>
      <c r="BG45" s="51"/>
      <c r="BH45" s="51"/>
      <c r="BI45" s="51"/>
      <c r="BJ45" s="51"/>
      <c r="BK45" s="51"/>
      <c r="BL45" s="52"/>
      <c r="BM45" s="51"/>
      <c r="BN45" s="52"/>
      <c r="BO45" s="51"/>
      <c r="BP45" s="52"/>
      <c r="BQ45" s="51"/>
      <c r="BR45" s="52"/>
      <c r="BS45" s="51"/>
      <c r="BT45" s="2"/>
      <c r="BU45" s="3"/>
      <c r="BV45" s="3"/>
      <c r="BW45" s="3"/>
      <c r="BX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hyperlinks>
    <hyperlink ref="AL3" r:id="rId1" display="https://t.co/eFQzNFfOmm"/>
    <hyperlink ref="AL4" r:id="rId2" display="https://t.co/eFQzNFfOmm"/>
    <hyperlink ref="AL5" r:id="rId3" display="https://www.linkedin.com/in/lizerk"/>
    <hyperlink ref="AL6" r:id="rId4" display="http://t.co/Lc3gWusL9B"/>
    <hyperlink ref="AL7" r:id="rId5" display="https://t.co/ZhCELtnhq5"/>
    <hyperlink ref="AL9" r:id="rId6" display="https://t.me/InsolarJapan"/>
    <hyperlink ref="AL11" r:id="rId7" display="http://www.progressivegrocer.com/"/>
    <hyperlink ref="AL12" r:id="rId8" display="http://insolar.io/"/>
    <hyperlink ref="AL18" r:id="rId9" display="http://t.co/ofe94UHLKh"/>
    <hyperlink ref="AL19" r:id="rId10" display="https://t.co/zZbZHn0BGi"/>
    <hyperlink ref="AL21" r:id="rId11" display="https://t.co/f6ptUOnhaw"/>
    <hyperlink ref="AL23" r:id="rId12" display="https://t.co/h9kjy1N6Ut"/>
    <hyperlink ref="AL24" r:id="rId13" display="http://www.consumergoods.com/"/>
    <hyperlink ref="AL25" r:id="rId14" display="https://t.co/o6PYtZTbPX"/>
    <hyperlink ref="AL26" r:id="rId15" display="https://t.co/I3TVCWYxUJ"/>
    <hyperlink ref="AL28" r:id="rId16" display="https://t.co/8VJ0n5Evel"/>
    <hyperlink ref="AL29" r:id="rId17" display="https://www.linkedin.com/in/lori-mitchell-keller-4a1294"/>
    <hyperlink ref="AL30" r:id="rId18" display="http://www.progressivegrocer.com/"/>
    <hyperlink ref="AL31" r:id="rId19" display="http://consumergoods.com/"/>
    <hyperlink ref="AL32" r:id="rId20" display="https://t.co/oXGElLgM1C"/>
    <hyperlink ref="AL34" r:id="rId21" display="http://www.madtreebrewing.com/"/>
    <hyperlink ref="AL35" r:id="rId22" display="http://t.co/PwAleiljDc"/>
    <hyperlink ref="AL36" r:id="rId23" display="http://t.co/4HKQ5HmWcJ"/>
    <hyperlink ref="AL37" r:id="rId24" display="https://t.co/Qn5vHfKrmw"/>
    <hyperlink ref="AL38" r:id="rId25" display="https://soundcloud.com/pharmacy-podcast"/>
    <hyperlink ref="AL39" r:id="rId26" display="http://t.co/veXGlfJbtu"/>
    <hyperlink ref="AL40" r:id="rId27" display="https://t.co/IDFKbxXE8L"/>
    <hyperlink ref="AL42" r:id="rId28" display="https://t.co/wFymCTkM9f"/>
    <hyperlink ref="AL43" r:id="rId29" display="http://nai-consulting.com/"/>
    <hyperlink ref="AL44" r:id="rId30" display="http://t.co/BGRrnQaKaU"/>
    <hyperlink ref="AL45" r:id="rId31" display="https://t.co/uWzFJigUKw"/>
    <hyperlink ref="AO3" r:id="rId32" display="https://pbs.twimg.com/profile_banners/19528573/1510227687"/>
    <hyperlink ref="AO4" r:id="rId33" display="https://pbs.twimg.com/profile_banners/176431110/1524251606"/>
    <hyperlink ref="AO5" r:id="rId34" display="https://pbs.twimg.com/profile_banners/14270473/1433930865"/>
    <hyperlink ref="AO6" r:id="rId35" display="https://pbs.twimg.com/profile_banners/61539626/1540213368"/>
    <hyperlink ref="AO7" r:id="rId36" display="https://pbs.twimg.com/profile_banners/2529005916/1516998013"/>
    <hyperlink ref="AO8" r:id="rId37" display="https://pbs.twimg.com/profile_banners/991966392755933184/1541673948"/>
    <hyperlink ref="AO9" r:id="rId38" display="https://pbs.twimg.com/profile_banners/984124124636344321/1541673972"/>
    <hyperlink ref="AO10" r:id="rId39" display="https://pbs.twimg.com/profile_banners/959659082956156928/1519402210"/>
    <hyperlink ref="AO11" r:id="rId40" display="https://pbs.twimg.com/profile_banners/25840746/1549297241"/>
    <hyperlink ref="AO12" r:id="rId41" display="https://pbs.twimg.com/profile_banners/3214742482/1541675100"/>
    <hyperlink ref="AO15" r:id="rId42" display="https://pbs.twimg.com/profile_banners/1025020416765702145/1534759919"/>
    <hyperlink ref="AO17" r:id="rId43" display="https://pbs.twimg.com/profile_banners/950520620252622848/1524317138"/>
    <hyperlink ref="AO18" r:id="rId44" display="https://pbs.twimg.com/profile_banners/277591699/1498086807"/>
    <hyperlink ref="AO21" r:id="rId45" display="https://pbs.twimg.com/profile_banners/763778486146310145/1524498989"/>
    <hyperlink ref="AO24" r:id="rId46" display="https://pbs.twimg.com/profile_banners/106752032/1401392666"/>
    <hyperlink ref="AO26" r:id="rId47" display="https://pbs.twimg.com/profile_banners/352352288/1478534682"/>
    <hyperlink ref="AO28" r:id="rId48" display="https://pbs.twimg.com/profile_banners/17137891/1544133712"/>
    <hyperlink ref="AO29" r:id="rId49" display="https://pbs.twimg.com/profile_banners/402067208/1547415160"/>
    <hyperlink ref="AO30" r:id="rId50" display="https://pbs.twimg.com/profile_banners/1157737459/1396988347"/>
    <hyperlink ref="AO31" r:id="rId51" display="https://pbs.twimg.com/profile_banners/282134662/1382118237"/>
    <hyperlink ref="AO34" r:id="rId52" display="https://pbs.twimg.com/profile_banners/118419982/1506470879"/>
    <hyperlink ref="AO35" r:id="rId53" display="https://pbs.twimg.com/profile_banners/17539499/1539608936"/>
    <hyperlink ref="AO36" r:id="rId54" display="https://pbs.twimg.com/profile_banners/36359791/1551363670"/>
    <hyperlink ref="AO37" r:id="rId55" display="https://pbs.twimg.com/profile_banners/592847099/1538265594"/>
    <hyperlink ref="AO38" r:id="rId56" display="https://pbs.twimg.com/profile_banners/84605478/1548032858"/>
    <hyperlink ref="AO39" r:id="rId57" display="https://pbs.twimg.com/profile_banners/20067285/1520860857"/>
    <hyperlink ref="AO40" r:id="rId58" display="https://pbs.twimg.com/profile_banners/880538205761798145/1505512197"/>
    <hyperlink ref="AO42" r:id="rId59" display="https://pbs.twimg.com/profile_banners/18585700/1399491639"/>
    <hyperlink ref="AO44" r:id="rId60" display="https://pbs.twimg.com/profile_banners/510904058/1420504499"/>
    <hyperlink ref="AO45" r:id="rId61" display="https://pbs.twimg.com/profile_banners/300360969/1516738328"/>
    <hyperlink ref="AU3" r:id="rId62" display="http://abs.twimg.com/images/themes/theme1/bg.png"/>
    <hyperlink ref="AU4" r:id="rId63" display="http://abs.twimg.com/images/themes/theme1/bg.png"/>
    <hyperlink ref="AU5" r:id="rId64" display="http://abs.twimg.com/images/themes/theme1/bg.png"/>
    <hyperlink ref="AU6" r:id="rId65" display="http://abs.twimg.com/images/themes/theme15/bg.png"/>
    <hyperlink ref="AU7" r:id="rId66" display="http://abs.twimg.com/images/themes/theme1/bg.png"/>
    <hyperlink ref="AU10" r:id="rId67" display="http://abs.twimg.com/images/themes/theme1/bg.png"/>
    <hyperlink ref="AU11" r:id="rId68" display="http://abs.twimg.com/images/themes/theme1/bg.png"/>
    <hyperlink ref="AU12" r:id="rId69" display="http://abs.twimg.com/images/themes/theme1/bg.png"/>
    <hyperlink ref="AU16" r:id="rId70" display="http://abs.twimg.com/images/themes/theme1/bg.png"/>
    <hyperlink ref="AU18" r:id="rId71" display="http://abs.twimg.com/images/themes/theme1/bg.png"/>
    <hyperlink ref="AU19" r:id="rId72" display="http://abs.twimg.com/images/themes/theme1/bg.png"/>
    <hyperlink ref="AU20" r:id="rId73" display="http://abs.twimg.com/images/themes/theme1/bg.png"/>
    <hyperlink ref="AU21" r:id="rId74" display="http://abs.twimg.com/images/themes/theme1/bg.png"/>
    <hyperlink ref="AU23" r:id="rId75" display="http://abs.twimg.com/images/themes/theme17/bg.gif"/>
    <hyperlink ref="AU24" r:id="rId76" display="http://abs.twimg.com/images/themes/theme9/bg.gif"/>
    <hyperlink ref="AU25" r:id="rId77" display="http://abs.twimg.com/images/themes/theme1/bg.png"/>
    <hyperlink ref="AU26" r:id="rId78" display="http://abs.twimg.com/images/themes/theme1/bg.png"/>
    <hyperlink ref="AU27" r:id="rId79" display="http://abs.twimg.com/images/themes/theme1/bg.png"/>
    <hyperlink ref="AU28" r:id="rId80" display="http://abs.twimg.com/images/themes/theme1/bg.png"/>
    <hyperlink ref="AU29" r:id="rId81" display="http://abs.twimg.com/images/themes/theme1/bg.png"/>
    <hyperlink ref="AU30" r:id="rId82" display="http://abs.twimg.com/images/themes/theme15/bg.png"/>
    <hyperlink ref="AU31" r:id="rId83" display="http://abs.twimg.com/images/themes/theme1/bg.png"/>
    <hyperlink ref="AU32" r:id="rId84" display="http://abs.twimg.com/images/themes/theme1/bg.png"/>
    <hyperlink ref="AU33" r:id="rId85" display="http://abs.twimg.com/images/themes/theme1/bg.png"/>
    <hyperlink ref="AU34" r:id="rId86" display="http://abs.twimg.com/images/themes/theme1/bg.png"/>
    <hyperlink ref="AU35" r:id="rId87" display="http://abs.twimg.com/images/themes/theme15/bg.png"/>
    <hyperlink ref="AU36" r:id="rId88" display="http://abs.twimg.com/images/themes/theme1/bg.png"/>
    <hyperlink ref="AU37" r:id="rId89" display="http://abs.twimg.com/images/themes/theme1/bg.png"/>
    <hyperlink ref="AU38" r:id="rId90" display="http://abs.twimg.com/images/themes/theme1/bg.png"/>
    <hyperlink ref="AU39" r:id="rId91" display="http://abs.twimg.com/images/themes/theme1/bg.png"/>
    <hyperlink ref="AU40" r:id="rId92" display="http://abs.twimg.com/images/themes/theme1/bg.png"/>
    <hyperlink ref="AU41" r:id="rId93" display="http://abs.twimg.com/images/themes/theme1/bg.png"/>
    <hyperlink ref="AU42" r:id="rId94" display="http://abs.twimg.com/images/themes/theme1/bg.png"/>
    <hyperlink ref="AU43" r:id="rId95" display="http://abs.twimg.com/images/themes/theme1/bg.png"/>
    <hyperlink ref="AU44" r:id="rId96" display="http://abs.twimg.com/images/themes/theme15/bg.png"/>
    <hyperlink ref="AU45" r:id="rId97" display="http://abs.twimg.com/images/themes/theme1/bg.png"/>
    <hyperlink ref="F3" r:id="rId98" display="http://pbs.twimg.com/profile_images/933442473455706112/gp9DOtSx_normal.jpg"/>
    <hyperlink ref="F4" r:id="rId99" display="http://pbs.twimg.com/profile_images/788297097166618624/HDpOiYPc_normal.jpg"/>
    <hyperlink ref="F5" r:id="rId100" display="http://pbs.twimg.com/profile_images/378800000550281284/99824c6444a0ee9f59f4aeb96281e22f_normal.jpeg"/>
    <hyperlink ref="F6" r:id="rId101" display="http://pbs.twimg.com/profile_images/1095402461500710912/GfdaeZaw_normal.jpg"/>
    <hyperlink ref="F7" r:id="rId102" display="http://pbs.twimg.com/profile_images/800624133616726016/WkSrgGo3_normal.jpg"/>
    <hyperlink ref="F8" r:id="rId103" display="http://pbs.twimg.com/profile_images/1061910852067041280/pCnMjyPh_normal.jpg"/>
    <hyperlink ref="F9" r:id="rId104" display="http://pbs.twimg.com/profile_images/1062514057096220672/0MtRr4zi_normal.jpg"/>
    <hyperlink ref="F10" r:id="rId105" display="http://pbs.twimg.com/profile_images/967068535661850624/AwKlCcTl_normal.jpg"/>
    <hyperlink ref="F11" r:id="rId106" display="http://pbs.twimg.com/profile_images/941402228732186624/ujSMhmvZ_normal.jpg"/>
    <hyperlink ref="F12" r:id="rId107" display="http://pbs.twimg.com/profile_images/1061898735234531328/qXreED7r_normal.jpg"/>
    <hyperlink ref="F13" r:id="rId108" display="http://pbs.twimg.com/profile_images/1057949676161429505/0zvPdhEa_normal.jpg"/>
    <hyperlink ref="F14" r:id="rId109" display="http://pbs.twimg.com/profile_images/1014261001770938370/JSAPfkKM_normal.jpg"/>
    <hyperlink ref="F15" r:id="rId110" display="http://pbs.twimg.com/profile_images/1031777813903364097/t_1wUeTr_normal.jpg"/>
    <hyperlink ref="F16" r:id="rId111" display="http://pbs.twimg.com/profile_images/1020714709958447104/jhUTGa9d_normal.jpg"/>
    <hyperlink ref="F17" r:id="rId112" display="http://pbs.twimg.com/profile_images/979788186766454784/-7lO_Azb_normal.jpg"/>
    <hyperlink ref="F18" r:id="rId113" display="http://pbs.twimg.com/profile_images/1318778139/KRS_logo_twitter_normal.jpg"/>
    <hyperlink ref="F19" r:id="rId114" display="http://pbs.twimg.com/profile_images/700054954845859843/5Nx2w2OE_normal.png"/>
    <hyperlink ref="F20" r:id="rId115" display="http://pbs.twimg.com/profile_images/1045236962297303040/ixBm-t3-_normal.jpg"/>
    <hyperlink ref="F21" r:id="rId116" display="http://pbs.twimg.com/profile_images/763785096436461568/Gmu9I3qZ_normal.jpg"/>
    <hyperlink ref="F22" r:id="rId117" display="http://abs.twimg.com/sticky/default_profile_images/default_profile_normal.png"/>
    <hyperlink ref="F23" r:id="rId118" display="http://pbs.twimg.com/profile_images/657207052809297920/RvDZZj52_normal.jpg"/>
    <hyperlink ref="F24" r:id="rId119" display="http://pbs.twimg.com/profile_images/472101385899483136/Hiey8bNM_normal.jpeg"/>
    <hyperlink ref="F25" r:id="rId120" display="http://pbs.twimg.com/profile_images/674444756680908800/EC0IEwMD_normal.jpg"/>
    <hyperlink ref="F26" r:id="rId121" display="http://pbs.twimg.com/profile_images/1488090702/SAP_TW_Logos_022311_B_EED64_normal.jpg"/>
    <hyperlink ref="F27" r:id="rId122" display="http://pbs.twimg.com/profile_images/580029230068563968/FYzL9Ym3_normal.jpg"/>
    <hyperlink ref="F28" r:id="rId123" display="http://pbs.twimg.com/profile_images/1087396420141731840/c18XRlag_normal.jpg"/>
    <hyperlink ref="F29" r:id="rId124" display="http://pbs.twimg.com/profile_images/3149744811/8c61c8ded40f4cabada4a57bc2475578_normal.jpeg"/>
    <hyperlink ref="F30" r:id="rId125" display="http://pbs.twimg.com/profile_images/1095347754220568576/UzIOiwT9_normal.jpg"/>
    <hyperlink ref="F31" r:id="rId126" display="http://pbs.twimg.com/profile_images/785535689819561984/X5KiijPc_normal.jpg"/>
    <hyperlink ref="F32" r:id="rId127" display="http://pbs.twimg.com/profile_images/605811250061148161/F8XU8fHC_normal.jpg"/>
    <hyperlink ref="F33" r:id="rId128" display="http://pbs.twimg.com/profile_images/779425516629663747/6T0dd2M2_normal.jpg"/>
    <hyperlink ref="F34" r:id="rId129" display="http://pbs.twimg.com/profile_images/912830046531756032/OiTp2KBf_normal.jpg"/>
    <hyperlink ref="F35" r:id="rId130" display="http://pbs.twimg.com/profile_images/877962175997812736/iyfQEmTp_normal.jpg"/>
    <hyperlink ref="F36" r:id="rId131" display="http://pbs.twimg.com/profile_images/829112544921006082/rfcZbBI5_normal.jpg"/>
    <hyperlink ref="F37" r:id="rId132" display="http://pbs.twimg.com/profile_images/1046186729470918656/ORC2513v_normal.jpg"/>
    <hyperlink ref="F38" r:id="rId133" display="http://pbs.twimg.com/profile_images/730839158357405696/YSR6wVjc_normal.jpg"/>
    <hyperlink ref="F39" r:id="rId134" display="http://pbs.twimg.com/profile_images/1098671659802861569/WB8D15yr_normal.png"/>
    <hyperlink ref="F40" r:id="rId135" display="http://pbs.twimg.com/profile_images/908810214102597633/YYt3XH9u_normal.jpg"/>
    <hyperlink ref="F41" r:id="rId136" display="http://pbs.twimg.com/profile_images/1012372433557512192/ouI1Lbgb_normal.jpg"/>
    <hyperlink ref="F42" r:id="rId137" display="http://pbs.twimg.com/profile_images/1080232237260369920/qQGu8EqG_normal.jpg"/>
    <hyperlink ref="F43" r:id="rId138" display="http://pbs.twimg.com/profile_images/684048590411448320/FZ6mYnNy_normal.jpg"/>
    <hyperlink ref="F44" r:id="rId139" display="http://pbs.twimg.com/profile_images/552853447725158401/IEonmN3d_normal.png"/>
    <hyperlink ref="F45" r:id="rId140" display="http://pbs.twimg.com/profile_images/654468191314309120/45vCNMrH_normal.jpg"/>
    <hyperlink ref="AX3" r:id="rId141" display="https://twitter.com/benrund"/>
    <hyperlink ref="AX4" r:id="rId142" display="https://twitter.com/riversandmdm"/>
    <hyperlink ref="AX5" r:id="rId143" display="https://twitter.com/lizerk"/>
    <hyperlink ref="AX6" r:id="rId144" display="https://twitter.com/csnewsonline"/>
    <hyperlink ref="AX7" r:id="rId145" display="https://twitter.com/laura_freund"/>
    <hyperlink ref="AX8" r:id="rId146" display="https://twitter.com/insolarkorea"/>
    <hyperlink ref="AX9" r:id="rId147" display="https://twitter.com/insolarjapan"/>
    <hyperlink ref="AX10" r:id="rId148" display="https://twitter.com/how_to_coin"/>
    <hyperlink ref="AX11" r:id="rId149" display="https://twitter.com/pgrocer"/>
    <hyperlink ref="AX12" r:id="rId150" display="https://twitter.com/insolario"/>
    <hyperlink ref="AX13" r:id="rId151" display="https://twitter.com/rolandasoz"/>
    <hyperlink ref="AX14" r:id="rId152" display="https://twitter.com/mauri_the_coach"/>
    <hyperlink ref="AX15" r:id="rId153" display="https://twitter.com/lowcap_hunter"/>
    <hyperlink ref="AX16" r:id="rId154" display="https://twitter.com/chschnei_at"/>
    <hyperlink ref="AX17" r:id="rId155" display="https://twitter.com/efantasia98"/>
    <hyperlink ref="AX18" r:id="rId156" display="https://twitter.com/kingretail"/>
    <hyperlink ref="AX19" r:id="rId157" display="https://twitter.com/unclegiuseppes"/>
    <hyperlink ref="AX20" r:id="rId158" display="https://twitter.com/hubertpellegrin"/>
    <hyperlink ref="AX21" r:id="rId159" display="https://twitter.com/ensembleiq"/>
    <hyperlink ref="AX22" r:id="rId160" display="https://twitter.com/stuartgreene11"/>
    <hyperlink ref="AX23" r:id="rId161" display="https://twitter.com/ims_msa"/>
    <hyperlink ref="AX24" r:id="rId162" display="https://twitter.com/cgtmagazine"/>
    <hyperlink ref="AX25" r:id="rId163" display="https://twitter.com/tommyb333"/>
    <hyperlink ref="AX26" r:id="rId164" display="https://twitter.com/sap_cp"/>
    <hyperlink ref="AX27" r:id="rId165" display="https://twitter.com/ecrawfordwrites"/>
    <hyperlink ref="AX28" r:id="rId166" display="https://twitter.com/walmart"/>
    <hyperlink ref="AX29" r:id="rId167" display="https://twitter.com/lorimitchellkel"/>
    <hyperlink ref="AX30" r:id="rId168" display="https://twitter.com/jimdudlicek"/>
    <hyperlink ref="AX31" r:id="rId169" display="https://twitter.com/simoneknaap"/>
    <hyperlink ref="AX32" r:id="rId170" display="https://twitter.com/billittle"/>
    <hyperlink ref="AX33" r:id="rId171" display="https://twitter.com/albertguffanti"/>
    <hyperlink ref="AX34" r:id="rId172" display="https://twitter.com/madtreebrewing"/>
    <hyperlink ref="AX35" r:id="rId173" display="https://twitter.com/path2purchaseiq"/>
    <hyperlink ref="AX36" r:id="rId174" display="https://twitter.com/kroger"/>
    <hyperlink ref="AX37" r:id="rId175" display="https://twitter.com/taskpro360"/>
    <hyperlink ref="AX38" r:id="rId176" display="https://twitter.com/pharmacypodcast"/>
    <hyperlink ref="AX39" r:id="rId177" display="https://twitter.com/drugstorenews"/>
    <hyperlink ref="AX40" r:id="rId178" display="https://twitter.com/rxownership"/>
    <hyperlink ref="AX41" r:id="rId179" display="https://twitter.com/cpginsights"/>
    <hyperlink ref="AX42" r:id="rId180" display="https://twitter.com/bizuser"/>
    <hyperlink ref="AX43" r:id="rId181" display="https://twitter.com/ritanumerof"/>
    <hyperlink ref="AX44" r:id="rId182" display="https://twitter.com/naiconsulting"/>
    <hyperlink ref="AX45" r:id="rId183" display="https://twitter.com/marsglobal"/>
  </hyperlinks>
  <printOptions/>
  <pageMargins left="0.7" right="0.7" top="0.75" bottom="0.75" header="0.3" footer="0.3"/>
  <pageSetup horizontalDpi="600" verticalDpi="600" orientation="portrait" r:id="rId187"/>
  <legacyDrawing r:id="rId185"/>
  <tableParts>
    <tablePart r:id="rId18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938</v>
      </c>
      <c r="Z2" s="13" t="s">
        <v>955</v>
      </c>
      <c r="AA2" s="13" t="s">
        <v>990</v>
      </c>
      <c r="AB2" s="13" t="s">
        <v>1051</v>
      </c>
      <c r="AC2" s="13" t="s">
        <v>1124</v>
      </c>
      <c r="AD2" s="13" t="s">
        <v>1149</v>
      </c>
      <c r="AE2" s="13" t="s">
        <v>1150</v>
      </c>
      <c r="AF2" s="13" t="s">
        <v>1165</v>
      </c>
      <c r="AG2" s="67" t="s">
        <v>1398</v>
      </c>
      <c r="AH2" s="67" t="s">
        <v>1399</v>
      </c>
      <c r="AI2" s="67" t="s">
        <v>1400</v>
      </c>
      <c r="AJ2" s="67" t="s">
        <v>1401</v>
      </c>
      <c r="AK2" s="67" t="s">
        <v>1402</v>
      </c>
      <c r="AL2" s="67" t="s">
        <v>1403</v>
      </c>
      <c r="AM2" s="67" t="s">
        <v>1404</v>
      </c>
      <c r="AN2" s="67" t="s">
        <v>1405</v>
      </c>
      <c r="AO2" s="67" t="s">
        <v>1408</v>
      </c>
    </row>
    <row r="3" spans="1:41" ht="15">
      <c r="A3" s="125" t="s">
        <v>891</v>
      </c>
      <c r="B3" s="126" t="s">
        <v>899</v>
      </c>
      <c r="C3" s="126" t="s">
        <v>56</v>
      </c>
      <c r="D3" s="117"/>
      <c r="E3" s="116"/>
      <c r="F3" s="118" t="s">
        <v>1450</v>
      </c>
      <c r="G3" s="119"/>
      <c r="H3" s="119"/>
      <c r="I3" s="120">
        <v>3</v>
      </c>
      <c r="J3" s="121"/>
      <c r="K3" s="51">
        <v>11</v>
      </c>
      <c r="L3" s="51">
        <v>16</v>
      </c>
      <c r="M3" s="51">
        <v>2</v>
      </c>
      <c r="N3" s="51">
        <v>18</v>
      </c>
      <c r="O3" s="51">
        <v>1</v>
      </c>
      <c r="P3" s="52">
        <v>0</v>
      </c>
      <c r="Q3" s="52">
        <v>0</v>
      </c>
      <c r="R3" s="51">
        <v>1</v>
      </c>
      <c r="S3" s="51">
        <v>0</v>
      </c>
      <c r="T3" s="51">
        <v>11</v>
      </c>
      <c r="U3" s="51">
        <v>18</v>
      </c>
      <c r="V3" s="51">
        <v>2</v>
      </c>
      <c r="W3" s="52">
        <v>1.553719</v>
      </c>
      <c r="X3" s="52">
        <v>0.14545454545454545</v>
      </c>
      <c r="Y3" s="85" t="s">
        <v>939</v>
      </c>
      <c r="Z3" s="85" t="s">
        <v>956</v>
      </c>
      <c r="AA3" s="85" t="s">
        <v>991</v>
      </c>
      <c r="AB3" s="91" t="s">
        <v>1052</v>
      </c>
      <c r="AC3" s="91" t="s">
        <v>1125</v>
      </c>
      <c r="AD3" s="91"/>
      <c r="AE3" s="91" t="s">
        <v>1151</v>
      </c>
      <c r="AF3" s="91" t="s">
        <v>1166</v>
      </c>
      <c r="AG3" s="131">
        <v>7</v>
      </c>
      <c r="AH3" s="134">
        <v>2.766798418972332</v>
      </c>
      <c r="AI3" s="131">
        <v>8</v>
      </c>
      <c r="AJ3" s="134">
        <v>3.1620553359683794</v>
      </c>
      <c r="AK3" s="131">
        <v>0</v>
      </c>
      <c r="AL3" s="134">
        <v>0</v>
      </c>
      <c r="AM3" s="131">
        <v>238</v>
      </c>
      <c r="AN3" s="134">
        <v>94.07114624505928</v>
      </c>
      <c r="AO3" s="131">
        <v>253</v>
      </c>
    </row>
    <row r="4" spans="1:41" ht="15">
      <c r="A4" s="125" t="s">
        <v>892</v>
      </c>
      <c r="B4" s="126" t="s">
        <v>900</v>
      </c>
      <c r="C4" s="126" t="s">
        <v>56</v>
      </c>
      <c r="D4" s="122"/>
      <c r="E4" s="100"/>
      <c r="F4" s="103" t="s">
        <v>1451</v>
      </c>
      <c r="G4" s="107"/>
      <c r="H4" s="107"/>
      <c r="I4" s="123">
        <v>4</v>
      </c>
      <c r="J4" s="110"/>
      <c r="K4" s="51">
        <v>10</v>
      </c>
      <c r="L4" s="51">
        <v>8</v>
      </c>
      <c r="M4" s="51">
        <v>24</v>
      </c>
      <c r="N4" s="51">
        <v>32</v>
      </c>
      <c r="O4" s="51">
        <v>12</v>
      </c>
      <c r="P4" s="52">
        <v>0</v>
      </c>
      <c r="Q4" s="52">
        <v>0</v>
      </c>
      <c r="R4" s="51">
        <v>1</v>
      </c>
      <c r="S4" s="51">
        <v>0</v>
      </c>
      <c r="T4" s="51">
        <v>10</v>
      </c>
      <c r="U4" s="51">
        <v>32</v>
      </c>
      <c r="V4" s="51">
        <v>4</v>
      </c>
      <c r="W4" s="52">
        <v>1.82</v>
      </c>
      <c r="X4" s="52">
        <v>0.13333333333333333</v>
      </c>
      <c r="Y4" s="85" t="s">
        <v>940</v>
      </c>
      <c r="Z4" s="85" t="s">
        <v>957</v>
      </c>
      <c r="AA4" s="85" t="s">
        <v>992</v>
      </c>
      <c r="AB4" s="91" t="s">
        <v>1053</v>
      </c>
      <c r="AC4" s="91" t="s">
        <v>1126</v>
      </c>
      <c r="AD4" s="91"/>
      <c r="AE4" s="91" t="s">
        <v>1152</v>
      </c>
      <c r="AF4" s="91" t="s">
        <v>1167</v>
      </c>
      <c r="AG4" s="131">
        <v>32</v>
      </c>
      <c r="AH4" s="134">
        <v>3.9800995024875623</v>
      </c>
      <c r="AI4" s="131">
        <v>0</v>
      </c>
      <c r="AJ4" s="134">
        <v>0</v>
      </c>
      <c r="AK4" s="131">
        <v>0</v>
      </c>
      <c r="AL4" s="134">
        <v>0</v>
      </c>
      <c r="AM4" s="131">
        <v>772</v>
      </c>
      <c r="AN4" s="134">
        <v>96.01990049751244</v>
      </c>
      <c r="AO4" s="131">
        <v>804</v>
      </c>
    </row>
    <row r="5" spans="1:41" ht="15">
      <c r="A5" s="125" t="s">
        <v>893</v>
      </c>
      <c r="B5" s="126" t="s">
        <v>901</v>
      </c>
      <c r="C5" s="126" t="s">
        <v>56</v>
      </c>
      <c r="D5" s="122"/>
      <c r="E5" s="100"/>
      <c r="F5" s="103" t="s">
        <v>1452</v>
      </c>
      <c r="G5" s="107"/>
      <c r="H5" s="107"/>
      <c r="I5" s="123">
        <v>5</v>
      </c>
      <c r="J5" s="110"/>
      <c r="K5" s="51">
        <v>5</v>
      </c>
      <c r="L5" s="51">
        <v>6</v>
      </c>
      <c r="M5" s="51">
        <v>0</v>
      </c>
      <c r="N5" s="51">
        <v>6</v>
      </c>
      <c r="O5" s="51">
        <v>0</v>
      </c>
      <c r="P5" s="52">
        <v>0.2</v>
      </c>
      <c r="Q5" s="52">
        <v>0.3333333333333333</v>
      </c>
      <c r="R5" s="51">
        <v>1</v>
      </c>
      <c r="S5" s="51">
        <v>0</v>
      </c>
      <c r="T5" s="51">
        <v>5</v>
      </c>
      <c r="U5" s="51">
        <v>6</v>
      </c>
      <c r="V5" s="51">
        <v>3</v>
      </c>
      <c r="W5" s="52">
        <v>1.36</v>
      </c>
      <c r="X5" s="52">
        <v>0.3</v>
      </c>
      <c r="Y5" s="85" t="s">
        <v>941</v>
      </c>
      <c r="Z5" s="85" t="s">
        <v>956</v>
      </c>
      <c r="AA5" s="85"/>
      <c r="AB5" s="91" t="s">
        <v>1054</v>
      </c>
      <c r="AC5" s="91" t="s">
        <v>1127</v>
      </c>
      <c r="AD5" s="91" t="s">
        <v>253</v>
      </c>
      <c r="AE5" s="91" t="s">
        <v>1153</v>
      </c>
      <c r="AF5" s="91" t="s">
        <v>1168</v>
      </c>
      <c r="AG5" s="131">
        <v>6</v>
      </c>
      <c r="AH5" s="134">
        <v>5.769230769230769</v>
      </c>
      <c r="AI5" s="131">
        <v>6</v>
      </c>
      <c r="AJ5" s="134">
        <v>5.769230769230769</v>
      </c>
      <c r="AK5" s="131">
        <v>0</v>
      </c>
      <c r="AL5" s="134">
        <v>0</v>
      </c>
      <c r="AM5" s="131">
        <v>92</v>
      </c>
      <c r="AN5" s="134">
        <v>88.46153846153847</v>
      </c>
      <c r="AO5" s="131">
        <v>104</v>
      </c>
    </row>
    <row r="6" spans="1:41" ht="15">
      <c r="A6" s="125" t="s">
        <v>894</v>
      </c>
      <c r="B6" s="126" t="s">
        <v>902</v>
      </c>
      <c r="C6" s="126" t="s">
        <v>56</v>
      </c>
      <c r="D6" s="122"/>
      <c r="E6" s="100"/>
      <c r="F6" s="103" t="s">
        <v>1453</v>
      </c>
      <c r="G6" s="107"/>
      <c r="H6" s="107"/>
      <c r="I6" s="123">
        <v>6</v>
      </c>
      <c r="J6" s="110"/>
      <c r="K6" s="51">
        <v>5</v>
      </c>
      <c r="L6" s="51">
        <v>5</v>
      </c>
      <c r="M6" s="51">
        <v>0</v>
      </c>
      <c r="N6" s="51">
        <v>5</v>
      </c>
      <c r="O6" s="51">
        <v>1</v>
      </c>
      <c r="P6" s="52">
        <v>0</v>
      </c>
      <c r="Q6" s="52">
        <v>0</v>
      </c>
      <c r="R6" s="51">
        <v>1</v>
      </c>
      <c r="S6" s="51">
        <v>0</v>
      </c>
      <c r="T6" s="51">
        <v>5</v>
      </c>
      <c r="U6" s="51">
        <v>5</v>
      </c>
      <c r="V6" s="51">
        <v>3</v>
      </c>
      <c r="W6" s="52">
        <v>1.44</v>
      </c>
      <c r="X6" s="52">
        <v>0.2</v>
      </c>
      <c r="Y6" s="85" t="s">
        <v>942</v>
      </c>
      <c r="Z6" s="85" t="s">
        <v>958</v>
      </c>
      <c r="AA6" s="85" t="s">
        <v>993</v>
      </c>
      <c r="AB6" s="91" t="s">
        <v>1055</v>
      </c>
      <c r="AC6" s="91" t="s">
        <v>1128</v>
      </c>
      <c r="AD6" s="91"/>
      <c r="AE6" s="91" t="s">
        <v>1154</v>
      </c>
      <c r="AF6" s="91" t="s">
        <v>1169</v>
      </c>
      <c r="AG6" s="131">
        <v>5</v>
      </c>
      <c r="AH6" s="134">
        <v>5.813953488372093</v>
      </c>
      <c r="AI6" s="131">
        <v>0</v>
      </c>
      <c r="AJ6" s="134">
        <v>0</v>
      </c>
      <c r="AK6" s="131">
        <v>0</v>
      </c>
      <c r="AL6" s="134">
        <v>0</v>
      </c>
      <c r="AM6" s="131">
        <v>81</v>
      </c>
      <c r="AN6" s="134">
        <v>94.18604651162791</v>
      </c>
      <c r="AO6" s="131">
        <v>86</v>
      </c>
    </row>
    <row r="7" spans="1:41" ht="15">
      <c r="A7" s="125" t="s">
        <v>895</v>
      </c>
      <c r="B7" s="126" t="s">
        <v>903</v>
      </c>
      <c r="C7" s="126" t="s">
        <v>56</v>
      </c>
      <c r="D7" s="122"/>
      <c r="E7" s="100"/>
      <c r="F7" s="103" t="s">
        <v>1454</v>
      </c>
      <c r="G7" s="107"/>
      <c r="H7" s="107"/>
      <c r="I7" s="123">
        <v>7</v>
      </c>
      <c r="J7" s="110"/>
      <c r="K7" s="51">
        <v>4</v>
      </c>
      <c r="L7" s="51">
        <v>4</v>
      </c>
      <c r="M7" s="51">
        <v>0</v>
      </c>
      <c r="N7" s="51">
        <v>4</v>
      </c>
      <c r="O7" s="51">
        <v>1</v>
      </c>
      <c r="P7" s="52">
        <v>0</v>
      </c>
      <c r="Q7" s="52">
        <v>0</v>
      </c>
      <c r="R7" s="51">
        <v>1</v>
      </c>
      <c r="S7" s="51">
        <v>0</v>
      </c>
      <c r="T7" s="51">
        <v>4</v>
      </c>
      <c r="U7" s="51">
        <v>4</v>
      </c>
      <c r="V7" s="51">
        <v>3</v>
      </c>
      <c r="W7" s="52">
        <v>1.25</v>
      </c>
      <c r="X7" s="52">
        <v>0.25</v>
      </c>
      <c r="Y7" s="85" t="s">
        <v>306</v>
      </c>
      <c r="Z7" s="85" t="s">
        <v>328</v>
      </c>
      <c r="AA7" s="85"/>
      <c r="AB7" s="91" t="s">
        <v>1056</v>
      </c>
      <c r="AC7" s="91" t="s">
        <v>1129</v>
      </c>
      <c r="AD7" s="91" t="s">
        <v>214</v>
      </c>
      <c r="AE7" s="91" t="s">
        <v>1155</v>
      </c>
      <c r="AF7" s="91" t="s">
        <v>1170</v>
      </c>
      <c r="AG7" s="131">
        <v>7</v>
      </c>
      <c r="AH7" s="134">
        <v>9.58904109589041</v>
      </c>
      <c r="AI7" s="131">
        <v>0</v>
      </c>
      <c r="AJ7" s="134">
        <v>0</v>
      </c>
      <c r="AK7" s="131">
        <v>0</v>
      </c>
      <c r="AL7" s="134">
        <v>0</v>
      </c>
      <c r="AM7" s="131">
        <v>66</v>
      </c>
      <c r="AN7" s="134">
        <v>90.41095890410959</v>
      </c>
      <c r="AO7" s="131">
        <v>73</v>
      </c>
    </row>
    <row r="8" spans="1:41" ht="15">
      <c r="A8" s="125" t="s">
        <v>896</v>
      </c>
      <c r="B8" s="126" t="s">
        <v>904</v>
      </c>
      <c r="C8" s="126" t="s">
        <v>56</v>
      </c>
      <c r="D8" s="122"/>
      <c r="E8" s="100"/>
      <c r="F8" s="103" t="s">
        <v>1455</v>
      </c>
      <c r="G8" s="107"/>
      <c r="H8" s="107"/>
      <c r="I8" s="123">
        <v>8</v>
      </c>
      <c r="J8" s="110"/>
      <c r="K8" s="51">
        <v>4</v>
      </c>
      <c r="L8" s="51">
        <v>4</v>
      </c>
      <c r="M8" s="51">
        <v>0</v>
      </c>
      <c r="N8" s="51">
        <v>4</v>
      </c>
      <c r="O8" s="51">
        <v>4</v>
      </c>
      <c r="P8" s="52" t="s">
        <v>1409</v>
      </c>
      <c r="Q8" s="52" t="s">
        <v>1409</v>
      </c>
      <c r="R8" s="51">
        <v>4</v>
      </c>
      <c r="S8" s="51">
        <v>4</v>
      </c>
      <c r="T8" s="51">
        <v>1</v>
      </c>
      <c r="U8" s="51">
        <v>1</v>
      </c>
      <c r="V8" s="51">
        <v>0</v>
      </c>
      <c r="W8" s="52">
        <v>0</v>
      </c>
      <c r="X8" s="52">
        <v>0</v>
      </c>
      <c r="Y8" s="85" t="s">
        <v>943</v>
      </c>
      <c r="Z8" s="85" t="s">
        <v>959</v>
      </c>
      <c r="AA8" s="85" t="s">
        <v>994</v>
      </c>
      <c r="AB8" s="91" t="s">
        <v>1057</v>
      </c>
      <c r="AC8" s="91" t="s">
        <v>530</v>
      </c>
      <c r="AD8" s="91"/>
      <c r="AE8" s="91"/>
      <c r="AF8" s="91" t="s">
        <v>1171</v>
      </c>
      <c r="AG8" s="131">
        <v>7</v>
      </c>
      <c r="AH8" s="134">
        <v>9.333333333333334</v>
      </c>
      <c r="AI8" s="131">
        <v>0</v>
      </c>
      <c r="AJ8" s="134">
        <v>0</v>
      </c>
      <c r="AK8" s="131">
        <v>0</v>
      </c>
      <c r="AL8" s="134">
        <v>0</v>
      </c>
      <c r="AM8" s="131">
        <v>68</v>
      </c>
      <c r="AN8" s="134">
        <v>90.66666666666667</v>
      </c>
      <c r="AO8" s="131">
        <v>75</v>
      </c>
    </row>
    <row r="9" spans="1:41" ht="15">
      <c r="A9" s="125" t="s">
        <v>897</v>
      </c>
      <c r="B9" s="126" t="s">
        <v>905</v>
      </c>
      <c r="C9" s="126" t="s">
        <v>56</v>
      </c>
      <c r="D9" s="122"/>
      <c r="E9" s="100"/>
      <c r="F9" s="103" t="s">
        <v>897</v>
      </c>
      <c r="G9" s="107"/>
      <c r="H9" s="107"/>
      <c r="I9" s="123">
        <v>9</v>
      </c>
      <c r="J9" s="110"/>
      <c r="K9" s="51">
        <v>2</v>
      </c>
      <c r="L9" s="51">
        <v>2</v>
      </c>
      <c r="M9" s="51">
        <v>0</v>
      </c>
      <c r="N9" s="51">
        <v>2</v>
      </c>
      <c r="O9" s="51">
        <v>1</v>
      </c>
      <c r="P9" s="52">
        <v>0</v>
      </c>
      <c r="Q9" s="52">
        <v>0</v>
      </c>
      <c r="R9" s="51">
        <v>1</v>
      </c>
      <c r="S9" s="51">
        <v>0</v>
      </c>
      <c r="T9" s="51">
        <v>2</v>
      </c>
      <c r="U9" s="51">
        <v>2</v>
      </c>
      <c r="V9" s="51">
        <v>1</v>
      </c>
      <c r="W9" s="52">
        <v>0.5</v>
      </c>
      <c r="X9" s="52">
        <v>0.5</v>
      </c>
      <c r="Y9" s="85" t="s">
        <v>944</v>
      </c>
      <c r="Z9" s="85" t="s">
        <v>960</v>
      </c>
      <c r="AA9" s="85" t="s">
        <v>995</v>
      </c>
      <c r="AB9" s="91" t="s">
        <v>530</v>
      </c>
      <c r="AC9" s="91" t="s">
        <v>530</v>
      </c>
      <c r="AD9" s="91" t="s">
        <v>228</v>
      </c>
      <c r="AE9" s="91"/>
      <c r="AF9" s="91" t="s">
        <v>1172</v>
      </c>
      <c r="AG9" s="131">
        <v>2</v>
      </c>
      <c r="AH9" s="134">
        <v>9.523809523809524</v>
      </c>
      <c r="AI9" s="131">
        <v>0</v>
      </c>
      <c r="AJ9" s="134">
        <v>0</v>
      </c>
      <c r="AK9" s="131">
        <v>0</v>
      </c>
      <c r="AL9" s="134">
        <v>0</v>
      </c>
      <c r="AM9" s="131">
        <v>19</v>
      </c>
      <c r="AN9" s="134">
        <v>90.47619047619048</v>
      </c>
      <c r="AO9" s="131">
        <v>21</v>
      </c>
    </row>
    <row r="10" spans="1:41" ht="14.25" customHeight="1">
      <c r="A10" s="125" t="s">
        <v>898</v>
      </c>
      <c r="B10" s="126" t="s">
        <v>906</v>
      </c>
      <c r="C10" s="126" t="s">
        <v>56</v>
      </c>
      <c r="D10" s="122"/>
      <c r="E10" s="100"/>
      <c r="F10" s="103" t="s">
        <v>1456</v>
      </c>
      <c r="G10" s="107"/>
      <c r="H10" s="107"/>
      <c r="I10" s="123">
        <v>10</v>
      </c>
      <c r="J10" s="110"/>
      <c r="K10" s="51">
        <v>2</v>
      </c>
      <c r="L10" s="51">
        <v>2</v>
      </c>
      <c r="M10" s="51">
        <v>0</v>
      </c>
      <c r="N10" s="51">
        <v>2</v>
      </c>
      <c r="O10" s="51">
        <v>1</v>
      </c>
      <c r="P10" s="52">
        <v>0</v>
      </c>
      <c r="Q10" s="52">
        <v>0</v>
      </c>
      <c r="R10" s="51">
        <v>1</v>
      </c>
      <c r="S10" s="51">
        <v>0</v>
      </c>
      <c r="T10" s="51">
        <v>2</v>
      </c>
      <c r="U10" s="51">
        <v>2</v>
      </c>
      <c r="V10" s="51">
        <v>1</v>
      </c>
      <c r="W10" s="52">
        <v>0.5</v>
      </c>
      <c r="X10" s="52">
        <v>0.5</v>
      </c>
      <c r="Y10" s="85" t="s">
        <v>313</v>
      </c>
      <c r="Z10" s="85" t="s">
        <v>328</v>
      </c>
      <c r="AA10" s="85" t="s">
        <v>338</v>
      </c>
      <c r="AB10" s="91" t="s">
        <v>1058</v>
      </c>
      <c r="AC10" s="91" t="s">
        <v>1130</v>
      </c>
      <c r="AD10" s="91"/>
      <c r="AE10" s="91" t="s">
        <v>226</v>
      </c>
      <c r="AF10" s="91" t="s">
        <v>1173</v>
      </c>
      <c r="AG10" s="131">
        <v>6</v>
      </c>
      <c r="AH10" s="134">
        <v>15.789473684210526</v>
      </c>
      <c r="AI10" s="131">
        <v>0</v>
      </c>
      <c r="AJ10" s="134">
        <v>0</v>
      </c>
      <c r="AK10" s="131">
        <v>0</v>
      </c>
      <c r="AL10" s="134">
        <v>0</v>
      </c>
      <c r="AM10" s="131">
        <v>32</v>
      </c>
      <c r="AN10" s="134">
        <v>84.21052631578948</v>
      </c>
      <c r="AO10" s="131">
        <v>38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891</v>
      </c>
      <c r="B2" s="91" t="s">
        <v>238</v>
      </c>
      <c r="C2" s="85">
        <f>VLOOKUP(GroupVertices[[#This Row],[Vertex]],Vertices[],MATCH("ID",Vertices[[#Headers],[Vertex]:[Vertex Content Word Count]],0),FALSE)</f>
        <v>41</v>
      </c>
    </row>
    <row r="3" spans="1:3" ht="15">
      <c r="A3" s="85" t="s">
        <v>891</v>
      </c>
      <c r="B3" s="91" t="s">
        <v>237</v>
      </c>
      <c r="C3" s="85">
        <f>VLOOKUP(GroupVertices[[#This Row],[Vertex]],Vertices[],MATCH("ID",Vertices[[#Headers],[Vertex]:[Vertex Content Word Count]],0),FALSE)</f>
        <v>11</v>
      </c>
    </row>
    <row r="4" spans="1:3" ht="15">
      <c r="A4" s="85" t="s">
        <v>891</v>
      </c>
      <c r="B4" s="91" t="s">
        <v>235</v>
      </c>
      <c r="C4" s="85">
        <f>VLOOKUP(GroupVertices[[#This Row],[Vertex]],Vertices[],MATCH("ID",Vertices[[#Headers],[Vertex]:[Vertex Content Word Count]],0),FALSE)</f>
        <v>37</v>
      </c>
    </row>
    <row r="5" spans="1:3" ht="15">
      <c r="A5" s="85" t="s">
        <v>891</v>
      </c>
      <c r="B5" s="91" t="s">
        <v>233</v>
      </c>
      <c r="C5" s="85">
        <f>VLOOKUP(GroupVertices[[#This Row],[Vertex]],Vertices[],MATCH("ID",Vertices[[#Headers],[Vertex]:[Vertex Content Word Count]],0),FALSE)</f>
        <v>30</v>
      </c>
    </row>
    <row r="6" spans="1:3" ht="15">
      <c r="A6" s="85" t="s">
        <v>891</v>
      </c>
      <c r="B6" s="91" t="s">
        <v>224</v>
      </c>
      <c r="C6" s="85">
        <f>VLOOKUP(GroupVertices[[#This Row],[Vertex]],Vertices[],MATCH("ID",Vertices[[#Headers],[Vertex]:[Vertex Content Word Count]],0),FALSE)</f>
        <v>17</v>
      </c>
    </row>
    <row r="7" spans="1:3" ht="15">
      <c r="A7" s="85" t="s">
        <v>891</v>
      </c>
      <c r="B7" s="91" t="s">
        <v>223</v>
      </c>
      <c r="C7" s="85">
        <f>VLOOKUP(GroupVertices[[#This Row],[Vertex]],Vertices[],MATCH("ID",Vertices[[#Headers],[Vertex]:[Vertex Content Word Count]],0),FALSE)</f>
        <v>12</v>
      </c>
    </row>
    <row r="8" spans="1:3" ht="15">
      <c r="A8" s="85" t="s">
        <v>891</v>
      </c>
      <c r="B8" s="91" t="s">
        <v>222</v>
      </c>
      <c r="C8" s="85">
        <f>VLOOKUP(GroupVertices[[#This Row],[Vertex]],Vertices[],MATCH("ID",Vertices[[#Headers],[Vertex]:[Vertex Content Word Count]],0),FALSE)</f>
        <v>16</v>
      </c>
    </row>
    <row r="9" spans="1:3" ht="15">
      <c r="A9" s="85" t="s">
        <v>891</v>
      </c>
      <c r="B9" s="91" t="s">
        <v>221</v>
      </c>
      <c r="C9" s="85">
        <f>VLOOKUP(GroupVertices[[#This Row],[Vertex]],Vertices[],MATCH("ID",Vertices[[#Headers],[Vertex]:[Vertex Content Word Count]],0),FALSE)</f>
        <v>15</v>
      </c>
    </row>
    <row r="10" spans="1:3" ht="15">
      <c r="A10" s="85" t="s">
        <v>891</v>
      </c>
      <c r="B10" s="91" t="s">
        <v>220</v>
      </c>
      <c r="C10" s="85">
        <f>VLOOKUP(GroupVertices[[#This Row],[Vertex]],Vertices[],MATCH("ID",Vertices[[#Headers],[Vertex]:[Vertex Content Word Count]],0),FALSE)</f>
        <v>14</v>
      </c>
    </row>
    <row r="11" spans="1:3" ht="15">
      <c r="A11" s="85" t="s">
        <v>891</v>
      </c>
      <c r="B11" s="91" t="s">
        <v>219</v>
      </c>
      <c r="C11" s="85">
        <f>VLOOKUP(GroupVertices[[#This Row],[Vertex]],Vertices[],MATCH("ID",Vertices[[#Headers],[Vertex]:[Vertex Content Word Count]],0),FALSE)</f>
        <v>13</v>
      </c>
    </row>
    <row r="12" spans="1:3" ht="15">
      <c r="A12" s="85" t="s">
        <v>891</v>
      </c>
      <c r="B12" s="91" t="s">
        <v>218</v>
      </c>
      <c r="C12" s="85">
        <f>VLOOKUP(GroupVertices[[#This Row],[Vertex]],Vertices[],MATCH("ID",Vertices[[#Headers],[Vertex]:[Vertex Content Word Count]],0),FALSE)</f>
        <v>10</v>
      </c>
    </row>
    <row r="13" spans="1:3" ht="15">
      <c r="A13" s="85" t="s">
        <v>892</v>
      </c>
      <c r="B13" s="91" t="s">
        <v>242</v>
      </c>
      <c r="C13" s="85">
        <f>VLOOKUP(GroupVertices[[#This Row],[Vertex]],Vertices[],MATCH("ID",Vertices[[#Headers],[Vertex]:[Vertex Content Word Count]],0),FALSE)</f>
        <v>24</v>
      </c>
    </row>
    <row r="14" spans="1:3" ht="15">
      <c r="A14" s="85" t="s">
        <v>892</v>
      </c>
      <c r="B14" s="91" t="s">
        <v>254</v>
      </c>
      <c r="C14" s="85">
        <f>VLOOKUP(GroupVertices[[#This Row],[Vertex]],Vertices[],MATCH("ID",Vertices[[#Headers],[Vertex]:[Vertex Content Word Count]],0),FALSE)</f>
        <v>45</v>
      </c>
    </row>
    <row r="15" spans="1:3" ht="15">
      <c r="A15" s="85" t="s">
        <v>892</v>
      </c>
      <c r="B15" s="91" t="s">
        <v>252</v>
      </c>
      <c r="C15" s="85">
        <f>VLOOKUP(GroupVertices[[#This Row],[Vertex]],Vertices[],MATCH("ID",Vertices[[#Headers],[Vertex]:[Vertex Content Word Count]],0),FALSE)</f>
        <v>36</v>
      </c>
    </row>
    <row r="16" spans="1:3" ht="15">
      <c r="A16" s="85" t="s">
        <v>892</v>
      </c>
      <c r="B16" s="91" t="s">
        <v>234</v>
      </c>
      <c r="C16" s="85">
        <f>VLOOKUP(GroupVertices[[#This Row],[Vertex]],Vertices[],MATCH("ID",Vertices[[#Headers],[Vertex]:[Vertex Content Word Count]],0),FALSE)</f>
        <v>31</v>
      </c>
    </row>
    <row r="17" spans="1:3" ht="15">
      <c r="A17" s="85" t="s">
        <v>892</v>
      </c>
      <c r="B17" s="91" t="s">
        <v>245</v>
      </c>
      <c r="C17" s="85">
        <f>VLOOKUP(GroupVertices[[#This Row],[Vertex]],Vertices[],MATCH("ID",Vertices[[#Headers],[Vertex]:[Vertex Content Word Count]],0),FALSE)</f>
        <v>35</v>
      </c>
    </row>
    <row r="18" spans="1:3" ht="15">
      <c r="A18" s="85" t="s">
        <v>892</v>
      </c>
      <c r="B18" s="91" t="s">
        <v>251</v>
      </c>
      <c r="C18" s="85">
        <f>VLOOKUP(GroupVertices[[#This Row],[Vertex]],Vertices[],MATCH("ID",Vertices[[#Headers],[Vertex]:[Vertex Content Word Count]],0),FALSE)</f>
        <v>34</v>
      </c>
    </row>
    <row r="19" spans="1:3" ht="15">
      <c r="A19" s="85" t="s">
        <v>892</v>
      </c>
      <c r="B19" s="91" t="s">
        <v>250</v>
      </c>
      <c r="C19" s="85">
        <f>VLOOKUP(GroupVertices[[#This Row],[Vertex]],Vertices[],MATCH("ID",Vertices[[#Headers],[Vertex]:[Vertex Content Word Count]],0),FALSE)</f>
        <v>33</v>
      </c>
    </row>
    <row r="20" spans="1:3" ht="15">
      <c r="A20" s="85" t="s">
        <v>892</v>
      </c>
      <c r="B20" s="91" t="s">
        <v>249</v>
      </c>
      <c r="C20" s="85">
        <f>VLOOKUP(GroupVertices[[#This Row],[Vertex]],Vertices[],MATCH("ID",Vertices[[#Headers],[Vertex]:[Vertex Content Word Count]],0),FALSE)</f>
        <v>32</v>
      </c>
    </row>
    <row r="21" spans="1:3" ht="15">
      <c r="A21" s="85" t="s">
        <v>892</v>
      </c>
      <c r="B21" s="91" t="s">
        <v>231</v>
      </c>
      <c r="C21" s="85">
        <f>VLOOKUP(GroupVertices[[#This Row],[Vertex]],Vertices[],MATCH("ID",Vertices[[#Headers],[Vertex]:[Vertex Content Word Count]],0),FALSE)</f>
        <v>25</v>
      </c>
    </row>
    <row r="22" spans="1:3" ht="15">
      <c r="A22" s="85" t="s">
        <v>892</v>
      </c>
      <c r="B22" s="91" t="s">
        <v>230</v>
      </c>
      <c r="C22" s="85">
        <f>VLOOKUP(GroupVertices[[#This Row],[Vertex]],Vertices[],MATCH("ID",Vertices[[#Headers],[Vertex]:[Vertex Content Word Count]],0),FALSE)</f>
        <v>23</v>
      </c>
    </row>
    <row r="23" spans="1:3" ht="15">
      <c r="A23" s="85" t="s">
        <v>893</v>
      </c>
      <c r="B23" s="91" t="s">
        <v>241</v>
      </c>
      <c r="C23" s="85">
        <f>VLOOKUP(GroupVertices[[#This Row],[Vertex]],Vertices[],MATCH("ID",Vertices[[#Headers],[Vertex]:[Vertex Content Word Count]],0),FALSE)</f>
        <v>43</v>
      </c>
    </row>
    <row r="24" spans="1:3" ht="15">
      <c r="A24" s="85" t="s">
        <v>893</v>
      </c>
      <c r="B24" s="91" t="s">
        <v>253</v>
      </c>
      <c r="C24" s="85">
        <f>VLOOKUP(GroupVertices[[#This Row],[Vertex]],Vertices[],MATCH("ID",Vertices[[#Headers],[Vertex]:[Vertex Content Word Count]],0),FALSE)</f>
        <v>44</v>
      </c>
    </row>
    <row r="25" spans="1:3" ht="15">
      <c r="A25" s="85" t="s">
        <v>893</v>
      </c>
      <c r="B25" s="91" t="s">
        <v>244</v>
      </c>
      <c r="C25" s="85">
        <f>VLOOKUP(GroupVertices[[#This Row],[Vertex]],Vertices[],MATCH("ID",Vertices[[#Headers],[Vertex]:[Vertex Content Word Count]],0),FALSE)</f>
        <v>39</v>
      </c>
    </row>
    <row r="26" spans="1:3" ht="15">
      <c r="A26" s="85" t="s">
        <v>893</v>
      </c>
      <c r="B26" s="91" t="s">
        <v>243</v>
      </c>
      <c r="C26" s="85">
        <f>VLOOKUP(GroupVertices[[#This Row],[Vertex]],Vertices[],MATCH("ID",Vertices[[#Headers],[Vertex]:[Vertex Content Word Count]],0),FALSE)</f>
        <v>40</v>
      </c>
    </row>
    <row r="27" spans="1:3" ht="15">
      <c r="A27" s="85" t="s">
        <v>893</v>
      </c>
      <c r="B27" s="91" t="s">
        <v>236</v>
      </c>
      <c r="C27" s="85">
        <f>VLOOKUP(GroupVertices[[#This Row],[Vertex]],Vertices[],MATCH("ID",Vertices[[#Headers],[Vertex]:[Vertex Content Word Count]],0),FALSE)</f>
        <v>38</v>
      </c>
    </row>
    <row r="28" spans="1:3" ht="15">
      <c r="A28" s="85" t="s">
        <v>894</v>
      </c>
      <c r="B28" s="91" t="s">
        <v>240</v>
      </c>
      <c r="C28" s="85">
        <f>VLOOKUP(GroupVertices[[#This Row],[Vertex]],Vertices[],MATCH("ID",Vertices[[#Headers],[Vertex]:[Vertex Content Word Count]],0),FALSE)</f>
        <v>42</v>
      </c>
    </row>
    <row r="29" spans="1:3" ht="15">
      <c r="A29" s="85" t="s">
        <v>894</v>
      </c>
      <c r="B29" s="91" t="s">
        <v>239</v>
      </c>
      <c r="C29" s="85">
        <f>VLOOKUP(GroupVertices[[#This Row],[Vertex]],Vertices[],MATCH("ID",Vertices[[#Headers],[Vertex]:[Vertex Content Word Count]],0),FALSE)</f>
        <v>29</v>
      </c>
    </row>
    <row r="30" spans="1:3" ht="15">
      <c r="A30" s="85" t="s">
        <v>894</v>
      </c>
      <c r="B30" s="91" t="s">
        <v>232</v>
      </c>
      <c r="C30" s="85">
        <f>VLOOKUP(GroupVertices[[#This Row],[Vertex]],Vertices[],MATCH("ID",Vertices[[#Headers],[Vertex]:[Vertex Content Word Count]],0),FALSE)</f>
        <v>26</v>
      </c>
    </row>
    <row r="31" spans="1:3" ht="15">
      <c r="A31" s="85" t="s">
        <v>894</v>
      </c>
      <c r="B31" s="91" t="s">
        <v>248</v>
      </c>
      <c r="C31" s="85">
        <f>VLOOKUP(GroupVertices[[#This Row],[Vertex]],Vertices[],MATCH("ID",Vertices[[#Headers],[Vertex]:[Vertex Content Word Count]],0),FALSE)</f>
        <v>28</v>
      </c>
    </row>
    <row r="32" spans="1:3" ht="15">
      <c r="A32" s="85" t="s">
        <v>894</v>
      </c>
      <c r="B32" s="91" t="s">
        <v>247</v>
      </c>
      <c r="C32" s="85">
        <f>VLOOKUP(GroupVertices[[#This Row],[Vertex]],Vertices[],MATCH("ID",Vertices[[#Headers],[Vertex]:[Vertex Content Word Count]],0),FALSE)</f>
        <v>27</v>
      </c>
    </row>
    <row r="33" spans="1:3" ht="15">
      <c r="A33" s="85" t="s">
        <v>895</v>
      </c>
      <c r="B33" s="91" t="s">
        <v>213</v>
      </c>
      <c r="C33" s="85">
        <f>VLOOKUP(GroupVertices[[#This Row],[Vertex]],Vertices[],MATCH("ID",Vertices[[#Headers],[Vertex]:[Vertex Content Word Count]],0),FALSE)</f>
        <v>5</v>
      </c>
    </row>
    <row r="34" spans="1:3" ht="15">
      <c r="A34" s="85" t="s">
        <v>895</v>
      </c>
      <c r="B34" s="91" t="s">
        <v>246</v>
      </c>
      <c r="C34" s="85">
        <f>VLOOKUP(GroupVertices[[#This Row],[Vertex]],Vertices[],MATCH("ID",Vertices[[#Headers],[Vertex]:[Vertex Content Word Count]],0),FALSE)</f>
        <v>6</v>
      </c>
    </row>
    <row r="35" spans="1:3" ht="15">
      <c r="A35" s="85" t="s">
        <v>895</v>
      </c>
      <c r="B35" s="91" t="s">
        <v>214</v>
      </c>
      <c r="C35" s="85">
        <f>VLOOKUP(GroupVertices[[#This Row],[Vertex]],Vertices[],MATCH("ID",Vertices[[#Headers],[Vertex]:[Vertex Content Word Count]],0),FALSE)</f>
        <v>4</v>
      </c>
    </row>
    <row r="36" spans="1:3" ht="15">
      <c r="A36" s="85" t="s">
        <v>895</v>
      </c>
      <c r="B36" s="91" t="s">
        <v>212</v>
      </c>
      <c r="C36" s="85">
        <f>VLOOKUP(GroupVertices[[#This Row],[Vertex]],Vertices[],MATCH("ID",Vertices[[#Headers],[Vertex]:[Vertex Content Word Count]],0),FALSE)</f>
        <v>3</v>
      </c>
    </row>
    <row r="37" spans="1:3" ht="15">
      <c r="A37" s="85" t="s">
        <v>896</v>
      </c>
      <c r="B37" s="91" t="s">
        <v>215</v>
      </c>
      <c r="C37" s="85">
        <f>VLOOKUP(GroupVertices[[#This Row],[Vertex]],Vertices[],MATCH("ID",Vertices[[#Headers],[Vertex]:[Vertex Content Word Count]],0),FALSE)</f>
        <v>7</v>
      </c>
    </row>
    <row r="38" spans="1:3" ht="15">
      <c r="A38" s="85" t="s">
        <v>896</v>
      </c>
      <c r="B38" s="91" t="s">
        <v>216</v>
      </c>
      <c r="C38" s="85">
        <f>VLOOKUP(GroupVertices[[#This Row],[Vertex]],Vertices[],MATCH("ID",Vertices[[#Headers],[Vertex]:[Vertex Content Word Count]],0),FALSE)</f>
        <v>8</v>
      </c>
    </row>
    <row r="39" spans="1:3" ht="15">
      <c r="A39" s="85" t="s">
        <v>896</v>
      </c>
      <c r="B39" s="91" t="s">
        <v>217</v>
      </c>
      <c r="C39" s="85">
        <f>VLOOKUP(GroupVertices[[#This Row],[Vertex]],Vertices[],MATCH("ID",Vertices[[#Headers],[Vertex]:[Vertex Content Word Count]],0),FALSE)</f>
        <v>9</v>
      </c>
    </row>
    <row r="40" spans="1:3" ht="15">
      <c r="A40" s="85" t="s">
        <v>896</v>
      </c>
      <c r="B40" s="91" t="s">
        <v>225</v>
      </c>
      <c r="C40" s="85">
        <f>VLOOKUP(GroupVertices[[#This Row],[Vertex]],Vertices[],MATCH("ID",Vertices[[#Headers],[Vertex]:[Vertex Content Word Count]],0),FALSE)</f>
        <v>18</v>
      </c>
    </row>
    <row r="41" spans="1:3" ht="15">
      <c r="A41" s="85" t="s">
        <v>897</v>
      </c>
      <c r="B41" s="91" t="s">
        <v>229</v>
      </c>
      <c r="C41" s="85">
        <f>VLOOKUP(GroupVertices[[#This Row],[Vertex]],Vertices[],MATCH("ID",Vertices[[#Headers],[Vertex]:[Vertex Content Word Count]],0),FALSE)</f>
        <v>22</v>
      </c>
    </row>
    <row r="42" spans="1:3" ht="15">
      <c r="A42" s="85" t="s">
        <v>897</v>
      </c>
      <c r="B42" s="91" t="s">
        <v>228</v>
      </c>
      <c r="C42" s="85">
        <f>VLOOKUP(GroupVertices[[#This Row],[Vertex]],Vertices[],MATCH("ID",Vertices[[#Headers],[Vertex]:[Vertex Content Word Count]],0),FALSE)</f>
        <v>21</v>
      </c>
    </row>
    <row r="43" spans="1:3" ht="15">
      <c r="A43" s="85" t="s">
        <v>898</v>
      </c>
      <c r="B43" s="91" t="s">
        <v>227</v>
      </c>
      <c r="C43" s="85">
        <f>VLOOKUP(GroupVertices[[#This Row],[Vertex]],Vertices[],MATCH("ID",Vertices[[#Headers],[Vertex]:[Vertex Content Word Count]],0),FALSE)</f>
        <v>20</v>
      </c>
    </row>
    <row r="44" spans="1:3" ht="15">
      <c r="A44" s="85" t="s">
        <v>898</v>
      </c>
      <c r="B44" s="91" t="s">
        <v>226</v>
      </c>
      <c r="C44" s="85">
        <f>VLOOKUP(GroupVertices[[#This Row],[Vertex]],Vertices[],MATCH("ID",Vertices[[#Headers],[Vertex]:[Vertex Content Word Count]],0),FALSE)</f>
        <v>19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913</v>
      </c>
      <c r="B2" s="36" t="s">
        <v>852</v>
      </c>
      <c r="D2" s="33">
        <f>MIN(Vertices[Degree])</f>
        <v>0</v>
      </c>
      <c r="E2" s="3">
        <f>COUNTIF(Vertices[Degree],"&gt;= "&amp;D2)-COUNTIF(Vertices[Degree],"&gt;="&amp;D3)</f>
        <v>0</v>
      </c>
      <c r="F2" s="39">
        <f>MIN(Vertices[In-Degree])</f>
        <v>0</v>
      </c>
      <c r="G2" s="40">
        <f>COUNTIF(Vertices[In-Degree],"&gt;= "&amp;F2)-COUNTIF(Vertices[In-Degree],"&gt;="&amp;F3)</f>
        <v>18</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32</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28</v>
      </c>
      <c r="P2" s="39">
        <f>MIN(Vertices[PageRank])</f>
        <v>0.425533</v>
      </c>
      <c r="Q2" s="40">
        <f>COUNTIF(Vertices[PageRank],"&gt;= "&amp;P2)-COUNTIF(Vertices[PageRank],"&gt;="&amp;P3)</f>
        <v>6</v>
      </c>
      <c r="R2" s="39">
        <f>MIN(Vertices[Clustering Coefficient])</f>
        <v>0</v>
      </c>
      <c r="S2" s="45">
        <f>COUNTIF(Vertices[Clustering Coefficient],"&gt;= "&amp;R2)-COUNTIF(Vertices[Clustering Coefficient],"&gt;="&amp;R3)</f>
        <v>27</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0.21818181818181817</v>
      </c>
      <c r="G3" s="42">
        <f>COUNTIF(Vertices[In-Degree],"&gt;= "&amp;F3)-COUNTIF(Vertices[In-Degree],"&gt;="&amp;F4)</f>
        <v>0</v>
      </c>
      <c r="H3" s="41">
        <f aca="true" t="shared" si="3" ref="H3:H26">H2+($H$57-$H$2)/BinDivisor</f>
        <v>0.12727272727272726</v>
      </c>
      <c r="I3" s="42">
        <f>COUNTIF(Vertices[Out-Degree],"&gt;= "&amp;H3)-COUNTIF(Vertices[Out-Degree],"&gt;="&amp;H4)</f>
        <v>0</v>
      </c>
      <c r="J3" s="41">
        <f aca="true" t="shared" si="4" ref="J3:J26">J2+($J$57-$J$2)/BinDivisor</f>
        <v>2.963636363636364</v>
      </c>
      <c r="K3" s="42">
        <f>COUNTIF(Vertices[Betweenness Centrality],"&gt;= "&amp;J3)-COUNTIF(Vertices[Betweenness Centrality],"&gt;="&amp;J4)</f>
        <v>2</v>
      </c>
      <c r="L3" s="41">
        <f aca="true" t="shared" si="5" ref="L3:L26">L2+($L$57-$L$2)/BinDivisor</f>
        <v>0.01818181818181818</v>
      </c>
      <c r="M3" s="42">
        <f>COUNTIF(Vertices[Closeness Centrality],"&gt;= "&amp;L3)-COUNTIF(Vertices[Closeness Centrality],"&gt;="&amp;L4)</f>
        <v>14</v>
      </c>
      <c r="N3" s="41">
        <f aca="true" t="shared" si="6" ref="N3:N26">N2+($N$57-$N$2)/BinDivisor</f>
        <v>0.0037208727272727274</v>
      </c>
      <c r="O3" s="42">
        <f>COUNTIF(Vertices[Eigenvector Centrality],"&gt;= "&amp;N3)-COUNTIF(Vertices[Eigenvector Centrality],"&gt;="&amp;N4)</f>
        <v>0</v>
      </c>
      <c r="P3" s="41">
        <f aca="true" t="shared" si="7" ref="P3:P26">P2+($P$57-$P$2)/BinDivisor</f>
        <v>0.4885211818181818</v>
      </c>
      <c r="Q3" s="42">
        <f>COUNTIF(Vertices[PageRank],"&gt;= "&amp;P3)-COUNTIF(Vertices[PageRank],"&gt;="&amp;P4)</f>
        <v>4</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43</v>
      </c>
      <c r="D4" s="34">
        <f t="shared" si="1"/>
        <v>0</v>
      </c>
      <c r="E4" s="3">
        <f>COUNTIF(Vertices[Degree],"&gt;= "&amp;D4)-COUNTIF(Vertices[Degree],"&gt;="&amp;D5)</f>
        <v>0</v>
      </c>
      <c r="F4" s="39">
        <f t="shared" si="2"/>
        <v>0.43636363636363634</v>
      </c>
      <c r="G4" s="40">
        <f>COUNTIF(Vertices[In-Degree],"&gt;= "&amp;F4)-COUNTIF(Vertices[In-Degree],"&gt;="&amp;F5)</f>
        <v>0</v>
      </c>
      <c r="H4" s="39">
        <f t="shared" si="3"/>
        <v>0.2545454545454545</v>
      </c>
      <c r="I4" s="40">
        <f>COUNTIF(Vertices[Out-Degree],"&gt;= "&amp;H4)-COUNTIF(Vertices[Out-Degree],"&gt;="&amp;H5)</f>
        <v>0</v>
      </c>
      <c r="J4" s="39">
        <f t="shared" si="4"/>
        <v>5.927272727272728</v>
      </c>
      <c r="K4" s="40">
        <f>COUNTIF(Vertices[Betweenness Centrality],"&gt;= "&amp;J4)-COUNTIF(Vertices[Betweenness Centrality],"&gt;="&amp;J5)</f>
        <v>2</v>
      </c>
      <c r="L4" s="39">
        <f t="shared" si="5"/>
        <v>0.03636363636363636</v>
      </c>
      <c r="M4" s="40">
        <f>COUNTIF(Vertices[Closeness Centrality],"&gt;= "&amp;L4)-COUNTIF(Vertices[Closeness Centrality],"&gt;="&amp;L5)</f>
        <v>6</v>
      </c>
      <c r="N4" s="39">
        <f t="shared" si="6"/>
        <v>0.007441745454545455</v>
      </c>
      <c r="O4" s="40">
        <f>COUNTIF(Vertices[Eigenvector Centrality],"&gt;= "&amp;N4)-COUNTIF(Vertices[Eigenvector Centrality],"&gt;="&amp;N5)</f>
        <v>2</v>
      </c>
      <c r="P4" s="39">
        <f t="shared" si="7"/>
        <v>0.5515093636363636</v>
      </c>
      <c r="Q4" s="40">
        <f>COUNTIF(Vertices[PageRank],"&gt;= "&amp;P4)-COUNTIF(Vertices[PageRank],"&gt;="&amp;P5)</f>
        <v>2</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0.6545454545454545</v>
      </c>
      <c r="G5" s="42">
        <f>COUNTIF(Vertices[In-Degree],"&gt;= "&amp;F5)-COUNTIF(Vertices[In-Degree],"&gt;="&amp;F6)</f>
        <v>0</v>
      </c>
      <c r="H5" s="41">
        <f t="shared" si="3"/>
        <v>0.3818181818181818</v>
      </c>
      <c r="I5" s="42">
        <f>COUNTIF(Vertices[Out-Degree],"&gt;= "&amp;H5)-COUNTIF(Vertices[Out-Degree],"&gt;="&amp;H6)</f>
        <v>0</v>
      </c>
      <c r="J5" s="41">
        <f t="shared" si="4"/>
        <v>8.89090909090909</v>
      </c>
      <c r="K5" s="42">
        <f>COUNTIF(Vertices[Betweenness Centrality],"&gt;= "&amp;J5)-COUNTIF(Vertices[Betweenness Centrality],"&gt;="&amp;J6)</f>
        <v>0</v>
      </c>
      <c r="L5" s="41">
        <f t="shared" si="5"/>
        <v>0.05454545454545454</v>
      </c>
      <c r="M5" s="42">
        <f>COUNTIF(Vertices[Closeness Centrality],"&gt;= "&amp;L5)-COUNTIF(Vertices[Closeness Centrality],"&gt;="&amp;L6)</f>
        <v>4</v>
      </c>
      <c r="N5" s="41">
        <f t="shared" si="6"/>
        <v>0.011162618181818181</v>
      </c>
      <c r="O5" s="42">
        <f>COUNTIF(Vertices[Eigenvector Centrality],"&gt;= "&amp;N5)-COUNTIF(Vertices[Eigenvector Centrality],"&gt;="&amp;N6)</f>
        <v>1</v>
      </c>
      <c r="P5" s="41">
        <f t="shared" si="7"/>
        <v>0.6144975454545454</v>
      </c>
      <c r="Q5" s="42">
        <f>COUNTIF(Vertices[PageRank],"&gt;= "&amp;P5)-COUNTIF(Vertices[PageRank],"&gt;="&amp;P6)</f>
        <v>1</v>
      </c>
      <c r="R5" s="41">
        <f t="shared" si="8"/>
        <v>0.05454545454545454</v>
      </c>
      <c r="S5" s="46">
        <f>COUNTIF(Vertices[Clustering Coefficient],"&gt;= "&amp;R5)-COUNTIF(Vertices[Clustering Coefficient],"&gt;="&amp;R6)</f>
        <v>1</v>
      </c>
      <c r="T5" s="41" t="e">
        <f ca="1" t="shared" si="9"/>
        <v>#REF!</v>
      </c>
      <c r="U5" s="42" t="e">
        <f ca="1" t="shared" si="0"/>
        <v>#REF!</v>
      </c>
    </row>
    <row r="6" spans="1:21" ht="15">
      <c r="A6" s="36" t="s">
        <v>148</v>
      </c>
      <c r="B6" s="36">
        <v>48</v>
      </c>
      <c r="D6" s="34">
        <f t="shared" si="1"/>
        <v>0</v>
      </c>
      <c r="E6" s="3">
        <f>COUNTIF(Vertices[Degree],"&gt;= "&amp;D6)-COUNTIF(Vertices[Degree],"&gt;="&amp;D7)</f>
        <v>0</v>
      </c>
      <c r="F6" s="39">
        <f t="shared" si="2"/>
        <v>0.8727272727272727</v>
      </c>
      <c r="G6" s="40">
        <f>COUNTIF(Vertices[In-Degree],"&gt;= "&amp;F6)-COUNTIF(Vertices[In-Degree],"&gt;="&amp;F7)</f>
        <v>13</v>
      </c>
      <c r="H6" s="39">
        <f t="shared" si="3"/>
        <v>0.509090909090909</v>
      </c>
      <c r="I6" s="40">
        <f>COUNTIF(Vertices[Out-Degree],"&gt;= "&amp;H6)-COUNTIF(Vertices[Out-Degree],"&gt;="&amp;H7)</f>
        <v>0</v>
      </c>
      <c r="J6" s="39">
        <f t="shared" si="4"/>
        <v>11.854545454545455</v>
      </c>
      <c r="K6" s="40">
        <f>COUNTIF(Vertices[Betweenness Centrality],"&gt;= "&amp;J6)-COUNTIF(Vertices[Betweenness Centrality],"&gt;="&amp;J7)</f>
        <v>0</v>
      </c>
      <c r="L6" s="39">
        <f t="shared" si="5"/>
        <v>0.07272727272727272</v>
      </c>
      <c r="M6" s="40">
        <f>COUNTIF(Vertices[Closeness Centrality],"&gt;= "&amp;L6)-COUNTIF(Vertices[Closeness Centrality],"&gt;="&amp;L7)</f>
        <v>2</v>
      </c>
      <c r="N6" s="39">
        <f t="shared" si="6"/>
        <v>0.01488349090909091</v>
      </c>
      <c r="O6" s="40">
        <f>COUNTIF(Vertices[Eigenvector Centrality],"&gt;= "&amp;N6)-COUNTIF(Vertices[Eigenvector Centrality],"&gt;="&amp;N7)</f>
        <v>0</v>
      </c>
      <c r="P6" s="39">
        <f t="shared" si="7"/>
        <v>0.6774857272727272</v>
      </c>
      <c r="Q6" s="40">
        <f>COUNTIF(Vertices[PageRank],"&gt;= "&amp;P6)-COUNTIF(Vertices[PageRank],"&gt;="&amp;P7)</f>
        <v>10</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26</v>
      </c>
      <c r="D7" s="34">
        <f t="shared" si="1"/>
        <v>0</v>
      </c>
      <c r="E7" s="3">
        <f>COUNTIF(Vertices[Degree],"&gt;= "&amp;D7)-COUNTIF(Vertices[Degree],"&gt;="&amp;D8)</f>
        <v>0</v>
      </c>
      <c r="F7" s="41">
        <f t="shared" si="2"/>
        <v>1.0909090909090908</v>
      </c>
      <c r="G7" s="42">
        <f>COUNTIF(Vertices[In-Degree],"&gt;= "&amp;F7)-COUNTIF(Vertices[In-Degree],"&gt;="&amp;F8)</f>
        <v>0</v>
      </c>
      <c r="H7" s="41">
        <f t="shared" si="3"/>
        <v>0.6363636363636362</v>
      </c>
      <c r="I7" s="42">
        <f>COUNTIF(Vertices[Out-Degree],"&gt;= "&amp;H7)-COUNTIF(Vertices[Out-Degree],"&gt;="&amp;H8)</f>
        <v>0</v>
      </c>
      <c r="J7" s="41">
        <f t="shared" si="4"/>
        <v>14.81818181818182</v>
      </c>
      <c r="K7" s="42">
        <f>COUNTIF(Vertices[Betweenness Centrality],"&gt;= "&amp;J7)-COUNTIF(Vertices[Betweenness Centrality],"&gt;="&amp;J8)</f>
        <v>2</v>
      </c>
      <c r="L7" s="41">
        <f t="shared" si="5"/>
        <v>0.09090909090909091</v>
      </c>
      <c r="M7" s="42">
        <f>COUNTIF(Vertices[Closeness Centrality],"&gt;= "&amp;L7)-COUNTIF(Vertices[Closeness Centrality],"&gt;="&amp;L8)</f>
        <v>0</v>
      </c>
      <c r="N7" s="41">
        <f t="shared" si="6"/>
        <v>0.018604363636363638</v>
      </c>
      <c r="O7" s="42">
        <f>COUNTIF(Vertices[Eigenvector Centrality],"&gt;= "&amp;N7)-COUNTIF(Vertices[Eigenvector Centrality],"&gt;="&amp;N8)</f>
        <v>0</v>
      </c>
      <c r="P7" s="41">
        <f t="shared" si="7"/>
        <v>0.7404739090909089</v>
      </c>
      <c r="Q7" s="42">
        <f>COUNTIF(Vertices[PageRank],"&gt;= "&amp;P7)-COUNTIF(Vertices[PageRank],"&gt;="&amp;P8)</f>
        <v>0</v>
      </c>
      <c r="R7" s="41">
        <f t="shared" si="8"/>
        <v>0.09090909090909091</v>
      </c>
      <c r="S7" s="46">
        <f>COUNTIF(Vertices[Clustering Coefficient],"&gt;= "&amp;R7)-COUNTIF(Vertices[Clustering Coefficient],"&gt;="&amp;R8)</f>
        <v>2</v>
      </c>
      <c r="T7" s="41" t="e">
        <f ca="1" t="shared" si="9"/>
        <v>#REF!</v>
      </c>
      <c r="U7" s="42" t="e">
        <f ca="1" t="shared" si="0"/>
        <v>#REF!</v>
      </c>
    </row>
    <row r="8" spans="1:21" ht="15">
      <c r="A8" s="36" t="s">
        <v>150</v>
      </c>
      <c r="B8" s="36">
        <v>74</v>
      </c>
      <c r="D8" s="34">
        <f t="shared" si="1"/>
        <v>0</v>
      </c>
      <c r="E8" s="3">
        <f>COUNTIF(Vertices[Degree],"&gt;= "&amp;D8)-COUNTIF(Vertices[Degree],"&gt;="&amp;D9)</f>
        <v>0</v>
      </c>
      <c r="F8" s="39">
        <f t="shared" si="2"/>
        <v>1.309090909090909</v>
      </c>
      <c r="G8" s="40">
        <f>COUNTIF(Vertices[In-Degree],"&gt;= "&amp;F8)-COUNTIF(Vertices[In-Degree],"&gt;="&amp;F9)</f>
        <v>0</v>
      </c>
      <c r="H8" s="39">
        <f t="shared" si="3"/>
        <v>0.7636363636363634</v>
      </c>
      <c r="I8" s="40">
        <f>COUNTIF(Vertices[Out-Degree],"&gt;= "&amp;H8)-COUNTIF(Vertices[Out-Degree],"&gt;="&amp;H9)</f>
        <v>0</v>
      </c>
      <c r="J8" s="39">
        <f t="shared" si="4"/>
        <v>17.781818181818185</v>
      </c>
      <c r="K8" s="40">
        <f>COUNTIF(Vertices[Betweenness Centrality],"&gt;= "&amp;J8)-COUNTIF(Vertices[Betweenness Centrality],"&gt;="&amp;J9)</f>
        <v>0</v>
      </c>
      <c r="L8" s="39">
        <f t="shared" si="5"/>
        <v>0.1090909090909091</v>
      </c>
      <c r="M8" s="40">
        <f>COUNTIF(Vertices[Closeness Centrality],"&gt;= "&amp;L8)-COUNTIF(Vertices[Closeness Centrality],"&gt;="&amp;L9)</f>
        <v>1</v>
      </c>
      <c r="N8" s="39">
        <f t="shared" si="6"/>
        <v>0.022325236363636366</v>
      </c>
      <c r="O8" s="40">
        <f>COUNTIF(Vertices[Eigenvector Centrality],"&gt;= "&amp;N8)-COUNTIF(Vertices[Eigenvector Centrality],"&gt;="&amp;N9)</f>
        <v>0</v>
      </c>
      <c r="P8" s="39">
        <f t="shared" si="7"/>
        <v>0.8034620909090907</v>
      </c>
      <c r="Q8" s="40">
        <f>COUNTIF(Vertices[PageRank],"&gt;= "&amp;P8)-COUNTIF(Vertices[PageRank],"&gt;="&amp;P9)</f>
        <v>0</v>
      </c>
      <c r="R8" s="39">
        <f t="shared" si="8"/>
        <v>0.1090909090909091</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1.5272727272727273</v>
      </c>
      <c r="G9" s="42">
        <f>COUNTIF(Vertices[In-Degree],"&gt;= "&amp;F9)-COUNTIF(Vertices[In-Degree],"&gt;="&amp;F10)</f>
        <v>0</v>
      </c>
      <c r="H9" s="41">
        <f t="shared" si="3"/>
        <v>0.8909090909090907</v>
      </c>
      <c r="I9" s="42">
        <f>COUNTIF(Vertices[Out-Degree],"&gt;= "&amp;H9)-COUNTIF(Vertices[Out-Degree],"&gt;="&amp;H10)</f>
        <v>21</v>
      </c>
      <c r="J9" s="41">
        <f t="shared" si="4"/>
        <v>20.74545454545455</v>
      </c>
      <c r="K9" s="42">
        <f>COUNTIF(Vertices[Betweenness Centrality],"&gt;= "&amp;J9)-COUNTIF(Vertices[Betweenness Centrality],"&gt;="&amp;J10)</f>
        <v>0</v>
      </c>
      <c r="L9" s="41">
        <f t="shared" si="5"/>
        <v>0.1272727272727273</v>
      </c>
      <c r="M9" s="42">
        <f>COUNTIF(Vertices[Closeness Centrality],"&gt;= "&amp;L9)-COUNTIF(Vertices[Closeness Centrality],"&gt;="&amp;L10)</f>
        <v>2</v>
      </c>
      <c r="N9" s="41">
        <f t="shared" si="6"/>
        <v>0.026046109090909094</v>
      </c>
      <c r="O9" s="42">
        <f>COUNTIF(Vertices[Eigenvector Centrality],"&gt;= "&amp;N9)-COUNTIF(Vertices[Eigenvector Centrality],"&gt;="&amp;N10)</f>
        <v>0</v>
      </c>
      <c r="P9" s="41">
        <f t="shared" si="7"/>
        <v>0.8664502727272725</v>
      </c>
      <c r="Q9" s="42">
        <f>COUNTIF(Vertices[PageRank],"&gt;= "&amp;P9)-COUNTIF(Vertices[PageRank],"&gt;="&amp;P10)</f>
        <v>1</v>
      </c>
      <c r="R9" s="41">
        <f t="shared" si="8"/>
        <v>0.1272727272727273</v>
      </c>
      <c r="S9" s="46">
        <f>COUNTIF(Vertices[Clustering Coefficient],"&gt;= "&amp;R9)-COUNTIF(Vertices[Clustering Coefficient],"&gt;="&amp;R10)</f>
        <v>1</v>
      </c>
      <c r="T9" s="41" t="e">
        <f ca="1" t="shared" si="9"/>
        <v>#REF!</v>
      </c>
      <c r="U9" s="42" t="e">
        <f ca="1" t="shared" si="0"/>
        <v>#REF!</v>
      </c>
    </row>
    <row r="10" spans="1:21" ht="15">
      <c r="A10" s="36" t="s">
        <v>914</v>
      </c>
      <c r="B10" s="36">
        <v>3</v>
      </c>
      <c r="D10" s="34">
        <f t="shared" si="1"/>
        <v>0</v>
      </c>
      <c r="E10" s="3">
        <f>COUNTIF(Vertices[Degree],"&gt;= "&amp;D10)-COUNTIF(Vertices[Degree],"&gt;="&amp;D11)</f>
        <v>0</v>
      </c>
      <c r="F10" s="39">
        <f t="shared" si="2"/>
        <v>1.7454545454545456</v>
      </c>
      <c r="G10" s="40">
        <f>COUNTIF(Vertices[In-Degree],"&gt;= "&amp;F10)-COUNTIF(Vertices[In-Degree],"&gt;="&amp;F11)</f>
        <v>0</v>
      </c>
      <c r="H10" s="39">
        <f t="shared" si="3"/>
        <v>1.0181818181818179</v>
      </c>
      <c r="I10" s="40">
        <f>COUNTIF(Vertices[Out-Degree],"&gt;= "&amp;H10)-COUNTIF(Vertices[Out-Degree],"&gt;="&amp;H11)</f>
        <v>0</v>
      </c>
      <c r="J10" s="39">
        <f t="shared" si="4"/>
        <v>23.709090909090914</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0.029766981818181822</v>
      </c>
      <c r="O10" s="40">
        <f>COUNTIF(Vertices[Eigenvector Centrality],"&gt;= "&amp;N10)-COUNTIF(Vertices[Eigenvector Centrality],"&gt;="&amp;N11)</f>
        <v>0</v>
      </c>
      <c r="P10" s="39">
        <f t="shared" si="7"/>
        <v>0.9294384545454543</v>
      </c>
      <c r="Q10" s="40">
        <f>COUNTIF(Vertices[PageRank],"&gt;= "&amp;P10)-COUNTIF(Vertices[PageRank],"&gt;="&amp;P11)</f>
        <v>2</v>
      </c>
      <c r="R10" s="39">
        <f t="shared" si="8"/>
        <v>0.14545454545454548</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1.9636363636363638</v>
      </c>
      <c r="G11" s="42">
        <f>COUNTIF(Vertices[In-Degree],"&gt;= "&amp;F11)-COUNTIF(Vertices[In-Degree],"&gt;="&amp;F12)</f>
        <v>6</v>
      </c>
      <c r="H11" s="41">
        <f t="shared" si="3"/>
        <v>1.145454545454545</v>
      </c>
      <c r="I11" s="42">
        <f>COUNTIF(Vertices[Out-Degree],"&gt;= "&amp;H11)-COUNTIF(Vertices[Out-Degree],"&gt;="&amp;H12)</f>
        <v>0</v>
      </c>
      <c r="J11" s="41">
        <f t="shared" si="4"/>
        <v>26.67272727272728</v>
      </c>
      <c r="K11" s="42">
        <f>COUNTIF(Vertices[Betweenness Centrality],"&gt;= "&amp;J11)-COUNTIF(Vertices[Betweenness Centrality],"&gt;="&amp;J12)</f>
        <v>1</v>
      </c>
      <c r="L11" s="41">
        <f t="shared" si="5"/>
        <v>0.16363636363636366</v>
      </c>
      <c r="M11" s="42">
        <f>COUNTIF(Vertices[Closeness Centrality],"&gt;= "&amp;L11)-COUNTIF(Vertices[Closeness Centrality],"&gt;="&amp;L12)</f>
        <v>3</v>
      </c>
      <c r="N11" s="41">
        <f t="shared" si="6"/>
        <v>0.03348785454545455</v>
      </c>
      <c r="O11" s="42">
        <f>COUNTIF(Vertices[Eigenvector Centrality],"&gt;= "&amp;N11)-COUNTIF(Vertices[Eigenvector Centrality],"&gt;="&amp;N12)</f>
        <v>0</v>
      </c>
      <c r="P11" s="41">
        <f t="shared" si="7"/>
        <v>0.992426636363636</v>
      </c>
      <c r="Q11" s="42">
        <f>COUNTIF(Vertices[PageRank],"&gt;= "&amp;P11)-COUNTIF(Vertices[PageRank],"&gt;="&amp;P12)</f>
        <v>5</v>
      </c>
      <c r="R11" s="41">
        <f t="shared" si="8"/>
        <v>0.16363636363636366</v>
      </c>
      <c r="S11" s="46">
        <f>COUNTIF(Vertices[Clustering Coefficient],"&gt;= "&amp;R11)-COUNTIF(Vertices[Clustering Coefficient],"&gt;="&amp;R12)</f>
        <v>1</v>
      </c>
      <c r="T11" s="41" t="e">
        <f ca="1" t="shared" si="9"/>
        <v>#REF!</v>
      </c>
      <c r="U11" s="42" t="e">
        <f ca="1" t="shared" si="0"/>
        <v>#REF!</v>
      </c>
    </row>
    <row r="12" spans="1:21" ht="15">
      <c r="A12" s="36" t="s">
        <v>255</v>
      </c>
      <c r="B12" s="36">
        <v>51</v>
      </c>
      <c r="D12" s="34">
        <f t="shared" si="1"/>
        <v>0</v>
      </c>
      <c r="E12" s="3">
        <f>COUNTIF(Vertices[Degree],"&gt;= "&amp;D12)-COUNTIF(Vertices[Degree],"&gt;="&amp;D13)</f>
        <v>0</v>
      </c>
      <c r="F12" s="39">
        <f t="shared" si="2"/>
        <v>2.181818181818182</v>
      </c>
      <c r="G12" s="40">
        <f>COUNTIF(Vertices[In-Degree],"&gt;= "&amp;F12)-COUNTIF(Vertices[In-Degree],"&gt;="&amp;F13)</f>
        <v>0</v>
      </c>
      <c r="H12" s="39">
        <f t="shared" si="3"/>
        <v>1.2727272727272723</v>
      </c>
      <c r="I12" s="40">
        <f>COUNTIF(Vertices[Out-Degree],"&gt;= "&amp;H12)-COUNTIF(Vertices[Out-Degree],"&gt;="&amp;H13)</f>
        <v>0</v>
      </c>
      <c r="J12" s="39">
        <f t="shared" si="4"/>
        <v>29.636363636363644</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0.037208727272727275</v>
      </c>
      <c r="O12" s="40">
        <f>COUNTIF(Vertices[Eigenvector Centrality],"&gt;= "&amp;N12)-COUNTIF(Vertices[Eigenvector Centrality],"&gt;="&amp;N13)</f>
        <v>0</v>
      </c>
      <c r="P12" s="39">
        <f t="shared" si="7"/>
        <v>1.055414818181818</v>
      </c>
      <c r="Q12" s="40">
        <f>COUNTIF(Vertices[PageRank],"&gt;= "&amp;P12)-COUNTIF(Vertices[PageRank],"&gt;="&amp;P13)</f>
        <v>1</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256</v>
      </c>
      <c r="B13" s="36">
        <v>2</v>
      </c>
      <c r="D13" s="34">
        <f t="shared" si="1"/>
        <v>0</v>
      </c>
      <c r="E13" s="3">
        <f>COUNTIF(Vertices[Degree],"&gt;= "&amp;D13)-COUNTIF(Vertices[Degree],"&gt;="&amp;D14)</f>
        <v>0</v>
      </c>
      <c r="F13" s="41">
        <f t="shared" si="2"/>
        <v>2.4000000000000004</v>
      </c>
      <c r="G13" s="42">
        <f>COUNTIF(Vertices[In-Degree],"&gt;= "&amp;F13)-COUNTIF(Vertices[In-Degree],"&gt;="&amp;F14)</f>
        <v>0</v>
      </c>
      <c r="H13" s="41">
        <f t="shared" si="3"/>
        <v>1.3999999999999995</v>
      </c>
      <c r="I13" s="42">
        <f>COUNTIF(Vertices[Out-Degree],"&gt;= "&amp;H13)-COUNTIF(Vertices[Out-Degree],"&gt;="&amp;H14)</f>
        <v>0</v>
      </c>
      <c r="J13" s="41">
        <f t="shared" si="4"/>
        <v>32.60000000000001</v>
      </c>
      <c r="K13" s="42">
        <f>COUNTIF(Vertices[Betweenness Centrality],"&gt;= "&amp;J13)-COUNTIF(Vertices[Betweenness Centrality],"&gt;="&amp;J14)</f>
        <v>1</v>
      </c>
      <c r="L13" s="41">
        <f t="shared" si="5"/>
        <v>0.20000000000000004</v>
      </c>
      <c r="M13" s="42">
        <f>COUNTIF(Vertices[Closeness Centrality],"&gt;= "&amp;L13)-COUNTIF(Vertices[Closeness Centrality],"&gt;="&amp;L14)</f>
        <v>1</v>
      </c>
      <c r="N13" s="41">
        <f t="shared" si="6"/>
        <v>0.040929600000000003</v>
      </c>
      <c r="O13" s="42">
        <f>COUNTIF(Vertices[Eigenvector Centrality],"&gt;= "&amp;N13)-COUNTIF(Vertices[Eigenvector Centrality],"&gt;="&amp;N14)</f>
        <v>3</v>
      </c>
      <c r="P13" s="41">
        <f t="shared" si="7"/>
        <v>1.1184029999999998</v>
      </c>
      <c r="Q13" s="42">
        <f>COUNTIF(Vertices[PageRank],"&gt;= "&amp;P13)-COUNTIF(Vertices[PageRank],"&gt;="&amp;P14)</f>
        <v>1</v>
      </c>
      <c r="R13" s="41">
        <f t="shared" si="8"/>
        <v>0.20000000000000004</v>
      </c>
      <c r="S13" s="46">
        <f>COUNTIF(Vertices[Clustering Coefficient],"&gt;= "&amp;R13)-COUNTIF(Vertices[Clustering Coefficient],"&gt;="&amp;R14)</f>
        <v>0</v>
      </c>
      <c r="T13" s="41" t="e">
        <f ca="1" t="shared" si="9"/>
        <v>#REF!</v>
      </c>
      <c r="U13" s="42" t="e">
        <f ca="1" t="shared" si="0"/>
        <v>#REF!</v>
      </c>
    </row>
    <row r="14" spans="1:21" ht="15">
      <c r="A14" s="36" t="s">
        <v>176</v>
      </c>
      <c r="B14" s="36">
        <v>21</v>
      </c>
      <c r="D14" s="34">
        <f t="shared" si="1"/>
        <v>0</v>
      </c>
      <c r="E14" s="3">
        <f>COUNTIF(Vertices[Degree],"&gt;= "&amp;D14)-COUNTIF(Vertices[Degree],"&gt;="&amp;D15)</f>
        <v>0</v>
      </c>
      <c r="F14" s="39">
        <f t="shared" si="2"/>
        <v>2.6181818181818186</v>
      </c>
      <c r="G14" s="40">
        <f>COUNTIF(Vertices[In-Degree],"&gt;= "&amp;F14)-COUNTIF(Vertices[In-Degree],"&gt;="&amp;F15)</f>
        <v>0</v>
      </c>
      <c r="H14" s="39">
        <f t="shared" si="3"/>
        <v>1.5272727272727267</v>
      </c>
      <c r="I14" s="40">
        <f>COUNTIF(Vertices[Out-Degree],"&gt;= "&amp;H14)-COUNTIF(Vertices[Out-Degree],"&gt;="&amp;H15)</f>
        <v>0</v>
      </c>
      <c r="J14" s="39">
        <f t="shared" si="4"/>
        <v>35.56363636363637</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0.04465047272727273</v>
      </c>
      <c r="O14" s="40">
        <f>COUNTIF(Vertices[Eigenvector Centrality],"&gt;= "&amp;N14)-COUNTIF(Vertices[Eigenvector Centrality],"&gt;="&amp;N15)</f>
        <v>0</v>
      </c>
      <c r="P14" s="39">
        <f t="shared" si="7"/>
        <v>1.1813911818181817</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2.836363636363637</v>
      </c>
      <c r="G15" s="42">
        <f>COUNTIF(Vertices[In-Degree],"&gt;= "&amp;F15)-COUNTIF(Vertices[In-Degree],"&gt;="&amp;F16)</f>
        <v>3</v>
      </c>
      <c r="H15" s="41">
        <f t="shared" si="3"/>
        <v>1.6545454545454539</v>
      </c>
      <c r="I15" s="42">
        <f>COUNTIF(Vertices[Out-Degree],"&gt;= "&amp;H15)-COUNTIF(Vertices[Out-Degree],"&gt;="&amp;H16)</f>
        <v>0</v>
      </c>
      <c r="J15" s="41">
        <f t="shared" si="4"/>
        <v>38.52727272727273</v>
      </c>
      <c r="K15" s="42">
        <f>COUNTIF(Vertices[Betweenness Centrality],"&gt;= "&amp;J15)-COUNTIF(Vertices[Betweenness Centrality],"&gt;="&amp;J16)</f>
        <v>0</v>
      </c>
      <c r="L15" s="41">
        <f t="shared" si="5"/>
        <v>0.23636363636363641</v>
      </c>
      <c r="M15" s="42">
        <f>COUNTIF(Vertices[Closeness Centrality],"&gt;= "&amp;L15)-COUNTIF(Vertices[Closeness Centrality],"&gt;="&amp;L16)</f>
        <v>2</v>
      </c>
      <c r="N15" s="41">
        <f t="shared" si="6"/>
        <v>0.04837134545454546</v>
      </c>
      <c r="O15" s="42">
        <f>COUNTIF(Vertices[Eigenvector Centrality],"&gt;= "&amp;N15)-COUNTIF(Vertices[Eigenvector Centrality],"&gt;="&amp;N16)</f>
        <v>1</v>
      </c>
      <c r="P15" s="41">
        <f t="shared" si="7"/>
        <v>1.2443793636363636</v>
      </c>
      <c r="Q15" s="42">
        <f>COUNTIF(Vertices[PageRank],"&gt;= "&amp;P15)-COUNTIF(Vertices[PageRank],"&gt;="&amp;P16)</f>
        <v>2</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151</v>
      </c>
      <c r="B16" s="36">
        <v>21</v>
      </c>
      <c r="D16" s="34">
        <f t="shared" si="1"/>
        <v>0</v>
      </c>
      <c r="E16" s="3">
        <f>COUNTIF(Vertices[Degree],"&gt;= "&amp;D16)-COUNTIF(Vertices[Degree],"&gt;="&amp;D17)</f>
        <v>0</v>
      </c>
      <c r="F16" s="39">
        <f t="shared" si="2"/>
        <v>3.054545454545455</v>
      </c>
      <c r="G16" s="40">
        <f>COUNTIF(Vertices[In-Degree],"&gt;= "&amp;F16)-COUNTIF(Vertices[In-Degree],"&gt;="&amp;F17)</f>
        <v>0</v>
      </c>
      <c r="H16" s="39">
        <f t="shared" si="3"/>
        <v>1.781818181818181</v>
      </c>
      <c r="I16" s="40">
        <f>COUNTIF(Vertices[Out-Degree],"&gt;= "&amp;H16)-COUNTIF(Vertices[Out-Degree],"&gt;="&amp;H17)</f>
        <v>0</v>
      </c>
      <c r="J16" s="39">
        <f t="shared" si="4"/>
        <v>41.49090909090909</v>
      </c>
      <c r="K16" s="40">
        <f>COUNTIF(Vertices[Betweenness Centrality],"&gt;= "&amp;J16)-COUNTIF(Vertices[Betweenness Centrality],"&gt;="&amp;J17)</f>
        <v>1</v>
      </c>
      <c r="L16" s="39">
        <f t="shared" si="5"/>
        <v>0.2545454545454546</v>
      </c>
      <c r="M16" s="40">
        <f>COUNTIF(Vertices[Closeness Centrality],"&gt;= "&amp;L16)-COUNTIF(Vertices[Closeness Centrality],"&gt;="&amp;L17)</f>
        <v>0</v>
      </c>
      <c r="N16" s="39">
        <f t="shared" si="6"/>
        <v>0.05209221818181819</v>
      </c>
      <c r="O16" s="40">
        <f>COUNTIF(Vertices[Eigenvector Centrality],"&gt;= "&amp;N16)-COUNTIF(Vertices[Eigenvector Centrality],"&gt;="&amp;N17)</f>
        <v>0</v>
      </c>
      <c r="P16" s="39">
        <f t="shared" si="7"/>
        <v>1.3073675454545455</v>
      </c>
      <c r="Q16" s="40">
        <f>COUNTIF(Vertices[PageRank],"&gt;= "&amp;P16)-COUNTIF(Vertices[PageRank],"&gt;="&amp;P17)</f>
        <v>1</v>
      </c>
      <c r="R16" s="39">
        <f t="shared" si="8"/>
        <v>0.2545454545454546</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3.2727272727272734</v>
      </c>
      <c r="G17" s="42">
        <f>COUNTIF(Vertices[In-Degree],"&gt;= "&amp;F17)-COUNTIF(Vertices[In-Degree],"&gt;="&amp;F18)</f>
        <v>0</v>
      </c>
      <c r="H17" s="41">
        <f t="shared" si="3"/>
        <v>1.9090909090909083</v>
      </c>
      <c r="I17" s="42">
        <f>COUNTIF(Vertices[Out-Degree],"&gt;= "&amp;H17)-COUNTIF(Vertices[Out-Degree],"&gt;="&amp;H18)</f>
        <v>10</v>
      </c>
      <c r="J17" s="41">
        <f t="shared" si="4"/>
        <v>44.45454545454545</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0.055813090909090916</v>
      </c>
      <c r="O17" s="42">
        <f>COUNTIF(Vertices[Eigenvector Centrality],"&gt;= "&amp;N17)-COUNTIF(Vertices[Eigenvector Centrality],"&gt;="&amp;N18)</f>
        <v>0</v>
      </c>
      <c r="P17" s="41">
        <f t="shared" si="7"/>
        <v>1.3703557272727274</v>
      </c>
      <c r="Q17" s="42">
        <f>COUNTIF(Vertices[PageRank],"&gt;= "&amp;P17)-COUNTIF(Vertices[PageRank],"&gt;="&amp;P18)</f>
        <v>1</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170</v>
      </c>
      <c r="B18" s="36">
        <v>0.023255813953488372</v>
      </c>
      <c r="D18" s="34">
        <f t="shared" si="1"/>
        <v>0</v>
      </c>
      <c r="E18" s="3">
        <f>COUNTIF(Vertices[Degree],"&gt;= "&amp;D18)-COUNTIF(Vertices[Degree],"&gt;="&amp;D19)</f>
        <v>0</v>
      </c>
      <c r="F18" s="39">
        <f t="shared" si="2"/>
        <v>3.4909090909090916</v>
      </c>
      <c r="G18" s="40">
        <f>COUNTIF(Vertices[In-Degree],"&gt;= "&amp;F18)-COUNTIF(Vertices[In-Degree],"&gt;="&amp;F19)</f>
        <v>0</v>
      </c>
      <c r="H18" s="39">
        <f t="shared" si="3"/>
        <v>2.0363636363636357</v>
      </c>
      <c r="I18" s="40">
        <f>COUNTIF(Vertices[Out-Degree],"&gt;= "&amp;H18)-COUNTIF(Vertices[Out-Degree],"&gt;="&amp;H19)</f>
        <v>0</v>
      </c>
      <c r="J18" s="39">
        <f t="shared" si="4"/>
        <v>47.418181818181814</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0.059533963636363645</v>
      </c>
      <c r="O18" s="40">
        <f>COUNTIF(Vertices[Eigenvector Centrality],"&gt;= "&amp;N18)-COUNTIF(Vertices[Eigenvector Centrality],"&gt;="&amp;N19)</f>
        <v>0</v>
      </c>
      <c r="P18" s="39">
        <f t="shared" si="7"/>
        <v>1.4333439090909093</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36" t="s">
        <v>171</v>
      </c>
      <c r="B19" s="36">
        <v>0.045454545454545456</v>
      </c>
      <c r="D19" s="34">
        <f t="shared" si="1"/>
        <v>0</v>
      </c>
      <c r="E19" s="3">
        <f>COUNTIF(Vertices[Degree],"&gt;= "&amp;D19)-COUNTIF(Vertices[Degree],"&gt;="&amp;D20)</f>
        <v>0</v>
      </c>
      <c r="F19" s="41">
        <f t="shared" si="2"/>
        <v>3.70909090909091</v>
      </c>
      <c r="G19" s="42">
        <f>COUNTIF(Vertices[In-Degree],"&gt;= "&amp;F19)-COUNTIF(Vertices[In-Degree],"&gt;="&amp;F20)</f>
        <v>0</v>
      </c>
      <c r="H19" s="41">
        <f t="shared" si="3"/>
        <v>2.163636363636363</v>
      </c>
      <c r="I19" s="42">
        <f>COUNTIF(Vertices[Out-Degree],"&gt;= "&amp;H19)-COUNTIF(Vertices[Out-Degree],"&gt;="&amp;H20)</f>
        <v>0</v>
      </c>
      <c r="J19" s="41">
        <f t="shared" si="4"/>
        <v>50.381818181818176</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0.06325483636363637</v>
      </c>
      <c r="O19" s="42">
        <f>COUNTIF(Vertices[Eigenvector Centrality],"&gt;= "&amp;N19)-COUNTIF(Vertices[Eigenvector Centrality],"&gt;="&amp;N20)</f>
        <v>0</v>
      </c>
      <c r="P19" s="41">
        <f t="shared" si="7"/>
        <v>1.4963320909090911</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3.927272727272728</v>
      </c>
      <c r="G20" s="40">
        <f>COUNTIF(Vertices[In-Degree],"&gt;= "&amp;F20)-COUNTIF(Vertices[In-Degree],"&gt;="&amp;F21)</f>
        <v>1</v>
      </c>
      <c r="H20" s="39">
        <f t="shared" si="3"/>
        <v>2.2909090909090906</v>
      </c>
      <c r="I20" s="40">
        <f>COUNTIF(Vertices[Out-Degree],"&gt;= "&amp;H20)-COUNTIF(Vertices[Out-Degree],"&gt;="&amp;H21)</f>
        <v>0</v>
      </c>
      <c r="J20" s="39">
        <f t="shared" si="4"/>
        <v>53.34545454545454</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0.0669757090909091</v>
      </c>
      <c r="O20" s="40">
        <f>COUNTIF(Vertices[Eigenvector Centrality],"&gt;= "&amp;N20)-COUNTIF(Vertices[Eigenvector Centrality],"&gt;="&amp;N21)</f>
        <v>0</v>
      </c>
      <c r="P20" s="39">
        <f t="shared" si="7"/>
        <v>1.559320272727273</v>
      </c>
      <c r="Q20" s="40">
        <f>COUNTIF(Vertices[PageRank],"&gt;= "&amp;P20)-COUNTIF(Vertices[PageRank],"&gt;="&amp;P21)</f>
        <v>1</v>
      </c>
      <c r="R20" s="39">
        <f t="shared" si="8"/>
        <v>0.3272727272727273</v>
      </c>
      <c r="S20" s="45">
        <f>COUNTIF(Vertices[Clustering Coefficient],"&gt;= "&amp;R20)-COUNTIF(Vertices[Clustering Coefficient],"&gt;="&amp;R21)</f>
        <v>0</v>
      </c>
      <c r="T20" s="39" t="e">
        <f ca="1" t="shared" si="9"/>
        <v>#REF!</v>
      </c>
      <c r="U20" s="40" t="e">
        <f ca="1" t="shared" si="0"/>
        <v>#REF!</v>
      </c>
    </row>
    <row r="21" spans="1:21" ht="15">
      <c r="A21" s="36" t="s">
        <v>152</v>
      </c>
      <c r="B21" s="36">
        <v>10</v>
      </c>
      <c r="D21" s="34">
        <f t="shared" si="1"/>
        <v>0</v>
      </c>
      <c r="E21" s="3">
        <f>COUNTIF(Vertices[Degree],"&gt;= "&amp;D21)-COUNTIF(Vertices[Degree],"&gt;="&amp;D22)</f>
        <v>0</v>
      </c>
      <c r="F21" s="41">
        <f t="shared" si="2"/>
        <v>4.145454545454546</v>
      </c>
      <c r="G21" s="42">
        <f>COUNTIF(Vertices[In-Degree],"&gt;= "&amp;F21)-COUNTIF(Vertices[In-Degree],"&gt;="&amp;F22)</f>
        <v>0</v>
      </c>
      <c r="H21" s="41">
        <f t="shared" si="3"/>
        <v>2.418181818181818</v>
      </c>
      <c r="I21" s="42">
        <f>COUNTIF(Vertices[Out-Degree],"&gt;= "&amp;H21)-COUNTIF(Vertices[Out-Degree],"&gt;="&amp;H22)</f>
        <v>0</v>
      </c>
      <c r="J21" s="41">
        <f t="shared" si="4"/>
        <v>56.3090909090909</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0.07069658181818182</v>
      </c>
      <c r="O21" s="42">
        <f>COUNTIF(Vertices[Eigenvector Centrality],"&gt;= "&amp;N21)-COUNTIF(Vertices[Eigenvector Centrality],"&gt;="&amp;N22)</f>
        <v>6</v>
      </c>
      <c r="P21" s="41">
        <f t="shared" si="7"/>
        <v>1.622308454545455</v>
      </c>
      <c r="Q21" s="42">
        <f>COUNTIF(Vertices[PageRank],"&gt;= "&amp;P21)-COUNTIF(Vertices[PageRank],"&gt;="&amp;P22)</f>
        <v>1</v>
      </c>
      <c r="R21" s="41">
        <f t="shared" si="8"/>
        <v>0.3454545454545455</v>
      </c>
      <c r="S21" s="46">
        <f>COUNTIF(Vertices[Clustering Coefficient],"&gt;= "&amp;R21)-COUNTIF(Vertices[Clustering Coefficient],"&gt;="&amp;R22)</f>
        <v>0</v>
      </c>
      <c r="T21" s="41" t="e">
        <f ca="1" t="shared" si="9"/>
        <v>#REF!</v>
      </c>
      <c r="U21" s="42" t="e">
        <f ca="1" t="shared" si="0"/>
        <v>#REF!</v>
      </c>
    </row>
    <row r="22" spans="1:21" ht="15">
      <c r="A22" s="36" t="s">
        <v>153</v>
      </c>
      <c r="B22" s="36">
        <v>4</v>
      </c>
      <c r="D22" s="34">
        <f t="shared" si="1"/>
        <v>0</v>
      </c>
      <c r="E22" s="3">
        <f>COUNTIF(Vertices[Degree],"&gt;= "&amp;D22)-COUNTIF(Vertices[Degree],"&gt;="&amp;D23)</f>
        <v>0</v>
      </c>
      <c r="F22" s="39">
        <f t="shared" si="2"/>
        <v>4.363636363636364</v>
      </c>
      <c r="G22" s="40">
        <f>COUNTIF(Vertices[In-Degree],"&gt;= "&amp;F22)-COUNTIF(Vertices[In-Degree],"&gt;="&amp;F23)</f>
        <v>0</v>
      </c>
      <c r="H22" s="39">
        <f t="shared" si="3"/>
        <v>2.5454545454545454</v>
      </c>
      <c r="I22" s="40">
        <f>COUNTIF(Vertices[Out-Degree],"&gt;= "&amp;H22)-COUNTIF(Vertices[Out-Degree],"&gt;="&amp;H23)</f>
        <v>0</v>
      </c>
      <c r="J22" s="39">
        <f t="shared" si="4"/>
        <v>59.27272727272726</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0.07441745454545455</v>
      </c>
      <c r="O22" s="40">
        <f>COUNTIF(Vertices[Eigenvector Centrality],"&gt;= "&amp;N22)-COUNTIF(Vertices[Eigenvector Centrality],"&gt;="&amp;N23)</f>
        <v>0</v>
      </c>
      <c r="P22" s="39">
        <f t="shared" si="7"/>
        <v>1.6852966363636368</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154</v>
      </c>
      <c r="B23" s="36">
        <v>16</v>
      </c>
      <c r="D23" s="34">
        <f t="shared" si="1"/>
        <v>0</v>
      </c>
      <c r="E23" s="3">
        <f>COUNTIF(Vertices[Degree],"&gt;= "&amp;D23)-COUNTIF(Vertices[Degree],"&gt;="&amp;D24)</f>
        <v>0</v>
      </c>
      <c r="F23" s="41">
        <f t="shared" si="2"/>
        <v>4.581818181818182</v>
      </c>
      <c r="G23" s="42">
        <f>COUNTIF(Vertices[In-Degree],"&gt;= "&amp;F23)-COUNTIF(Vertices[In-Degree],"&gt;="&amp;F24)</f>
        <v>0</v>
      </c>
      <c r="H23" s="41">
        <f t="shared" si="3"/>
        <v>2.672727272727273</v>
      </c>
      <c r="I23" s="42">
        <f>COUNTIF(Vertices[Out-Degree],"&gt;= "&amp;H23)-COUNTIF(Vertices[Out-Degree],"&gt;="&amp;H24)</f>
        <v>0</v>
      </c>
      <c r="J23" s="41">
        <f t="shared" si="4"/>
        <v>62.23636363636362</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0.07813832727272728</v>
      </c>
      <c r="O23" s="42">
        <f>COUNTIF(Vertices[Eigenvector Centrality],"&gt;= "&amp;N23)-COUNTIF(Vertices[Eigenvector Centrality],"&gt;="&amp;N24)</f>
        <v>0</v>
      </c>
      <c r="P23" s="41">
        <f t="shared" si="7"/>
        <v>1.7482848181818187</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155</v>
      </c>
      <c r="B24" s="36">
        <v>32</v>
      </c>
      <c r="D24" s="34">
        <f t="shared" si="1"/>
        <v>0</v>
      </c>
      <c r="E24" s="3">
        <f>COUNTIF(Vertices[Degree],"&gt;= "&amp;D24)-COUNTIF(Vertices[Degree],"&gt;="&amp;D25)</f>
        <v>0</v>
      </c>
      <c r="F24" s="39">
        <f t="shared" si="2"/>
        <v>4.8</v>
      </c>
      <c r="G24" s="40">
        <f>COUNTIF(Vertices[In-Degree],"&gt;= "&amp;F24)-COUNTIF(Vertices[In-Degree],"&gt;="&amp;F25)</f>
        <v>0</v>
      </c>
      <c r="H24" s="39">
        <f t="shared" si="3"/>
        <v>2.8000000000000003</v>
      </c>
      <c r="I24" s="40">
        <f>COUNTIF(Vertices[Out-Degree],"&gt;= "&amp;H24)-COUNTIF(Vertices[Out-Degree],"&gt;="&amp;H25)</f>
        <v>0</v>
      </c>
      <c r="J24" s="39">
        <f t="shared" si="4"/>
        <v>65.19999999999999</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0.08185920000000001</v>
      </c>
      <c r="O24" s="40">
        <f>COUNTIF(Vertices[Eigenvector Centrality],"&gt;= "&amp;N24)-COUNTIF(Vertices[Eigenvector Centrality],"&gt;="&amp;N25)</f>
        <v>0</v>
      </c>
      <c r="P24" s="39">
        <f t="shared" si="7"/>
        <v>1.8112730000000006</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5.018181818181818</v>
      </c>
      <c r="G25" s="42">
        <f>COUNTIF(Vertices[In-Degree],"&gt;= "&amp;F25)-COUNTIF(Vertices[In-Degree],"&gt;="&amp;F26)</f>
        <v>0</v>
      </c>
      <c r="H25" s="41">
        <f t="shared" si="3"/>
        <v>2.9272727272727277</v>
      </c>
      <c r="I25" s="42">
        <f>COUNTIF(Vertices[Out-Degree],"&gt;= "&amp;H25)-COUNTIF(Vertices[Out-Degree],"&gt;="&amp;H26)</f>
        <v>0</v>
      </c>
      <c r="J25" s="41">
        <f t="shared" si="4"/>
        <v>68.16363636363636</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0.08558007272727274</v>
      </c>
      <c r="O25" s="42">
        <f>COUNTIF(Vertices[Eigenvector Centrality],"&gt;= "&amp;N25)-COUNTIF(Vertices[Eigenvector Centrality],"&gt;="&amp;N26)</f>
        <v>0</v>
      </c>
      <c r="P25" s="41">
        <f t="shared" si="7"/>
        <v>1.8742611818181825</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156</v>
      </c>
      <c r="B26" s="36">
        <v>4</v>
      </c>
      <c r="D26" s="34">
        <f t="shared" si="1"/>
        <v>0</v>
      </c>
      <c r="E26" s="3">
        <f>COUNTIF(Vertices[Degree],"&gt;= "&amp;D26)-COUNTIF(Vertices[Degree],"&gt;="&amp;D28)</f>
        <v>0</v>
      </c>
      <c r="F26" s="39">
        <f t="shared" si="2"/>
        <v>5.236363636363635</v>
      </c>
      <c r="G26" s="40">
        <f>COUNTIF(Vertices[In-Degree],"&gt;= "&amp;F26)-COUNTIF(Vertices[In-Degree],"&gt;="&amp;F28)</f>
        <v>0</v>
      </c>
      <c r="H26" s="39">
        <f t="shared" si="3"/>
        <v>3.054545454545455</v>
      </c>
      <c r="I26" s="40">
        <f>COUNTIF(Vertices[Out-Degree],"&gt;= "&amp;H26)-COUNTIF(Vertices[Out-Degree],"&gt;="&amp;H28)</f>
        <v>0</v>
      </c>
      <c r="J26" s="39">
        <f t="shared" si="4"/>
        <v>71.12727272727273</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0.08930094545454546</v>
      </c>
      <c r="O26" s="40">
        <f>COUNTIF(Vertices[Eigenvector Centrality],"&gt;= "&amp;N26)-COUNTIF(Vertices[Eigenvector Centrality],"&gt;="&amp;N28)</f>
        <v>0</v>
      </c>
      <c r="P26" s="39">
        <f t="shared" si="7"/>
        <v>1.9372493636363644</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1.91687</v>
      </c>
      <c r="D27" s="34"/>
      <c r="E27" s="3">
        <f>COUNTIF(Vertices[Degree],"&gt;= "&amp;D27)-COUNTIF(Vertices[Degree],"&gt;="&amp;D28)</f>
        <v>0</v>
      </c>
      <c r="F27" s="78"/>
      <c r="G27" s="79">
        <f>COUNTIF(Vertices[In-Degree],"&gt;= "&amp;F27)-COUNTIF(Vertices[In-Degree],"&gt;="&amp;F28)</f>
        <v>-2</v>
      </c>
      <c r="H27" s="78"/>
      <c r="I27" s="79">
        <f>COUNTIF(Vertices[Out-Degree],"&gt;= "&amp;H27)-COUNTIF(Vertices[Out-Degree],"&gt;="&amp;H28)</f>
        <v>-3</v>
      </c>
      <c r="J27" s="78"/>
      <c r="K27" s="79">
        <f>COUNTIF(Vertices[Betweenness Centrality],"&gt;= "&amp;J27)-COUNTIF(Vertices[Betweenness Centrality],"&gt;="&amp;J28)</f>
        <v>-2</v>
      </c>
      <c r="L27" s="78"/>
      <c r="M27" s="79">
        <f>COUNTIF(Vertices[Closeness Centrality],"&gt;= "&amp;L27)-COUNTIF(Vertices[Closeness Centrality],"&gt;="&amp;L28)</f>
        <v>-4</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-11</v>
      </c>
      <c r="T27" s="78"/>
      <c r="U27" s="79">
        <f ca="1">COUNTIF(Vertices[Clustering Coefficient],"&gt;= "&amp;T27)-COUNTIF(Vertices[Clustering Coefficient],"&gt;="&amp;T28)</f>
        <v>0</v>
      </c>
    </row>
    <row r="28" spans="1:21" ht="15">
      <c r="A28" s="129"/>
      <c r="B28" s="129"/>
      <c r="D28" s="34">
        <f>D26+($D$57-$D$2)/BinDivisor</f>
        <v>0</v>
      </c>
      <c r="E28" s="3">
        <f>COUNTIF(Vertices[Degree],"&gt;= "&amp;D28)-COUNTIF(Vertices[Degree],"&gt;="&amp;D40)</f>
        <v>0</v>
      </c>
      <c r="F28" s="41">
        <f>F26+($F$57-$F$2)/BinDivisor</f>
        <v>5.454545454545453</v>
      </c>
      <c r="G28" s="42">
        <f>COUNTIF(Vertices[In-Degree],"&gt;= "&amp;F28)-COUNTIF(Vertices[In-Degree],"&gt;="&amp;F40)</f>
        <v>0</v>
      </c>
      <c r="H28" s="41">
        <f>H26+($H$57-$H$2)/BinDivisor</f>
        <v>3.1818181818181825</v>
      </c>
      <c r="I28" s="42">
        <f>COUNTIF(Vertices[Out-Degree],"&gt;= "&amp;H28)-COUNTIF(Vertices[Out-Degree],"&gt;="&amp;H40)</f>
        <v>0</v>
      </c>
      <c r="J28" s="41">
        <f>J26+($J$57-$J$2)/BinDivisor</f>
        <v>74.0909090909091</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0.09302181818181819</v>
      </c>
      <c r="O28" s="42">
        <f>COUNTIF(Vertices[Eigenvector Centrality],"&gt;= "&amp;N28)-COUNTIF(Vertices[Eigenvector Centrality],"&gt;="&amp;N40)</f>
        <v>0</v>
      </c>
      <c r="P28" s="41">
        <f>P26+($P$57-$P$2)/BinDivisor</f>
        <v>2.0002375454545462</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0.024363233665559248</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915</v>
      </c>
      <c r="B30" s="36">
        <v>0.549671</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29"/>
      <c r="B31" s="12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916</v>
      </c>
      <c r="B32" s="36" t="s">
        <v>917</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-2</v>
      </c>
      <c r="H38" s="78"/>
      <c r="I38" s="79">
        <f>COUNTIF(Vertices[Out-Degree],"&gt;= "&amp;H38)-COUNTIF(Vertices[Out-Degree],"&gt;="&amp;H40)</f>
        <v>-3</v>
      </c>
      <c r="J38" s="78"/>
      <c r="K38" s="79">
        <f>COUNTIF(Vertices[Betweenness Centrality],"&gt;= "&amp;J38)-COUNTIF(Vertices[Betweenness Centrality],"&gt;="&amp;J40)</f>
        <v>-2</v>
      </c>
      <c r="L38" s="78"/>
      <c r="M38" s="79">
        <f>COUNTIF(Vertices[Closeness Centrality],"&gt;= "&amp;L38)-COUNTIF(Vertices[Closeness Centrality],"&gt;="&amp;L40)</f>
        <v>-4</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-11</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-2</v>
      </c>
      <c r="H39" s="78"/>
      <c r="I39" s="79">
        <f>COUNTIF(Vertices[Out-Degree],"&gt;= "&amp;H39)-COUNTIF(Vertices[Out-Degree],"&gt;="&amp;H40)</f>
        <v>-3</v>
      </c>
      <c r="J39" s="78"/>
      <c r="K39" s="79">
        <f>COUNTIF(Vertices[Betweenness Centrality],"&gt;= "&amp;J39)-COUNTIF(Vertices[Betweenness Centrality],"&gt;="&amp;J40)</f>
        <v>-2</v>
      </c>
      <c r="L39" s="78"/>
      <c r="M39" s="79">
        <f>COUNTIF(Vertices[Closeness Centrality],"&gt;= "&amp;L39)-COUNTIF(Vertices[Closeness Centrality],"&gt;="&amp;L40)</f>
        <v>-4</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-11</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5.672727272727271</v>
      </c>
      <c r="G40" s="40">
        <f>COUNTIF(Vertices[In-Degree],"&gt;= "&amp;F40)-COUNTIF(Vertices[In-Degree],"&gt;="&amp;F41)</f>
        <v>0</v>
      </c>
      <c r="H40" s="39">
        <f>H28+($H$57-$H$2)/BinDivisor</f>
        <v>3.30909090909091</v>
      </c>
      <c r="I40" s="40">
        <f>COUNTIF(Vertices[Out-Degree],"&gt;= "&amp;H40)-COUNTIF(Vertices[Out-Degree],"&gt;="&amp;H41)</f>
        <v>0</v>
      </c>
      <c r="J40" s="39">
        <f>J28+($J$57-$J$2)/BinDivisor</f>
        <v>77.05454545454546</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0.09674269090909092</v>
      </c>
      <c r="O40" s="40">
        <f>COUNTIF(Vertices[Eigenvector Centrality],"&gt;= "&amp;N40)-COUNTIF(Vertices[Eigenvector Centrality],"&gt;="&amp;N41)</f>
        <v>0</v>
      </c>
      <c r="P40" s="39">
        <f>P28+($P$57-$P$2)/BinDivisor</f>
        <v>2.063225727272728</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5.890909090909089</v>
      </c>
      <c r="G41" s="42">
        <f>COUNTIF(Vertices[In-Degree],"&gt;= "&amp;F41)-COUNTIF(Vertices[In-Degree],"&gt;="&amp;F42)</f>
        <v>1</v>
      </c>
      <c r="H41" s="41">
        <f aca="true" t="shared" si="12" ref="H41:H56">H40+($H$57-$H$2)/BinDivisor</f>
        <v>3.4363636363636374</v>
      </c>
      <c r="I41" s="42">
        <f>COUNTIF(Vertices[Out-Degree],"&gt;= "&amp;H41)-COUNTIF(Vertices[Out-Degree],"&gt;="&amp;H42)</f>
        <v>0</v>
      </c>
      <c r="J41" s="41">
        <f aca="true" t="shared" si="13" ref="J41:J56">J40+($J$57-$J$2)/BinDivisor</f>
        <v>80.01818181818183</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0.10046356363636365</v>
      </c>
      <c r="O41" s="42">
        <f>COUNTIF(Vertices[Eigenvector Centrality],"&gt;= "&amp;N41)-COUNTIF(Vertices[Eigenvector Centrality],"&gt;="&amp;N42)</f>
        <v>0</v>
      </c>
      <c r="P41" s="41">
        <f aca="true" t="shared" si="16" ref="P41:P56">P40+($P$57-$P$2)/BinDivisor</f>
        <v>2.1262139090909096</v>
      </c>
      <c r="Q41" s="42">
        <f>COUNTIF(Vertices[PageRank],"&gt;= "&amp;P41)-COUNTIF(Vertices[PageRank],"&gt;="&amp;P42)</f>
        <v>1</v>
      </c>
      <c r="R41" s="41">
        <f aca="true" t="shared" si="17" ref="R41:R56">R40+($R$57-$R$2)/BinDivisor</f>
        <v>0.490909090909091</v>
      </c>
      <c r="S41" s="46">
        <f>COUNTIF(Vertices[Clustering Coefficient],"&gt;= "&amp;R41)-COUNTIF(Vertices[Clustering Coefficient],"&gt;="&amp;R42)</f>
        <v>10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6.109090909090907</v>
      </c>
      <c r="G42" s="40">
        <f>COUNTIF(Vertices[In-Degree],"&gt;= "&amp;F42)-COUNTIF(Vertices[In-Degree],"&gt;="&amp;F43)</f>
        <v>0</v>
      </c>
      <c r="H42" s="39">
        <f t="shared" si="12"/>
        <v>3.563636363636365</v>
      </c>
      <c r="I42" s="40">
        <f>COUNTIF(Vertices[Out-Degree],"&gt;= "&amp;H42)-COUNTIF(Vertices[Out-Degree],"&gt;="&amp;H43)</f>
        <v>0</v>
      </c>
      <c r="J42" s="39">
        <f t="shared" si="13"/>
        <v>82.9818181818182</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0.10418443636363638</v>
      </c>
      <c r="O42" s="40">
        <f>COUNTIF(Vertices[Eigenvector Centrality],"&gt;= "&amp;N42)-COUNTIF(Vertices[Eigenvector Centrality],"&gt;="&amp;N43)</f>
        <v>0</v>
      </c>
      <c r="P42" s="39">
        <f t="shared" si="16"/>
        <v>2.1892020909090912</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6.3272727272727245</v>
      </c>
      <c r="G43" s="42">
        <f>COUNTIF(Vertices[In-Degree],"&gt;= "&amp;F43)-COUNTIF(Vertices[In-Degree],"&gt;="&amp;F44)</f>
        <v>0</v>
      </c>
      <c r="H43" s="41">
        <f t="shared" si="12"/>
        <v>3.6909090909090922</v>
      </c>
      <c r="I43" s="42">
        <f>COUNTIF(Vertices[Out-Degree],"&gt;= "&amp;H43)-COUNTIF(Vertices[Out-Degree],"&gt;="&amp;H44)</f>
        <v>0</v>
      </c>
      <c r="J43" s="41">
        <f t="shared" si="13"/>
        <v>85.94545454545457</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0.1079053090909091</v>
      </c>
      <c r="O43" s="42">
        <f>COUNTIF(Vertices[Eigenvector Centrality],"&gt;= "&amp;N43)-COUNTIF(Vertices[Eigenvector Centrality],"&gt;="&amp;N44)</f>
        <v>0</v>
      </c>
      <c r="P43" s="41">
        <f t="shared" si="16"/>
        <v>2.252190272727273</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6.545454545454542</v>
      </c>
      <c r="G44" s="40">
        <f>COUNTIF(Vertices[In-Degree],"&gt;= "&amp;F44)-COUNTIF(Vertices[In-Degree],"&gt;="&amp;F45)</f>
        <v>0</v>
      </c>
      <c r="H44" s="39">
        <f t="shared" si="12"/>
        <v>3.8181818181818197</v>
      </c>
      <c r="I44" s="40">
        <f>COUNTIF(Vertices[Out-Degree],"&gt;= "&amp;H44)-COUNTIF(Vertices[Out-Degree],"&gt;="&amp;H45)</f>
        <v>0</v>
      </c>
      <c r="J44" s="39">
        <f t="shared" si="13"/>
        <v>88.90909090909093</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0.11162618181818183</v>
      </c>
      <c r="O44" s="40">
        <f>COUNTIF(Vertices[Eigenvector Centrality],"&gt;= "&amp;N44)-COUNTIF(Vertices[Eigenvector Centrality],"&gt;="&amp;N45)</f>
        <v>0</v>
      </c>
      <c r="P44" s="39">
        <f t="shared" si="16"/>
        <v>2.3151784545454546</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6.76363636363636</v>
      </c>
      <c r="G45" s="42">
        <f>COUNTIF(Vertices[In-Degree],"&gt;= "&amp;F45)-COUNTIF(Vertices[In-Degree],"&gt;="&amp;F46)</f>
        <v>0</v>
      </c>
      <c r="H45" s="41">
        <f t="shared" si="12"/>
        <v>3.945454545454547</v>
      </c>
      <c r="I45" s="42">
        <f>COUNTIF(Vertices[Out-Degree],"&gt;= "&amp;H45)-COUNTIF(Vertices[Out-Degree],"&gt;="&amp;H46)</f>
        <v>2</v>
      </c>
      <c r="J45" s="41">
        <f t="shared" si="13"/>
        <v>91.8727272727273</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0.11534705454545456</v>
      </c>
      <c r="O45" s="42">
        <f>COUNTIF(Vertices[Eigenvector Centrality],"&gt;= "&amp;N45)-COUNTIF(Vertices[Eigenvector Centrality],"&gt;="&amp;N46)</f>
        <v>0</v>
      </c>
      <c r="P45" s="41">
        <f t="shared" si="16"/>
        <v>2.3781666363636362</v>
      </c>
      <c r="Q45" s="42">
        <f>COUNTIF(Vertices[PageRank],"&gt;= "&amp;P45)-COUNTIF(Vertices[PageRank],"&gt;="&amp;P46)</f>
        <v>2</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6.981818181818178</v>
      </c>
      <c r="G46" s="40">
        <f>COUNTIF(Vertices[In-Degree],"&gt;= "&amp;F46)-COUNTIF(Vertices[In-Degree],"&gt;="&amp;F47)</f>
        <v>0</v>
      </c>
      <c r="H46" s="39">
        <f t="shared" si="12"/>
        <v>4.072727272727274</v>
      </c>
      <c r="I46" s="40">
        <f>COUNTIF(Vertices[Out-Degree],"&gt;= "&amp;H46)-COUNTIF(Vertices[Out-Degree],"&gt;="&amp;H47)</f>
        <v>0</v>
      </c>
      <c r="J46" s="39">
        <f t="shared" si="13"/>
        <v>94.83636363636367</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0.11906792727272729</v>
      </c>
      <c r="O46" s="40">
        <f>COUNTIF(Vertices[Eigenvector Centrality],"&gt;= "&amp;N46)-COUNTIF(Vertices[Eigenvector Centrality],"&gt;="&amp;N47)</f>
        <v>0</v>
      </c>
      <c r="P46" s="39">
        <f t="shared" si="16"/>
        <v>2.441154818181818</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7.199999999999996</v>
      </c>
      <c r="G47" s="42">
        <f>COUNTIF(Vertices[In-Degree],"&gt;= "&amp;F47)-COUNTIF(Vertices[In-Degree],"&gt;="&amp;F48)</f>
        <v>0</v>
      </c>
      <c r="H47" s="41">
        <f t="shared" si="12"/>
        <v>4.200000000000001</v>
      </c>
      <c r="I47" s="42">
        <f>COUNTIF(Vertices[Out-Degree],"&gt;= "&amp;H47)-COUNTIF(Vertices[Out-Degree],"&gt;="&amp;H48)</f>
        <v>0</v>
      </c>
      <c r="J47" s="41">
        <f t="shared" si="13"/>
        <v>97.80000000000004</v>
      </c>
      <c r="K47" s="42">
        <f>COUNTIF(Vertices[Betweenness Centrality],"&gt;= "&amp;J47)-COUNTIF(Vertices[Betweenness Centrality],"&gt;="&amp;J48)</f>
        <v>1</v>
      </c>
      <c r="L47" s="41">
        <f t="shared" si="14"/>
        <v>0.6000000000000001</v>
      </c>
      <c r="M47" s="42">
        <f>COUNTIF(Vertices[Closeness Centrality],"&gt;= "&amp;L47)-COUNTIF(Vertices[Closeness Centrality],"&gt;="&amp;L48)</f>
        <v>0</v>
      </c>
      <c r="N47" s="41">
        <f t="shared" si="15"/>
        <v>0.12278880000000002</v>
      </c>
      <c r="O47" s="42">
        <f>COUNTIF(Vertices[Eigenvector Centrality],"&gt;= "&amp;N47)-COUNTIF(Vertices[Eigenvector Centrality],"&gt;="&amp;N48)</f>
        <v>0</v>
      </c>
      <c r="P47" s="41">
        <f t="shared" si="16"/>
        <v>2.5041429999999996</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7.4181818181818135</v>
      </c>
      <c r="G48" s="40">
        <f>COUNTIF(Vertices[In-Degree],"&gt;= "&amp;F48)-COUNTIF(Vertices[In-Degree],"&gt;="&amp;F49)</f>
        <v>0</v>
      </c>
      <c r="H48" s="39">
        <f t="shared" si="12"/>
        <v>4.327272727272728</v>
      </c>
      <c r="I48" s="40">
        <f>COUNTIF(Vertices[Out-Degree],"&gt;= "&amp;H48)-COUNTIF(Vertices[Out-Degree],"&gt;="&amp;H49)</f>
        <v>0</v>
      </c>
      <c r="J48" s="39">
        <f t="shared" si="13"/>
        <v>100.76363636363641</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0.12650967272727273</v>
      </c>
      <c r="O48" s="40">
        <f>COUNTIF(Vertices[Eigenvector Centrality],"&gt;= "&amp;N48)-COUNTIF(Vertices[Eigenvector Centrality],"&gt;="&amp;N49)</f>
        <v>0</v>
      </c>
      <c r="P48" s="39">
        <f t="shared" si="16"/>
        <v>2.5671311818181812</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7.636363636363631</v>
      </c>
      <c r="G49" s="42">
        <f>COUNTIF(Vertices[In-Degree],"&gt;= "&amp;F49)-COUNTIF(Vertices[In-Degree],"&gt;="&amp;F50)</f>
        <v>0</v>
      </c>
      <c r="H49" s="41">
        <f t="shared" si="12"/>
        <v>4.454545454545455</v>
      </c>
      <c r="I49" s="42">
        <f>COUNTIF(Vertices[Out-Degree],"&gt;= "&amp;H49)-COUNTIF(Vertices[Out-Degree],"&gt;="&amp;H50)</f>
        <v>0</v>
      </c>
      <c r="J49" s="41">
        <f t="shared" si="13"/>
        <v>103.72727272727278</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0.13023054545454546</v>
      </c>
      <c r="O49" s="42">
        <f>COUNTIF(Vertices[Eigenvector Centrality],"&gt;= "&amp;N49)-COUNTIF(Vertices[Eigenvector Centrality],"&gt;="&amp;N50)</f>
        <v>0</v>
      </c>
      <c r="P49" s="41">
        <f t="shared" si="16"/>
        <v>2.630119363636363</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7.854545454545449</v>
      </c>
      <c r="G50" s="40">
        <f>COUNTIF(Vertices[In-Degree],"&gt;= "&amp;F50)-COUNTIF(Vertices[In-Degree],"&gt;="&amp;F51)</f>
        <v>0</v>
      </c>
      <c r="H50" s="39">
        <f t="shared" si="12"/>
        <v>4.581818181818182</v>
      </c>
      <c r="I50" s="40">
        <f>COUNTIF(Vertices[Out-Degree],"&gt;= "&amp;H50)-COUNTIF(Vertices[Out-Degree],"&gt;="&amp;H51)</f>
        <v>0</v>
      </c>
      <c r="J50" s="39">
        <f t="shared" si="13"/>
        <v>106.69090909090914</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0.1339514181818182</v>
      </c>
      <c r="O50" s="40">
        <f>COUNTIF(Vertices[Eigenvector Centrality],"&gt;= "&amp;N50)-COUNTIF(Vertices[Eigenvector Centrality],"&gt;="&amp;N51)</f>
        <v>1</v>
      </c>
      <c r="P50" s="39">
        <f t="shared" si="16"/>
        <v>2.6931075454545446</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8.072727272727267</v>
      </c>
      <c r="G51" s="42">
        <f>COUNTIF(Vertices[In-Degree],"&gt;= "&amp;F51)-COUNTIF(Vertices[In-Degree],"&gt;="&amp;F52)</f>
        <v>0</v>
      </c>
      <c r="H51" s="41">
        <f t="shared" si="12"/>
        <v>4.709090909090909</v>
      </c>
      <c r="I51" s="42">
        <f>COUNTIF(Vertices[Out-Degree],"&gt;= "&amp;H51)-COUNTIF(Vertices[Out-Degree],"&gt;="&amp;H52)</f>
        <v>0</v>
      </c>
      <c r="J51" s="41">
        <f t="shared" si="13"/>
        <v>109.65454545454551</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0.13767229090909092</v>
      </c>
      <c r="O51" s="42">
        <f>COUNTIF(Vertices[Eigenvector Centrality],"&gt;= "&amp;N51)-COUNTIF(Vertices[Eigenvector Centrality],"&gt;="&amp;N52)</f>
        <v>0</v>
      </c>
      <c r="P51" s="41">
        <f t="shared" si="16"/>
        <v>2.7560957272727262</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8.290909090909086</v>
      </c>
      <c r="G52" s="40">
        <f>COUNTIF(Vertices[In-Degree],"&gt;= "&amp;F52)-COUNTIF(Vertices[In-Degree],"&gt;="&amp;F53)</f>
        <v>0</v>
      </c>
      <c r="H52" s="39">
        <f t="shared" si="12"/>
        <v>4.836363636363636</v>
      </c>
      <c r="I52" s="40">
        <f>COUNTIF(Vertices[Out-Degree],"&gt;= "&amp;H52)-COUNTIF(Vertices[Out-Degree],"&gt;="&amp;H53)</f>
        <v>0</v>
      </c>
      <c r="J52" s="39">
        <f t="shared" si="13"/>
        <v>112.61818181818188</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0.14139316363636364</v>
      </c>
      <c r="O52" s="40">
        <f>COUNTIF(Vertices[Eigenvector Centrality],"&gt;= "&amp;N52)-COUNTIF(Vertices[Eigenvector Centrality],"&gt;="&amp;N53)</f>
        <v>0</v>
      </c>
      <c r="P52" s="39">
        <f t="shared" si="16"/>
        <v>2.819083909090908</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8.509090909090904</v>
      </c>
      <c r="G53" s="42">
        <f>COUNTIF(Vertices[In-Degree],"&gt;= "&amp;F53)-COUNTIF(Vertices[In-Degree],"&gt;="&amp;F54)</f>
        <v>0</v>
      </c>
      <c r="H53" s="41">
        <f t="shared" si="12"/>
        <v>4.963636363636363</v>
      </c>
      <c r="I53" s="42">
        <f>COUNTIF(Vertices[Out-Degree],"&gt;= "&amp;H53)-COUNTIF(Vertices[Out-Degree],"&gt;="&amp;H54)</f>
        <v>0</v>
      </c>
      <c r="J53" s="41">
        <f t="shared" si="13"/>
        <v>115.58181818181825</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0.14511403636363637</v>
      </c>
      <c r="O53" s="42">
        <f>COUNTIF(Vertices[Eigenvector Centrality],"&gt;= "&amp;N53)-COUNTIF(Vertices[Eigenvector Centrality],"&gt;="&amp;N54)</f>
        <v>0</v>
      </c>
      <c r="P53" s="41">
        <f t="shared" si="16"/>
        <v>2.8820720909090896</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8.727272727272723</v>
      </c>
      <c r="G54" s="40">
        <f>COUNTIF(Vertices[In-Degree],"&gt;= "&amp;F54)-COUNTIF(Vertices[In-Degree],"&gt;="&amp;F55)</f>
        <v>0</v>
      </c>
      <c r="H54" s="39">
        <f t="shared" si="12"/>
        <v>5.09090909090909</v>
      </c>
      <c r="I54" s="40">
        <f>COUNTIF(Vertices[Out-Degree],"&gt;= "&amp;H54)-COUNTIF(Vertices[Out-Degree],"&gt;="&amp;H55)</f>
        <v>0</v>
      </c>
      <c r="J54" s="39">
        <f t="shared" si="13"/>
        <v>118.54545454545462</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0.1488349090909091</v>
      </c>
      <c r="O54" s="40">
        <f>COUNTIF(Vertices[Eigenvector Centrality],"&gt;= "&amp;N54)-COUNTIF(Vertices[Eigenvector Centrality],"&gt;="&amp;N55)</f>
        <v>0</v>
      </c>
      <c r="P54" s="39">
        <f t="shared" si="16"/>
        <v>2.9450602727272712</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8.945454545454542</v>
      </c>
      <c r="G55" s="42">
        <f>COUNTIF(Vertices[In-Degree],"&gt;= "&amp;F55)-COUNTIF(Vertices[In-Degree],"&gt;="&amp;F56)</f>
        <v>0</v>
      </c>
      <c r="H55" s="41">
        <f t="shared" si="12"/>
        <v>5.218181818181817</v>
      </c>
      <c r="I55" s="42">
        <f>COUNTIF(Vertices[Out-Degree],"&gt;= "&amp;H55)-COUNTIF(Vertices[Out-Degree],"&gt;="&amp;H56)</f>
        <v>0</v>
      </c>
      <c r="J55" s="41">
        <f t="shared" si="13"/>
        <v>121.50909090909099</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0.15255578181818183</v>
      </c>
      <c r="O55" s="42">
        <f>COUNTIF(Vertices[Eigenvector Centrality],"&gt;= "&amp;N55)-COUNTIF(Vertices[Eigenvector Centrality],"&gt;="&amp;N56)</f>
        <v>0</v>
      </c>
      <c r="P55" s="41">
        <f t="shared" si="16"/>
        <v>3.008048454545453</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9.16363636363636</v>
      </c>
      <c r="G56" s="40">
        <f>COUNTIF(Vertices[In-Degree],"&gt;= "&amp;F56)-COUNTIF(Vertices[In-Degree],"&gt;="&amp;F57)</f>
        <v>0</v>
      </c>
      <c r="H56" s="39">
        <f t="shared" si="12"/>
        <v>5.345454545454544</v>
      </c>
      <c r="I56" s="40">
        <f>COUNTIF(Vertices[Out-Degree],"&gt;= "&amp;H56)-COUNTIF(Vertices[Out-Degree],"&gt;="&amp;H57)</f>
        <v>0</v>
      </c>
      <c r="J56" s="39">
        <f t="shared" si="13"/>
        <v>124.47272727272735</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0.15627665454545456</v>
      </c>
      <c r="O56" s="40">
        <f>COUNTIF(Vertices[Eigenvector Centrality],"&gt;= "&amp;N56)-COUNTIF(Vertices[Eigenvector Centrality],"&gt;="&amp;N57)</f>
        <v>0</v>
      </c>
      <c r="P56" s="39">
        <f t="shared" si="16"/>
        <v>3.0710366363636346</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12</v>
      </c>
      <c r="G57" s="44">
        <f>COUNTIF(Vertices[In-Degree],"&gt;= "&amp;F57)-COUNTIF(Vertices[In-Degree],"&gt;="&amp;F58)</f>
        <v>1</v>
      </c>
      <c r="H57" s="43">
        <f>MAX(Vertices[Out-Degree])</f>
        <v>7</v>
      </c>
      <c r="I57" s="44">
        <f>COUNTIF(Vertices[Out-Degree],"&gt;= "&amp;H57)-COUNTIF(Vertices[Out-Degree],"&gt;="&amp;H58)</f>
        <v>1</v>
      </c>
      <c r="J57" s="43">
        <f>MAX(Vertices[Betweenness Centrality])</f>
        <v>163</v>
      </c>
      <c r="K57" s="44">
        <f>COUNTIF(Vertices[Betweenness Centrality],"&gt;= "&amp;J57)-COUNTIF(Vertices[Betweenness Centrality],"&gt;="&amp;J58)</f>
        <v>1</v>
      </c>
      <c r="L57" s="43">
        <f>MAX(Vertices[Closeness Centrality])</f>
        <v>1</v>
      </c>
      <c r="M57" s="44">
        <f>COUNTIF(Vertices[Closeness Centrality],"&gt;= "&amp;L57)-COUNTIF(Vertices[Closeness Centrality],"&gt;="&amp;L58)</f>
        <v>4</v>
      </c>
      <c r="N57" s="43">
        <f>MAX(Vertices[Eigenvector Centrality])</f>
        <v>0.204648</v>
      </c>
      <c r="O57" s="44">
        <f>COUNTIF(Vertices[Eigenvector Centrality],"&gt;= "&amp;N57)-COUNTIF(Vertices[Eigenvector Centrality],"&gt;="&amp;N58)</f>
        <v>1</v>
      </c>
      <c r="P57" s="43">
        <f>MAX(Vertices[PageRank])</f>
        <v>3.889883</v>
      </c>
      <c r="Q57" s="44">
        <f>COUNTIF(Vertices[PageRank],"&gt;= "&amp;P57)-COUNTIF(Vertices[PageRank],"&gt;="&amp;P58)</f>
        <v>1</v>
      </c>
      <c r="R57" s="43">
        <f>MAX(Vertices[Clustering Coefficient])</f>
        <v>1</v>
      </c>
      <c r="S57" s="47">
        <f>COUNTIF(Vertices[Clustering Coefficient],"&gt;= "&amp;R57)-COUNTIF(Vertices[Clustering Coefficient],"&gt;="&amp;R58)</f>
        <v>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12</v>
      </c>
    </row>
    <row r="71" spans="1:2" ht="15">
      <c r="A71" s="35" t="s">
        <v>90</v>
      </c>
      <c r="B71" s="49">
        <f>_xlfn.IFERROR(AVERAGE(Vertices[In-Degree]),NoMetricMessage)</f>
        <v>1.302325581395349</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7</v>
      </c>
    </row>
    <row r="85" spans="1:2" ht="15">
      <c r="A85" s="35" t="s">
        <v>96</v>
      </c>
      <c r="B85" s="49">
        <f>_xlfn.IFERROR(AVERAGE(Vertices[Out-Degree]),NoMetricMessage)</f>
        <v>1.302325581395349</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163</v>
      </c>
    </row>
    <row r="99" spans="1:2" ht="15">
      <c r="A99" s="35" t="s">
        <v>102</v>
      </c>
      <c r="B99" s="49">
        <f>_xlfn.IFERROR(AVERAGE(Vertices[Betweenness Centrality]),NoMetricMessage)</f>
        <v>9.720930232558139</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0.1549438837209303</v>
      </c>
    </row>
    <row r="114" spans="1:2" ht="15">
      <c r="A114" s="35" t="s">
        <v>109</v>
      </c>
      <c r="B114" s="49">
        <f>_xlfn.IFERROR(MEDIAN(Vertices[Closeness Centrality]),NoMetricMessage)</f>
        <v>0.047619</v>
      </c>
    </row>
    <row r="125" spans="1:2" ht="15">
      <c r="A125" s="35" t="s">
        <v>112</v>
      </c>
      <c r="B125" s="49">
        <f>IF(COUNT(Vertices[Eigenvector Centrality])&gt;0,N2,NoMetricMessage)</f>
        <v>0</v>
      </c>
    </row>
    <row r="126" spans="1:2" ht="15">
      <c r="A126" s="35" t="s">
        <v>113</v>
      </c>
      <c r="B126" s="49">
        <f>IF(COUNT(Vertices[Eigenvector Centrality])&gt;0,N57,NoMetricMessage)</f>
        <v>0.204648</v>
      </c>
    </row>
    <row r="127" spans="1:2" ht="15">
      <c r="A127" s="35" t="s">
        <v>114</v>
      </c>
      <c r="B127" s="49">
        <f>_xlfn.IFERROR(AVERAGE(Vertices[Eigenvector Centrality]),NoMetricMessage)</f>
        <v>0.023255813953488372</v>
      </c>
    </row>
    <row r="128" spans="1:2" ht="15">
      <c r="A128" s="35" t="s">
        <v>115</v>
      </c>
      <c r="B128" s="49">
        <f>_xlfn.IFERROR(MEDIAN(Vertices[Eigenvector Centrality]),NoMetricMessage)</f>
        <v>1E-06</v>
      </c>
    </row>
    <row r="139" spans="1:2" ht="15">
      <c r="A139" s="35" t="s">
        <v>140</v>
      </c>
      <c r="B139" s="49">
        <f>IF(COUNT(Vertices[PageRank])&gt;0,P2,NoMetricMessage)</f>
        <v>0.425533</v>
      </c>
    </row>
    <row r="140" spans="1:2" ht="15">
      <c r="A140" s="35" t="s">
        <v>141</v>
      </c>
      <c r="B140" s="49">
        <f>IF(COUNT(Vertices[PageRank])&gt;0,P57,NoMetricMessage)</f>
        <v>3.889883</v>
      </c>
    </row>
    <row r="141" spans="1:2" ht="15">
      <c r="A141" s="35" t="s">
        <v>142</v>
      </c>
      <c r="B141" s="49">
        <f>_xlfn.IFERROR(AVERAGE(Vertices[PageRank]),NoMetricMessage)</f>
        <v>0.9999867674418607</v>
      </c>
    </row>
    <row r="142" spans="1:2" ht="15">
      <c r="A142" s="35" t="s">
        <v>143</v>
      </c>
      <c r="B142" s="49">
        <f>_xlfn.IFERROR(MEDIAN(Vertices[PageRank]),NoMetricMessage)</f>
        <v>0.73059</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0.15265277358300616</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852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853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854</v>
      </c>
      <c r="K7" s="13" t="s">
        <v>855</v>
      </c>
    </row>
    <row r="8" spans="1:11" ht="409.5">
      <c r="A8"/>
      <c r="B8">
        <v>2</v>
      </c>
      <c r="C8">
        <v>2</v>
      </c>
      <c r="D8" t="s">
        <v>61</v>
      </c>
      <c r="E8" t="s">
        <v>61</v>
      </c>
      <c r="H8" t="s">
        <v>73</v>
      </c>
      <c r="J8" t="s">
        <v>856</v>
      </c>
      <c r="K8" s="13" t="s">
        <v>857</v>
      </c>
    </row>
    <row r="9" spans="1:11" ht="409.5">
      <c r="A9"/>
      <c r="B9">
        <v>3</v>
      </c>
      <c r="C9">
        <v>4</v>
      </c>
      <c r="D9" t="s">
        <v>62</v>
      </c>
      <c r="E9" t="s">
        <v>62</v>
      </c>
      <c r="H9" t="s">
        <v>74</v>
      </c>
      <c r="J9" t="s">
        <v>858</v>
      </c>
      <c r="K9" s="13" t="s">
        <v>859</v>
      </c>
    </row>
    <row r="10" spans="1:11" ht="409.5">
      <c r="A10"/>
      <c r="B10">
        <v>4</v>
      </c>
      <c r="D10" t="s">
        <v>63</v>
      </c>
      <c r="E10" t="s">
        <v>63</v>
      </c>
      <c r="H10" t="s">
        <v>75</v>
      </c>
      <c r="J10" t="s">
        <v>860</v>
      </c>
      <c r="K10" s="13" t="s">
        <v>861</v>
      </c>
    </row>
    <row r="11" spans="1:11" ht="15">
      <c r="A11"/>
      <c r="B11">
        <v>5</v>
      </c>
      <c r="D11" t="s">
        <v>46</v>
      </c>
      <c r="E11">
        <v>1</v>
      </c>
      <c r="H11" t="s">
        <v>76</v>
      </c>
      <c r="J11" t="s">
        <v>862</v>
      </c>
      <c r="K11" t="s">
        <v>863</v>
      </c>
    </row>
    <row r="12" spans="1:11" ht="15">
      <c r="A12"/>
      <c r="B12"/>
      <c r="D12" t="s">
        <v>64</v>
      </c>
      <c r="E12">
        <v>2</v>
      </c>
      <c r="H12">
        <v>0</v>
      </c>
      <c r="J12" t="s">
        <v>864</v>
      </c>
      <c r="K12" t="s">
        <v>865</v>
      </c>
    </row>
    <row r="13" spans="1:11" ht="15">
      <c r="A13"/>
      <c r="B13"/>
      <c r="D13">
        <v>1</v>
      </c>
      <c r="E13">
        <v>3</v>
      </c>
      <c r="H13">
        <v>1</v>
      </c>
      <c r="J13" t="s">
        <v>866</v>
      </c>
      <c r="K13" t="s">
        <v>867</v>
      </c>
    </row>
    <row r="14" spans="4:11" ht="15">
      <c r="D14">
        <v>2</v>
      </c>
      <c r="E14">
        <v>4</v>
      </c>
      <c r="H14">
        <v>2</v>
      </c>
      <c r="J14" t="s">
        <v>868</v>
      </c>
      <c r="K14" t="s">
        <v>869</v>
      </c>
    </row>
    <row r="15" spans="4:11" ht="15">
      <c r="D15">
        <v>3</v>
      </c>
      <c r="E15">
        <v>5</v>
      </c>
      <c r="H15">
        <v>3</v>
      </c>
      <c r="J15" t="s">
        <v>870</v>
      </c>
      <c r="K15" t="s">
        <v>871</v>
      </c>
    </row>
    <row r="16" spans="4:11" ht="15">
      <c r="D16">
        <v>4</v>
      </c>
      <c r="E16">
        <v>6</v>
      </c>
      <c r="H16">
        <v>4</v>
      </c>
      <c r="J16" t="s">
        <v>872</v>
      </c>
      <c r="K16" t="s">
        <v>873</v>
      </c>
    </row>
    <row r="17" spans="4:11" ht="15">
      <c r="D17">
        <v>5</v>
      </c>
      <c r="E17">
        <v>7</v>
      </c>
      <c r="H17">
        <v>5</v>
      </c>
      <c r="J17" t="s">
        <v>874</v>
      </c>
      <c r="K17" t="s">
        <v>875</v>
      </c>
    </row>
    <row r="18" spans="4:11" ht="15">
      <c r="D18">
        <v>6</v>
      </c>
      <c r="E18">
        <v>8</v>
      </c>
      <c r="H18">
        <v>6</v>
      </c>
      <c r="J18" t="s">
        <v>876</v>
      </c>
      <c r="K18" t="s">
        <v>877</v>
      </c>
    </row>
    <row r="19" spans="4:11" ht="15">
      <c r="D19">
        <v>7</v>
      </c>
      <c r="E19">
        <v>9</v>
      </c>
      <c r="H19">
        <v>7</v>
      </c>
      <c r="J19" t="s">
        <v>878</v>
      </c>
      <c r="K19" t="s">
        <v>879</v>
      </c>
    </row>
    <row r="20" spans="4:11" ht="15">
      <c r="D20">
        <v>8</v>
      </c>
      <c r="H20">
        <v>8</v>
      </c>
      <c r="J20" t="s">
        <v>880</v>
      </c>
      <c r="K20" t="s">
        <v>881</v>
      </c>
    </row>
    <row r="21" spans="4:11" ht="409.5">
      <c r="D21">
        <v>9</v>
      </c>
      <c r="H21">
        <v>9</v>
      </c>
      <c r="J21" t="s">
        <v>882</v>
      </c>
      <c r="K21" s="13" t="s">
        <v>883</v>
      </c>
    </row>
    <row r="22" spans="4:11" ht="409.5">
      <c r="D22">
        <v>10</v>
      </c>
      <c r="J22" t="s">
        <v>884</v>
      </c>
      <c r="K22" s="13" t="s">
        <v>885</v>
      </c>
    </row>
    <row r="23" spans="4:11" ht="409.5">
      <c r="D23">
        <v>11</v>
      </c>
      <c r="J23" t="s">
        <v>886</v>
      </c>
      <c r="K23" s="13" t="s">
        <v>887</v>
      </c>
    </row>
    <row r="24" spans="10:11" ht="409.5">
      <c r="J24" t="s">
        <v>888</v>
      </c>
      <c r="K24" s="13" t="s">
        <v>1459</v>
      </c>
    </row>
    <row r="25" spans="10:11" ht="15">
      <c r="J25" t="s">
        <v>889</v>
      </c>
      <c r="K25" t="b">
        <v>0</v>
      </c>
    </row>
    <row r="26" spans="10:11" ht="15">
      <c r="J26" t="s">
        <v>1457</v>
      </c>
      <c r="K26" t="s">
        <v>1458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910</v>
      </c>
      <c r="B2" s="128" t="s">
        <v>911</v>
      </c>
      <c r="C2" s="67" t="s">
        <v>912</v>
      </c>
    </row>
    <row r="3" spans="1:3" ht="15">
      <c r="A3" s="127" t="s">
        <v>891</v>
      </c>
      <c r="B3" s="127" t="s">
        <v>891</v>
      </c>
      <c r="C3" s="36">
        <v>18</v>
      </c>
    </row>
    <row r="4" spans="1:3" ht="15">
      <c r="A4" s="127" t="s">
        <v>892</v>
      </c>
      <c r="B4" s="127" t="s">
        <v>892</v>
      </c>
      <c r="C4" s="36">
        <v>32</v>
      </c>
    </row>
    <row r="5" spans="1:3" ht="15">
      <c r="A5" s="127" t="s">
        <v>893</v>
      </c>
      <c r="B5" s="127" t="s">
        <v>893</v>
      </c>
      <c r="C5" s="36">
        <v>6</v>
      </c>
    </row>
    <row r="6" spans="1:3" ht="15">
      <c r="A6" s="127" t="s">
        <v>894</v>
      </c>
      <c r="B6" s="127" t="s">
        <v>891</v>
      </c>
      <c r="C6" s="36">
        <v>1</v>
      </c>
    </row>
    <row r="7" spans="1:3" ht="15">
      <c r="A7" s="127" t="s">
        <v>894</v>
      </c>
      <c r="B7" s="127" t="s">
        <v>894</v>
      </c>
      <c r="C7" s="36">
        <v>5</v>
      </c>
    </row>
    <row r="8" spans="1:3" ht="15">
      <c r="A8" s="127" t="s">
        <v>895</v>
      </c>
      <c r="B8" s="127" t="s">
        <v>895</v>
      </c>
      <c r="C8" s="36">
        <v>4</v>
      </c>
    </row>
    <row r="9" spans="1:3" ht="15">
      <c r="A9" s="127" t="s">
        <v>896</v>
      </c>
      <c r="B9" s="127" t="s">
        <v>896</v>
      </c>
      <c r="C9" s="36">
        <v>4</v>
      </c>
    </row>
    <row r="10" spans="1:3" ht="15">
      <c r="A10" s="127" t="s">
        <v>897</v>
      </c>
      <c r="B10" s="127" t="s">
        <v>897</v>
      </c>
      <c r="C10" s="36">
        <v>2</v>
      </c>
    </row>
    <row r="11" spans="1:3" ht="15">
      <c r="A11" s="127" t="s">
        <v>898</v>
      </c>
      <c r="B11" s="127" t="s">
        <v>898</v>
      </c>
      <c r="C11" s="36">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918</v>
      </c>
      <c r="B1" s="13" t="s">
        <v>921</v>
      </c>
      <c r="C1" s="13" t="s">
        <v>922</v>
      </c>
      <c r="D1" s="13" t="s">
        <v>924</v>
      </c>
      <c r="E1" s="13" t="s">
        <v>923</v>
      </c>
      <c r="F1" s="13" t="s">
        <v>926</v>
      </c>
      <c r="G1" s="13" t="s">
        <v>925</v>
      </c>
      <c r="H1" s="13" t="s">
        <v>928</v>
      </c>
      <c r="I1" s="13" t="s">
        <v>927</v>
      </c>
      <c r="J1" s="13" t="s">
        <v>930</v>
      </c>
      <c r="K1" s="13" t="s">
        <v>929</v>
      </c>
      <c r="L1" s="13" t="s">
        <v>932</v>
      </c>
      <c r="M1" s="13" t="s">
        <v>931</v>
      </c>
      <c r="N1" s="13" t="s">
        <v>934</v>
      </c>
      <c r="O1" s="13" t="s">
        <v>933</v>
      </c>
      <c r="P1" s="13" t="s">
        <v>936</v>
      </c>
      <c r="Q1" s="13" t="s">
        <v>935</v>
      </c>
      <c r="R1" s="13" t="s">
        <v>937</v>
      </c>
    </row>
    <row r="2" spans="1:18" ht="15">
      <c r="A2" s="90" t="s">
        <v>320</v>
      </c>
      <c r="B2" s="85">
        <v>10</v>
      </c>
      <c r="C2" s="90" t="s">
        <v>322</v>
      </c>
      <c r="D2" s="85">
        <v>1</v>
      </c>
      <c r="E2" s="90" t="s">
        <v>320</v>
      </c>
      <c r="F2" s="85">
        <v>10</v>
      </c>
      <c r="G2" s="90" t="s">
        <v>324</v>
      </c>
      <c r="H2" s="85">
        <v>1</v>
      </c>
      <c r="I2" s="90" t="s">
        <v>317</v>
      </c>
      <c r="J2" s="85">
        <v>2</v>
      </c>
      <c r="K2" s="90" t="s">
        <v>306</v>
      </c>
      <c r="L2" s="85">
        <v>2</v>
      </c>
      <c r="M2" s="90" t="s">
        <v>307</v>
      </c>
      <c r="N2" s="85">
        <v>1</v>
      </c>
      <c r="O2" s="90" t="s">
        <v>315</v>
      </c>
      <c r="P2" s="85">
        <v>1</v>
      </c>
      <c r="Q2" s="90" t="s">
        <v>313</v>
      </c>
      <c r="R2" s="85">
        <v>1</v>
      </c>
    </row>
    <row r="3" spans="1:18" ht="15">
      <c r="A3" s="90" t="s">
        <v>318</v>
      </c>
      <c r="B3" s="85">
        <v>4</v>
      </c>
      <c r="C3" s="90" t="s">
        <v>321</v>
      </c>
      <c r="D3" s="85">
        <v>1</v>
      </c>
      <c r="E3" s="90" t="s">
        <v>318</v>
      </c>
      <c r="F3" s="85">
        <v>4</v>
      </c>
      <c r="G3" s="90" t="s">
        <v>325</v>
      </c>
      <c r="H3" s="85">
        <v>1</v>
      </c>
      <c r="I3" s="90" t="s">
        <v>323</v>
      </c>
      <c r="J3" s="85">
        <v>1</v>
      </c>
      <c r="K3" s="85"/>
      <c r="L3" s="85"/>
      <c r="M3" s="90" t="s">
        <v>308</v>
      </c>
      <c r="N3" s="85">
        <v>1</v>
      </c>
      <c r="O3" s="90" t="s">
        <v>314</v>
      </c>
      <c r="P3" s="85">
        <v>1</v>
      </c>
      <c r="Q3" s="85"/>
      <c r="R3" s="85"/>
    </row>
    <row r="4" spans="1:18" ht="15">
      <c r="A4" s="90" t="s">
        <v>326</v>
      </c>
      <c r="B4" s="85">
        <v>3</v>
      </c>
      <c r="C4" s="90" t="s">
        <v>311</v>
      </c>
      <c r="D4" s="85">
        <v>1</v>
      </c>
      <c r="E4" s="90" t="s">
        <v>326</v>
      </c>
      <c r="F4" s="85">
        <v>3</v>
      </c>
      <c r="G4" s="85"/>
      <c r="H4" s="85"/>
      <c r="I4" s="85"/>
      <c r="J4" s="85"/>
      <c r="K4" s="85"/>
      <c r="L4" s="85"/>
      <c r="M4" s="90" t="s">
        <v>309</v>
      </c>
      <c r="N4" s="85">
        <v>1</v>
      </c>
      <c r="O4" s="85"/>
      <c r="P4" s="85"/>
      <c r="Q4" s="85"/>
      <c r="R4" s="85"/>
    </row>
    <row r="5" spans="1:18" ht="15">
      <c r="A5" s="90" t="s">
        <v>919</v>
      </c>
      <c r="B5" s="85">
        <v>2</v>
      </c>
      <c r="C5" s="90" t="s">
        <v>310</v>
      </c>
      <c r="D5" s="85">
        <v>1</v>
      </c>
      <c r="E5" s="90" t="s">
        <v>919</v>
      </c>
      <c r="F5" s="85">
        <v>2</v>
      </c>
      <c r="G5" s="85"/>
      <c r="H5" s="85"/>
      <c r="I5" s="85"/>
      <c r="J5" s="85"/>
      <c r="K5" s="85"/>
      <c r="L5" s="85"/>
      <c r="M5" s="90" t="s">
        <v>312</v>
      </c>
      <c r="N5" s="85">
        <v>1</v>
      </c>
      <c r="O5" s="85"/>
      <c r="P5" s="85"/>
      <c r="Q5" s="85"/>
      <c r="R5" s="85"/>
    </row>
    <row r="6" spans="1:18" ht="15">
      <c r="A6" s="90" t="s">
        <v>317</v>
      </c>
      <c r="B6" s="85">
        <v>2</v>
      </c>
      <c r="C6" s="85"/>
      <c r="D6" s="85"/>
      <c r="E6" s="90" t="s">
        <v>920</v>
      </c>
      <c r="F6" s="85">
        <v>1</v>
      </c>
      <c r="G6" s="85"/>
      <c r="H6" s="85"/>
      <c r="I6" s="85"/>
      <c r="J6" s="85"/>
      <c r="K6" s="85"/>
      <c r="L6" s="85"/>
      <c r="M6" s="85"/>
      <c r="N6" s="85"/>
      <c r="O6" s="85"/>
      <c r="P6" s="85"/>
      <c r="Q6" s="85"/>
      <c r="R6" s="85"/>
    </row>
    <row r="7" spans="1:18" ht="15">
      <c r="A7" s="90" t="s">
        <v>306</v>
      </c>
      <c r="B7" s="85">
        <v>2</v>
      </c>
      <c r="C7" s="85"/>
      <c r="D7" s="85"/>
      <c r="E7" s="90" t="s">
        <v>316</v>
      </c>
      <c r="F7" s="85">
        <v>1</v>
      </c>
      <c r="G7" s="85"/>
      <c r="H7" s="85"/>
      <c r="I7" s="85"/>
      <c r="J7" s="85"/>
      <c r="K7" s="85"/>
      <c r="L7" s="85"/>
      <c r="M7" s="85"/>
      <c r="N7" s="85"/>
      <c r="O7" s="85"/>
      <c r="P7" s="85"/>
      <c r="Q7" s="85"/>
      <c r="R7" s="85"/>
    </row>
    <row r="8" spans="1:18" ht="15">
      <c r="A8" s="90" t="s">
        <v>324</v>
      </c>
      <c r="B8" s="85">
        <v>1</v>
      </c>
      <c r="C8" s="85"/>
      <c r="D8" s="85"/>
      <c r="E8" s="85"/>
      <c r="F8" s="85"/>
      <c r="G8" s="85"/>
      <c r="H8" s="85"/>
      <c r="I8" s="85"/>
      <c r="J8" s="85"/>
      <c r="K8" s="85"/>
      <c r="L8" s="85"/>
      <c r="M8" s="85"/>
      <c r="N8" s="85"/>
      <c r="O8" s="85"/>
      <c r="P8" s="85"/>
      <c r="Q8" s="85"/>
      <c r="R8" s="85"/>
    </row>
    <row r="9" spans="1:18" ht="15">
      <c r="A9" s="90" t="s">
        <v>322</v>
      </c>
      <c r="B9" s="85">
        <v>1</v>
      </c>
      <c r="C9" s="85"/>
      <c r="D9" s="85"/>
      <c r="E9" s="85"/>
      <c r="F9" s="85"/>
      <c r="G9" s="85"/>
      <c r="H9" s="85"/>
      <c r="I9" s="85"/>
      <c r="J9" s="85"/>
      <c r="K9" s="85"/>
      <c r="L9" s="85"/>
      <c r="M9" s="85"/>
      <c r="N9" s="85"/>
      <c r="O9" s="85"/>
      <c r="P9" s="85"/>
      <c r="Q9" s="85"/>
      <c r="R9" s="85"/>
    </row>
    <row r="10" spans="1:18" ht="15">
      <c r="A10" s="90" t="s">
        <v>325</v>
      </c>
      <c r="B10" s="85">
        <v>1</v>
      </c>
      <c r="C10" s="85"/>
      <c r="D10" s="85"/>
      <c r="E10" s="85"/>
      <c r="F10" s="85"/>
      <c r="G10" s="85"/>
      <c r="H10" s="85"/>
      <c r="I10" s="85"/>
      <c r="J10" s="85"/>
      <c r="K10" s="85"/>
      <c r="L10" s="85"/>
      <c r="M10" s="85"/>
      <c r="N10" s="85"/>
      <c r="O10" s="85"/>
      <c r="P10" s="85"/>
      <c r="Q10" s="85"/>
      <c r="R10" s="85"/>
    </row>
    <row r="11" spans="1:18" ht="15">
      <c r="A11" s="90" t="s">
        <v>920</v>
      </c>
      <c r="B11" s="85">
        <v>1</v>
      </c>
      <c r="C11" s="85"/>
      <c r="D11" s="85"/>
      <c r="E11" s="85"/>
      <c r="F11" s="85"/>
      <c r="G11" s="85"/>
      <c r="H11" s="85"/>
      <c r="I11" s="85"/>
      <c r="J11" s="85"/>
      <c r="K11" s="85"/>
      <c r="L11" s="85"/>
      <c r="M11" s="85"/>
      <c r="N11" s="85"/>
      <c r="O11" s="85"/>
      <c r="P11" s="85"/>
      <c r="Q11" s="85"/>
      <c r="R11" s="85"/>
    </row>
    <row r="14" spans="1:18" ht="15" customHeight="1">
      <c r="A14" s="13" t="s">
        <v>945</v>
      </c>
      <c r="B14" s="13" t="s">
        <v>921</v>
      </c>
      <c r="C14" s="13" t="s">
        <v>947</v>
      </c>
      <c r="D14" s="13" t="s">
        <v>924</v>
      </c>
      <c r="E14" s="13" t="s">
        <v>948</v>
      </c>
      <c r="F14" s="13" t="s">
        <v>926</v>
      </c>
      <c r="G14" s="13" t="s">
        <v>949</v>
      </c>
      <c r="H14" s="13" t="s">
        <v>928</v>
      </c>
      <c r="I14" s="13" t="s">
        <v>950</v>
      </c>
      <c r="J14" s="13" t="s">
        <v>930</v>
      </c>
      <c r="K14" s="13" t="s">
        <v>951</v>
      </c>
      <c r="L14" s="13" t="s">
        <v>932</v>
      </c>
      <c r="M14" s="13" t="s">
        <v>952</v>
      </c>
      <c r="N14" s="13" t="s">
        <v>934</v>
      </c>
      <c r="O14" s="13" t="s">
        <v>953</v>
      </c>
      <c r="P14" s="13" t="s">
        <v>936</v>
      </c>
      <c r="Q14" s="13" t="s">
        <v>954</v>
      </c>
      <c r="R14" s="13" t="s">
        <v>937</v>
      </c>
    </row>
    <row r="15" spans="1:18" ht="15">
      <c r="A15" s="85" t="s">
        <v>332</v>
      </c>
      <c r="B15" s="85">
        <v>17</v>
      </c>
      <c r="C15" s="85" t="s">
        <v>329</v>
      </c>
      <c r="D15" s="85">
        <v>3</v>
      </c>
      <c r="E15" s="85" t="s">
        <v>332</v>
      </c>
      <c r="F15" s="85">
        <v>17</v>
      </c>
      <c r="G15" s="85" t="s">
        <v>329</v>
      </c>
      <c r="H15" s="85">
        <v>1</v>
      </c>
      <c r="I15" s="85" t="s">
        <v>328</v>
      </c>
      <c r="J15" s="85">
        <v>2</v>
      </c>
      <c r="K15" s="85" t="s">
        <v>328</v>
      </c>
      <c r="L15" s="85">
        <v>2</v>
      </c>
      <c r="M15" s="85" t="s">
        <v>329</v>
      </c>
      <c r="N15" s="85">
        <v>3</v>
      </c>
      <c r="O15" s="85" t="s">
        <v>331</v>
      </c>
      <c r="P15" s="85">
        <v>1</v>
      </c>
      <c r="Q15" s="85" t="s">
        <v>328</v>
      </c>
      <c r="R15" s="85">
        <v>1</v>
      </c>
    </row>
    <row r="16" spans="1:18" ht="15">
      <c r="A16" s="85" t="s">
        <v>329</v>
      </c>
      <c r="B16" s="85">
        <v>10</v>
      </c>
      <c r="C16" s="85" t="s">
        <v>328</v>
      </c>
      <c r="D16" s="85">
        <v>1</v>
      </c>
      <c r="E16" s="85" t="s">
        <v>946</v>
      </c>
      <c r="F16" s="85">
        <v>2</v>
      </c>
      <c r="G16" s="85" t="s">
        <v>328</v>
      </c>
      <c r="H16" s="85">
        <v>1</v>
      </c>
      <c r="I16" s="85" t="s">
        <v>329</v>
      </c>
      <c r="J16" s="85">
        <v>1</v>
      </c>
      <c r="K16" s="85"/>
      <c r="L16" s="85"/>
      <c r="M16" s="85" t="s">
        <v>330</v>
      </c>
      <c r="N16" s="85">
        <v>1</v>
      </c>
      <c r="O16" s="85" t="s">
        <v>329</v>
      </c>
      <c r="P16" s="85">
        <v>1</v>
      </c>
      <c r="Q16" s="85"/>
      <c r="R16" s="85"/>
    </row>
    <row r="17" spans="1:18" ht="15">
      <c r="A17" s="85" t="s">
        <v>328</v>
      </c>
      <c r="B17" s="85">
        <v>8</v>
      </c>
      <c r="C17" s="85"/>
      <c r="D17" s="85"/>
      <c r="E17" s="85" t="s">
        <v>329</v>
      </c>
      <c r="F17" s="85">
        <v>1</v>
      </c>
      <c r="G17" s="85"/>
      <c r="H17" s="85"/>
      <c r="I17" s="85"/>
      <c r="J17" s="85"/>
      <c r="K17" s="85"/>
      <c r="L17" s="85"/>
      <c r="M17" s="85"/>
      <c r="N17" s="85"/>
      <c r="O17" s="85"/>
      <c r="P17" s="85"/>
      <c r="Q17" s="85"/>
      <c r="R17" s="85"/>
    </row>
    <row r="18" spans="1:18" ht="15">
      <c r="A18" s="85" t="s">
        <v>946</v>
      </c>
      <c r="B18" s="85">
        <v>2</v>
      </c>
      <c r="C18" s="85"/>
      <c r="D18" s="85"/>
      <c r="E18" s="85" t="s">
        <v>328</v>
      </c>
      <c r="F18" s="85">
        <v>1</v>
      </c>
      <c r="G18" s="85"/>
      <c r="H18" s="85"/>
      <c r="I18" s="85"/>
      <c r="J18" s="85"/>
      <c r="K18" s="85"/>
      <c r="L18" s="85"/>
      <c r="M18" s="85"/>
      <c r="N18" s="85"/>
      <c r="O18" s="85"/>
      <c r="P18" s="85"/>
      <c r="Q18" s="85"/>
      <c r="R18" s="85"/>
    </row>
    <row r="19" spans="1:18" ht="15">
      <c r="A19" s="85" t="s">
        <v>331</v>
      </c>
      <c r="B19" s="85">
        <v>1</v>
      </c>
      <c r="C19" s="85"/>
      <c r="D19" s="85"/>
      <c r="E19" s="85"/>
      <c r="F19" s="85"/>
      <c r="G19" s="85"/>
      <c r="H19" s="85"/>
      <c r="I19" s="85"/>
      <c r="J19" s="85"/>
      <c r="K19" s="85"/>
      <c r="L19" s="85"/>
      <c r="M19" s="85"/>
      <c r="N19" s="85"/>
      <c r="O19" s="85"/>
      <c r="P19" s="85"/>
      <c r="Q19" s="85"/>
      <c r="R19" s="85"/>
    </row>
    <row r="20" spans="1:18" ht="15">
      <c r="A20" s="85" t="s">
        <v>330</v>
      </c>
      <c r="B20" s="85">
        <v>1</v>
      </c>
      <c r="C20" s="85"/>
      <c r="D20" s="85"/>
      <c r="E20" s="85"/>
      <c r="F20" s="85"/>
      <c r="G20" s="85"/>
      <c r="H20" s="85"/>
      <c r="I20" s="85"/>
      <c r="J20" s="85"/>
      <c r="K20" s="85"/>
      <c r="L20" s="85"/>
      <c r="M20" s="85"/>
      <c r="N20" s="85"/>
      <c r="O20" s="85"/>
      <c r="P20" s="85"/>
      <c r="Q20" s="85"/>
      <c r="R20" s="85"/>
    </row>
    <row r="23" spans="1:18" ht="15" customHeight="1">
      <c r="A23" s="13" t="s">
        <v>961</v>
      </c>
      <c r="B23" s="13" t="s">
        <v>921</v>
      </c>
      <c r="C23" s="13" t="s">
        <v>968</v>
      </c>
      <c r="D23" s="13" t="s">
        <v>924</v>
      </c>
      <c r="E23" s="13" t="s">
        <v>972</v>
      </c>
      <c r="F23" s="13" t="s">
        <v>926</v>
      </c>
      <c r="G23" s="85" t="s">
        <v>976</v>
      </c>
      <c r="H23" s="85" t="s">
        <v>928</v>
      </c>
      <c r="I23" s="13" t="s">
        <v>977</v>
      </c>
      <c r="J23" s="13" t="s">
        <v>930</v>
      </c>
      <c r="K23" s="85" t="s">
        <v>978</v>
      </c>
      <c r="L23" s="85" t="s">
        <v>932</v>
      </c>
      <c r="M23" s="13" t="s">
        <v>979</v>
      </c>
      <c r="N23" s="13" t="s">
        <v>934</v>
      </c>
      <c r="O23" s="13" t="s">
        <v>985</v>
      </c>
      <c r="P23" s="13" t="s">
        <v>936</v>
      </c>
      <c r="Q23" s="13" t="s">
        <v>989</v>
      </c>
      <c r="R23" s="13" t="s">
        <v>937</v>
      </c>
    </row>
    <row r="24" spans="1:18" ht="15">
      <c r="A24" s="85" t="s">
        <v>346</v>
      </c>
      <c r="B24" s="85">
        <v>18</v>
      </c>
      <c r="C24" s="85" t="s">
        <v>965</v>
      </c>
      <c r="D24" s="85">
        <v>8</v>
      </c>
      <c r="E24" s="85" t="s">
        <v>346</v>
      </c>
      <c r="F24" s="85">
        <v>18</v>
      </c>
      <c r="G24" s="85"/>
      <c r="H24" s="85"/>
      <c r="I24" s="85" t="s">
        <v>343</v>
      </c>
      <c r="J24" s="85">
        <v>1</v>
      </c>
      <c r="K24" s="85"/>
      <c r="L24" s="85"/>
      <c r="M24" s="85" t="s">
        <v>348</v>
      </c>
      <c r="N24" s="85">
        <v>1</v>
      </c>
      <c r="O24" s="85" t="s">
        <v>986</v>
      </c>
      <c r="P24" s="85">
        <v>1</v>
      </c>
      <c r="Q24" s="85" t="s">
        <v>339</v>
      </c>
      <c r="R24" s="85">
        <v>2</v>
      </c>
    </row>
    <row r="25" spans="1:18" ht="15">
      <c r="A25" s="85" t="s">
        <v>962</v>
      </c>
      <c r="B25" s="85">
        <v>11</v>
      </c>
      <c r="C25" s="85" t="s">
        <v>343</v>
      </c>
      <c r="D25" s="85">
        <v>8</v>
      </c>
      <c r="E25" s="85" t="s">
        <v>962</v>
      </c>
      <c r="F25" s="85">
        <v>11</v>
      </c>
      <c r="G25" s="85"/>
      <c r="H25" s="85"/>
      <c r="I25" s="85" t="s">
        <v>342</v>
      </c>
      <c r="J25" s="85">
        <v>1</v>
      </c>
      <c r="K25" s="85"/>
      <c r="L25" s="85"/>
      <c r="M25" s="85" t="s">
        <v>980</v>
      </c>
      <c r="N25" s="85">
        <v>1</v>
      </c>
      <c r="O25" s="85" t="s">
        <v>987</v>
      </c>
      <c r="P25" s="85">
        <v>1</v>
      </c>
      <c r="Q25" s="85" t="s">
        <v>226</v>
      </c>
      <c r="R25" s="85">
        <v>1</v>
      </c>
    </row>
    <row r="26" spans="1:18" ht="15">
      <c r="A26" s="85" t="s">
        <v>963</v>
      </c>
      <c r="B26" s="85">
        <v>10</v>
      </c>
      <c r="C26" s="85" t="s">
        <v>344</v>
      </c>
      <c r="D26" s="85">
        <v>4</v>
      </c>
      <c r="E26" s="85" t="s">
        <v>963</v>
      </c>
      <c r="F26" s="85">
        <v>10</v>
      </c>
      <c r="G26" s="85"/>
      <c r="H26" s="85"/>
      <c r="I26" s="85"/>
      <c r="J26" s="85"/>
      <c r="K26" s="85"/>
      <c r="L26" s="85"/>
      <c r="M26" s="85" t="s">
        <v>981</v>
      </c>
      <c r="N26" s="85">
        <v>1</v>
      </c>
      <c r="O26" s="85" t="s">
        <v>966</v>
      </c>
      <c r="P26" s="85">
        <v>1</v>
      </c>
      <c r="Q26" s="85"/>
      <c r="R26" s="85"/>
    </row>
    <row r="27" spans="1:18" ht="15">
      <c r="A27" s="85" t="s">
        <v>964</v>
      </c>
      <c r="B27" s="85">
        <v>9</v>
      </c>
      <c r="C27" s="85" t="s">
        <v>969</v>
      </c>
      <c r="D27" s="85">
        <v>1</v>
      </c>
      <c r="E27" s="85" t="s">
        <v>964</v>
      </c>
      <c r="F27" s="85">
        <v>9</v>
      </c>
      <c r="G27" s="85"/>
      <c r="H27" s="85"/>
      <c r="I27" s="85"/>
      <c r="J27" s="85"/>
      <c r="K27" s="85"/>
      <c r="L27" s="85"/>
      <c r="M27" s="85" t="s">
        <v>982</v>
      </c>
      <c r="N27" s="85">
        <v>1</v>
      </c>
      <c r="O27" s="85" t="s">
        <v>988</v>
      </c>
      <c r="P27" s="85">
        <v>1</v>
      </c>
      <c r="Q27" s="85"/>
      <c r="R27" s="85"/>
    </row>
    <row r="28" spans="1:18" ht="15">
      <c r="A28" s="85" t="s">
        <v>343</v>
      </c>
      <c r="B28" s="85">
        <v>9</v>
      </c>
      <c r="C28" s="85" t="s">
        <v>970</v>
      </c>
      <c r="D28" s="85">
        <v>1</v>
      </c>
      <c r="E28" s="85" t="s">
        <v>966</v>
      </c>
      <c r="F28" s="85">
        <v>5</v>
      </c>
      <c r="G28" s="85"/>
      <c r="H28" s="85"/>
      <c r="I28" s="85"/>
      <c r="J28" s="85"/>
      <c r="K28" s="85"/>
      <c r="L28" s="85"/>
      <c r="M28" s="85" t="s">
        <v>983</v>
      </c>
      <c r="N28" s="85">
        <v>1</v>
      </c>
      <c r="O28" s="85" t="s">
        <v>967</v>
      </c>
      <c r="P28" s="85">
        <v>1</v>
      </c>
      <c r="Q28" s="85"/>
      <c r="R28" s="85"/>
    </row>
    <row r="29" spans="1:18" ht="15">
      <c r="A29" s="85" t="s">
        <v>965</v>
      </c>
      <c r="B29" s="85">
        <v>8</v>
      </c>
      <c r="C29" s="85" t="s">
        <v>971</v>
      </c>
      <c r="D29" s="85">
        <v>1</v>
      </c>
      <c r="E29" s="85" t="s">
        <v>973</v>
      </c>
      <c r="F29" s="85">
        <v>4</v>
      </c>
      <c r="G29" s="85"/>
      <c r="H29" s="85"/>
      <c r="I29" s="85"/>
      <c r="J29" s="85"/>
      <c r="K29" s="85"/>
      <c r="L29" s="85"/>
      <c r="M29" s="85" t="s">
        <v>984</v>
      </c>
      <c r="N29" s="85">
        <v>1</v>
      </c>
      <c r="O29" s="85" t="s">
        <v>348</v>
      </c>
      <c r="P29" s="85">
        <v>1</v>
      </c>
      <c r="Q29" s="85"/>
      <c r="R29" s="85"/>
    </row>
    <row r="30" spans="1:18" ht="15">
      <c r="A30" s="85" t="s">
        <v>966</v>
      </c>
      <c r="B30" s="85">
        <v>6</v>
      </c>
      <c r="C30" s="85"/>
      <c r="D30" s="85"/>
      <c r="E30" s="85" t="s">
        <v>974</v>
      </c>
      <c r="F30" s="85">
        <v>3</v>
      </c>
      <c r="G30" s="85"/>
      <c r="H30" s="85"/>
      <c r="I30" s="85"/>
      <c r="J30" s="85"/>
      <c r="K30" s="85"/>
      <c r="L30" s="85"/>
      <c r="M30" s="85"/>
      <c r="N30" s="85"/>
      <c r="O30" s="85"/>
      <c r="P30" s="85"/>
      <c r="Q30" s="85"/>
      <c r="R30" s="85"/>
    </row>
    <row r="31" spans="1:18" ht="15">
      <c r="A31" s="85" t="s">
        <v>348</v>
      </c>
      <c r="B31" s="85">
        <v>5</v>
      </c>
      <c r="C31" s="85"/>
      <c r="D31" s="85"/>
      <c r="E31" s="85" t="s">
        <v>975</v>
      </c>
      <c r="F31" s="85">
        <v>3</v>
      </c>
      <c r="G31" s="85"/>
      <c r="H31" s="85"/>
      <c r="I31" s="85"/>
      <c r="J31" s="85"/>
      <c r="K31" s="85"/>
      <c r="L31" s="85"/>
      <c r="M31" s="85"/>
      <c r="N31" s="85"/>
      <c r="O31" s="85"/>
      <c r="P31" s="85"/>
      <c r="Q31" s="85"/>
      <c r="R31" s="85"/>
    </row>
    <row r="32" spans="1:18" ht="15">
      <c r="A32" s="85" t="s">
        <v>344</v>
      </c>
      <c r="B32" s="85">
        <v>4</v>
      </c>
      <c r="C32" s="85"/>
      <c r="D32" s="85"/>
      <c r="E32" s="85" t="s">
        <v>348</v>
      </c>
      <c r="F32" s="85">
        <v>3</v>
      </c>
      <c r="G32" s="85"/>
      <c r="H32" s="85"/>
      <c r="I32" s="85"/>
      <c r="J32" s="85"/>
      <c r="K32" s="85"/>
      <c r="L32" s="85"/>
      <c r="M32" s="85"/>
      <c r="N32" s="85"/>
      <c r="O32" s="85"/>
      <c r="P32" s="85"/>
      <c r="Q32" s="85"/>
      <c r="R32" s="85"/>
    </row>
    <row r="33" spans="1:18" ht="15">
      <c r="A33" s="85" t="s">
        <v>967</v>
      </c>
      <c r="B33" s="85">
        <v>4</v>
      </c>
      <c r="C33" s="85"/>
      <c r="D33" s="85"/>
      <c r="E33" s="85" t="s">
        <v>967</v>
      </c>
      <c r="F33" s="85">
        <v>3</v>
      </c>
      <c r="G33" s="85"/>
      <c r="H33" s="85"/>
      <c r="I33" s="85"/>
      <c r="J33" s="85"/>
      <c r="K33" s="85"/>
      <c r="L33" s="85"/>
      <c r="M33" s="85"/>
      <c r="N33" s="85"/>
      <c r="O33" s="85"/>
      <c r="P33" s="85"/>
      <c r="Q33" s="85"/>
      <c r="R33" s="85"/>
    </row>
    <row r="36" spans="1:18" ht="15" customHeight="1">
      <c r="A36" s="13" t="s">
        <v>996</v>
      </c>
      <c r="B36" s="13" t="s">
        <v>921</v>
      </c>
      <c r="C36" s="13" t="s">
        <v>1005</v>
      </c>
      <c r="D36" s="13" t="s">
        <v>924</v>
      </c>
      <c r="E36" s="13" t="s">
        <v>1014</v>
      </c>
      <c r="F36" s="13" t="s">
        <v>926</v>
      </c>
      <c r="G36" s="13" t="s">
        <v>1017</v>
      </c>
      <c r="H36" s="13" t="s">
        <v>928</v>
      </c>
      <c r="I36" s="13" t="s">
        <v>1024</v>
      </c>
      <c r="J36" s="13" t="s">
        <v>930</v>
      </c>
      <c r="K36" s="13" t="s">
        <v>1033</v>
      </c>
      <c r="L36" s="13" t="s">
        <v>932</v>
      </c>
      <c r="M36" s="13" t="s">
        <v>1041</v>
      </c>
      <c r="N36" s="13" t="s">
        <v>934</v>
      </c>
      <c r="O36" s="85" t="s">
        <v>1044</v>
      </c>
      <c r="P36" s="85" t="s">
        <v>936</v>
      </c>
      <c r="Q36" s="13" t="s">
        <v>1045</v>
      </c>
      <c r="R36" s="13" t="s">
        <v>937</v>
      </c>
    </row>
    <row r="37" spans="1:18" ht="15">
      <c r="A37" s="91" t="s">
        <v>997</v>
      </c>
      <c r="B37" s="91">
        <v>72</v>
      </c>
      <c r="C37" s="91" t="s">
        <v>1006</v>
      </c>
      <c r="D37" s="91">
        <v>12</v>
      </c>
      <c r="E37" s="91" t="s">
        <v>1003</v>
      </c>
      <c r="F37" s="91">
        <v>20</v>
      </c>
      <c r="G37" s="91" t="s">
        <v>1018</v>
      </c>
      <c r="H37" s="91">
        <v>6</v>
      </c>
      <c r="I37" s="91" t="s">
        <v>1025</v>
      </c>
      <c r="J37" s="91">
        <v>7</v>
      </c>
      <c r="K37" s="91" t="s">
        <v>1034</v>
      </c>
      <c r="L37" s="91">
        <v>4</v>
      </c>
      <c r="M37" s="91" t="s">
        <v>1042</v>
      </c>
      <c r="N37" s="91">
        <v>3</v>
      </c>
      <c r="O37" s="91"/>
      <c r="P37" s="91"/>
      <c r="Q37" s="91" t="s">
        <v>226</v>
      </c>
      <c r="R37" s="91">
        <v>2</v>
      </c>
    </row>
    <row r="38" spans="1:18" ht="15">
      <c r="A38" s="91" t="s">
        <v>998</v>
      </c>
      <c r="B38" s="91">
        <v>14</v>
      </c>
      <c r="C38" s="91" t="s">
        <v>237</v>
      </c>
      <c r="D38" s="91">
        <v>11</v>
      </c>
      <c r="E38" s="91" t="s">
        <v>346</v>
      </c>
      <c r="F38" s="91">
        <v>18</v>
      </c>
      <c r="G38" s="91" t="s">
        <v>244</v>
      </c>
      <c r="H38" s="91">
        <v>4</v>
      </c>
      <c r="I38" s="91" t="s">
        <v>1026</v>
      </c>
      <c r="J38" s="91">
        <v>4</v>
      </c>
      <c r="K38" s="91" t="s">
        <v>982</v>
      </c>
      <c r="L38" s="91">
        <v>3</v>
      </c>
      <c r="M38" s="91" t="s">
        <v>1043</v>
      </c>
      <c r="N38" s="91">
        <v>3</v>
      </c>
      <c r="O38" s="91"/>
      <c r="P38" s="91"/>
      <c r="Q38" s="91" t="s">
        <v>1046</v>
      </c>
      <c r="R38" s="91">
        <v>2</v>
      </c>
    </row>
    <row r="39" spans="1:18" ht="15">
      <c r="A39" s="91" t="s">
        <v>999</v>
      </c>
      <c r="B39" s="91">
        <v>0</v>
      </c>
      <c r="C39" s="91" t="s">
        <v>1007</v>
      </c>
      <c r="D39" s="91">
        <v>8</v>
      </c>
      <c r="E39" s="91" t="s">
        <v>1002</v>
      </c>
      <c r="F39" s="91">
        <v>17</v>
      </c>
      <c r="G39" s="91" t="s">
        <v>1006</v>
      </c>
      <c r="H39" s="91">
        <v>4</v>
      </c>
      <c r="I39" s="91" t="s">
        <v>1027</v>
      </c>
      <c r="J39" s="91">
        <v>4</v>
      </c>
      <c r="K39" s="91" t="s">
        <v>1035</v>
      </c>
      <c r="L39" s="91">
        <v>3</v>
      </c>
      <c r="M39" s="91"/>
      <c r="N39" s="91"/>
      <c r="O39" s="91"/>
      <c r="P39" s="91"/>
      <c r="Q39" s="91" t="s">
        <v>1012</v>
      </c>
      <c r="R39" s="91">
        <v>2</v>
      </c>
    </row>
    <row r="40" spans="1:18" ht="15">
      <c r="A40" s="91" t="s">
        <v>1000</v>
      </c>
      <c r="B40" s="91">
        <v>1368</v>
      </c>
      <c r="C40" s="91" t="s">
        <v>1008</v>
      </c>
      <c r="D40" s="91">
        <v>8</v>
      </c>
      <c r="E40" s="91" t="s">
        <v>962</v>
      </c>
      <c r="F40" s="91">
        <v>14</v>
      </c>
      <c r="G40" s="91" t="s">
        <v>243</v>
      </c>
      <c r="H40" s="91">
        <v>3</v>
      </c>
      <c r="I40" s="91" t="s">
        <v>1028</v>
      </c>
      <c r="J40" s="91">
        <v>3</v>
      </c>
      <c r="K40" s="91" t="s">
        <v>1036</v>
      </c>
      <c r="L40" s="91">
        <v>3</v>
      </c>
      <c r="M40" s="91"/>
      <c r="N40" s="91"/>
      <c r="O40" s="91"/>
      <c r="P40" s="91"/>
      <c r="Q40" s="91" t="s">
        <v>339</v>
      </c>
      <c r="R40" s="91">
        <v>2</v>
      </c>
    </row>
    <row r="41" spans="1:18" ht="15">
      <c r="A41" s="91" t="s">
        <v>1001</v>
      </c>
      <c r="B41" s="91">
        <v>1454</v>
      </c>
      <c r="C41" s="91" t="s">
        <v>965</v>
      </c>
      <c r="D41" s="91">
        <v>8</v>
      </c>
      <c r="E41" s="91" t="s">
        <v>1004</v>
      </c>
      <c r="F41" s="91">
        <v>11</v>
      </c>
      <c r="G41" s="91" t="s">
        <v>1019</v>
      </c>
      <c r="H41" s="91">
        <v>3</v>
      </c>
      <c r="I41" s="91" t="s">
        <v>987</v>
      </c>
      <c r="J41" s="91">
        <v>3</v>
      </c>
      <c r="K41" s="91" t="s">
        <v>1037</v>
      </c>
      <c r="L41" s="91">
        <v>3</v>
      </c>
      <c r="M41" s="91"/>
      <c r="N41" s="91"/>
      <c r="O41" s="91"/>
      <c r="P41" s="91"/>
      <c r="Q41" s="91" t="s">
        <v>1047</v>
      </c>
      <c r="R41" s="91">
        <v>2</v>
      </c>
    </row>
    <row r="42" spans="1:18" ht="15">
      <c r="A42" s="91" t="s">
        <v>1002</v>
      </c>
      <c r="B42" s="91">
        <v>21</v>
      </c>
      <c r="C42" s="91" t="s">
        <v>1009</v>
      </c>
      <c r="D42" s="91">
        <v>8</v>
      </c>
      <c r="E42" s="91" t="s">
        <v>964</v>
      </c>
      <c r="F42" s="91">
        <v>10</v>
      </c>
      <c r="G42" s="91" t="s">
        <v>1020</v>
      </c>
      <c r="H42" s="91">
        <v>3</v>
      </c>
      <c r="I42" s="91" t="s">
        <v>239</v>
      </c>
      <c r="J42" s="91">
        <v>2</v>
      </c>
      <c r="K42" s="91" t="s">
        <v>1038</v>
      </c>
      <c r="L42" s="91">
        <v>3</v>
      </c>
      <c r="M42" s="91"/>
      <c r="N42" s="91"/>
      <c r="O42" s="91"/>
      <c r="P42" s="91"/>
      <c r="Q42" s="91" t="s">
        <v>970</v>
      </c>
      <c r="R42" s="91">
        <v>2</v>
      </c>
    </row>
    <row r="43" spans="1:18" ht="15">
      <c r="A43" s="91" t="s">
        <v>1003</v>
      </c>
      <c r="B43" s="91">
        <v>20</v>
      </c>
      <c r="C43" s="91" t="s">
        <v>1010</v>
      </c>
      <c r="D43" s="91">
        <v>8</v>
      </c>
      <c r="E43" s="91" t="s">
        <v>963</v>
      </c>
      <c r="F43" s="91">
        <v>10</v>
      </c>
      <c r="G43" s="91" t="s">
        <v>1021</v>
      </c>
      <c r="H43" s="91">
        <v>3</v>
      </c>
      <c r="I43" s="91" t="s">
        <v>1029</v>
      </c>
      <c r="J43" s="91">
        <v>2</v>
      </c>
      <c r="K43" s="91" t="s">
        <v>962</v>
      </c>
      <c r="L43" s="91">
        <v>3</v>
      </c>
      <c r="M43" s="91"/>
      <c r="N43" s="91"/>
      <c r="O43" s="91"/>
      <c r="P43" s="91"/>
      <c r="Q43" s="91" t="s">
        <v>1048</v>
      </c>
      <c r="R43" s="91">
        <v>2</v>
      </c>
    </row>
    <row r="44" spans="1:18" ht="15">
      <c r="A44" s="91" t="s">
        <v>1004</v>
      </c>
      <c r="B44" s="91">
        <v>19</v>
      </c>
      <c r="C44" s="91" t="s">
        <v>1011</v>
      </c>
      <c r="D44" s="91">
        <v>8</v>
      </c>
      <c r="E44" s="91" t="s">
        <v>242</v>
      </c>
      <c r="F44" s="91">
        <v>8</v>
      </c>
      <c r="G44" s="91" t="s">
        <v>1022</v>
      </c>
      <c r="H44" s="91">
        <v>3</v>
      </c>
      <c r="I44" s="91" t="s">
        <v>1030</v>
      </c>
      <c r="J44" s="91">
        <v>2</v>
      </c>
      <c r="K44" s="91" t="s">
        <v>214</v>
      </c>
      <c r="L44" s="91">
        <v>3</v>
      </c>
      <c r="M44" s="91"/>
      <c r="N44" s="91"/>
      <c r="O44" s="91"/>
      <c r="P44" s="91"/>
      <c r="Q44" s="91" t="s">
        <v>1049</v>
      </c>
      <c r="R44" s="91">
        <v>2</v>
      </c>
    </row>
    <row r="45" spans="1:18" ht="15">
      <c r="A45" s="91" t="s">
        <v>346</v>
      </c>
      <c r="B45" s="91">
        <v>18</v>
      </c>
      <c r="C45" s="91" t="s">
        <v>1012</v>
      </c>
      <c r="D45" s="91">
        <v>8</v>
      </c>
      <c r="E45" s="91" t="s">
        <v>1015</v>
      </c>
      <c r="F45" s="91">
        <v>7</v>
      </c>
      <c r="G45" s="91" t="s">
        <v>1023</v>
      </c>
      <c r="H45" s="91">
        <v>3</v>
      </c>
      <c r="I45" s="91" t="s">
        <v>1031</v>
      </c>
      <c r="J45" s="91">
        <v>2</v>
      </c>
      <c r="K45" s="91" t="s">
        <v>1039</v>
      </c>
      <c r="L45" s="91">
        <v>2</v>
      </c>
      <c r="M45" s="91"/>
      <c r="N45" s="91"/>
      <c r="O45" s="91"/>
      <c r="P45" s="91"/>
      <c r="Q45" s="91" t="s">
        <v>1050</v>
      </c>
      <c r="R45" s="91">
        <v>2</v>
      </c>
    </row>
    <row r="46" spans="1:18" ht="15">
      <c r="A46" s="91" t="s">
        <v>962</v>
      </c>
      <c r="B46" s="91">
        <v>17</v>
      </c>
      <c r="C46" s="91" t="s">
        <v>1013</v>
      </c>
      <c r="D46" s="91">
        <v>8</v>
      </c>
      <c r="E46" s="91" t="s">
        <v>1016</v>
      </c>
      <c r="F46" s="91">
        <v>6</v>
      </c>
      <c r="G46" s="91" t="s">
        <v>1002</v>
      </c>
      <c r="H46" s="91">
        <v>2</v>
      </c>
      <c r="I46" s="91" t="s">
        <v>1032</v>
      </c>
      <c r="J46" s="91">
        <v>2</v>
      </c>
      <c r="K46" s="91" t="s">
        <v>1040</v>
      </c>
      <c r="L46" s="91">
        <v>2</v>
      </c>
      <c r="M46" s="91"/>
      <c r="N46" s="91"/>
      <c r="O46" s="91"/>
      <c r="P46" s="91"/>
      <c r="Q46" s="91"/>
      <c r="R46" s="91"/>
    </row>
    <row r="49" spans="1:18" ht="15" customHeight="1">
      <c r="A49" s="13" t="s">
        <v>1059</v>
      </c>
      <c r="B49" s="13" t="s">
        <v>921</v>
      </c>
      <c r="C49" s="13" t="s">
        <v>1070</v>
      </c>
      <c r="D49" s="13" t="s">
        <v>924</v>
      </c>
      <c r="E49" s="13" t="s">
        <v>1073</v>
      </c>
      <c r="F49" s="13" t="s">
        <v>926</v>
      </c>
      <c r="G49" s="13" t="s">
        <v>1082</v>
      </c>
      <c r="H49" s="13" t="s">
        <v>928</v>
      </c>
      <c r="I49" s="13" t="s">
        <v>1092</v>
      </c>
      <c r="J49" s="13" t="s">
        <v>930</v>
      </c>
      <c r="K49" s="13" t="s">
        <v>1103</v>
      </c>
      <c r="L49" s="13" t="s">
        <v>932</v>
      </c>
      <c r="M49" s="85" t="s">
        <v>1114</v>
      </c>
      <c r="N49" s="85" t="s">
        <v>934</v>
      </c>
      <c r="O49" s="85" t="s">
        <v>1115</v>
      </c>
      <c r="P49" s="85" t="s">
        <v>936</v>
      </c>
      <c r="Q49" s="13" t="s">
        <v>1116</v>
      </c>
      <c r="R49" s="13" t="s">
        <v>937</v>
      </c>
    </row>
    <row r="50" spans="1:18" ht="15">
      <c r="A50" s="91" t="s">
        <v>1060</v>
      </c>
      <c r="B50" s="91">
        <v>10</v>
      </c>
      <c r="C50" s="91" t="s">
        <v>1062</v>
      </c>
      <c r="D50" s="91">
        <v>8</v>
      </c>
      <c r="E50" s="91" t="s">
        <v>1060</v>
      </c>
      <c r="F50" s="91">
        <v>10</v>
      </c>
      <c r="G50" s="91" t="s">
        <v>1083</v>
      </c>
      <c r="H50" s="91">
        <v>3</v>
      </c>
      <c r="I50" s="91" t="s">
        <v>1093</v>
      </c>
      <c r="J50" s="91">
        <v>4</v>
      </c>
      <c r="K50" s="91" t="s">
        <v>1104</v>
      </c>
      <c r="L50" s="91">
        <v>3</v>
      </c>
      <c r="M50" s="91"/>
      <c r="N50" s="91"/>
      <c r="O50" s="91"/>
      <c r="P50" s="91"/>
      <c r="Q50" s="91" t="s">
        <v>1117</v>
      </c>
      <c r="R50" s="91">
        <v>2</v>
      </c>
    </row>
    <row r="51" spans="1:18" ht="15">
      <c r="A51" s="91" t="s">
        <v>1061</v>
      </c>
      <c r="B51" s="91">
        <v>10</v>
      </c>
      <c r="C51" s="91" t="s">
        <v>1063</v>
      </c>
      <c r="D51" s="91">
        <v>8</v>
      </c>
      <c r="E51" s="91" t="s">
        <v>1061</v>
      </c>
      <c r="F51" s="91">
        <v>10</v>
      </c>
      <c r="G51" s="91" t="s">
        <v>1084</v>
      </c>
      <c r="H51" s="91">
        <v>3</v>
      </c>
      <c r="I51" s="91" t="s">
        <v>1094</v>
      </c>
      <c r="J51" s="91">
        <v>3</v>
      </c>
      <c r="K51" s="91" t="s">
        <v>1105</v>
      </c>
      <c r="L51" s="91">
        <v>3</v>
      </c>
      <c r="M51" s="91"/>
      <c r="N51" s="91"/>
      <c r="O51" s="91"/>
      <c r="P51" s="91"/>
      <c r="Q51" s="91" t="s">
        <v>1118</v>
      </c>
      <c r="R51" s="91">
        <v>2</v>
      </c>
    </row>
    <row r="52" spans="1:18" ht="15">
      <c r="A52" s="91" t="s">
        <v>1062</v>
      </c>
      <c r="B52" s="91">
        <v>8</v>
      </c>
      <c r="C52" s="91" t="s">
        <v>1064</v>
      </c>
      <c r="D52" s="91">
        <v>8</v>
      </c>
      <c r="E52" s="91" t="s">
        <v>1074</v>
      </c>
      <c r="F52" s="91">
        <v>6</v>
      </c>
      <c r="G52" s="91" t="s">
        <v>1085</v>
      </c>
      <c r="H52" s="91">
        <v>3</v>
      </c>
      <c r="I52" s="91" t="s">
        <v>1095</v>
      </c>
      <c r="J52" s="91">
        <v>2</v>
      </c>
      <c r="K52" s="91" t="s">
        <v>1106</v>
      </c>
      <c r="L52" s="91">
        <v>2</v>
      </c>
      <c r="M52" s="91"/>
      <c r="N52" s="91"/>
      <c r="O52" s="91"/>
      <c r="P52" s="91"/>
      <c r="Q52" s="91" t="s">
        <v>1119</v>
      </c>
      <c r="R52" s="91">
        <v>2</v>
      </c>
    </row>
    <row r="53" spans="1:18" ht="15">
      <c r="A53" s="91" t="s">
        <v>1063</v>
      </c>
      <c r="B53" s="91">
        <v>8</v>
      </c>
      <c r="C53" s="91" t="s">
        <v>1065</v>
      </c>
      <c r="D53" s="91">
        <v>8</v>
      </c>
      <c r="E53" s="91" t="s">
        <v>1075</v>
      </c>
      <c r="F53" s="91">
        <v>5</v>
      </c>
      <c r="G53" s="91" t="s">
        <v>1086</v>
      </c>
      <c r="H53" s="91">
        <v>3</v>
      </c>
      <c r="I53" s="91" t="s">
        <v>1096</v>
      </c>
      <c r="J53" s="91">
        <v>2</v>
      </c>
      <c r="K53" s="91" t="s">
        <v>1107</v>
      </c>
      <c r="L53" s="91">
        <v>2</v>
      </c>
      <c r="M53" s="91"/>
      <c r="N53" s="91"/>
      <c r="O53" s="91"/>
      <c r="P53" s="91"/>
      <c r="Q53" s="91" t="s">
        <v>1120</v>
      </c>
      <c r="R53" s="91">
        <v>2</v>
      </c>
    </row>
    <row r="54" spans="1:18" ht="15">
      <c r="A54" s="91" t="s">
        <v>1064</v>
      </c>
      <c r="B54" s="91">
        <v>8</v>
      </c>
      <c r="C54" s="91" t="s">
        <v>1066</v>
      </c>
      <c r="D54" s="91">
        <v>8</v>
      </c>
      <c r="E54" s="91" t="s">
        <v>1076</v>
      </c>
      <c r="F54" s="91">
        <v>5</v>
      </c>
      <c r="G54" s="91" t="s">
        <v>1087</v>
      </c>
      <c r="H54" s="91">
        <v>3</v>
      </c>
      <c r="I54" s="91" t="s">
        <v>1097</v>
      </c>
      <c r="J54" s="91">
        <v>2</v>
      </c>
      <c r="K54" s="91" t="s">
        <v>1108</v>
      </c>
      <c r="L54" s="91">
        <v>2</v>
      </c>
      <c r="M54" s="91"/>
      <c r="N54" s="91"/>
      <c r="O54" s="91"/>
      <c r="P54" s="91"/>
      <c r="Q54" s="91" t="s">
        <v>1121</v>
      </c>
      <c r="R54" s="91">
        <v>2</v>
      </c>
    </row>
    <row r="55" spans="1:18" ht="15">
      <c r="A55" s="91" t="s">
        <v>1065</v>
      </c>
      <c r="B55" s="91">
        <v>8</v>
      </c>
      <c r="C55" s="91" t="s">
        <v>1067</v>
      </c>
      <c r="D55" s="91">
        <v>8</v>
      </c>
      <c r="E55" s="91" t="s">
        <v>1077</v>
      </c>
      <c r="F55" s="91">
        <v>4</v>
      </c>
      <c r="G55" s="91" t="s">
        <v>1088</v>
      </c>
      <c r="H55" s="91">
        <v>3</v>
      </c>
      <c r="I55" s="91" t="s">
        <v>1098</v>
      </c>
      <c r="J55" s="91">
        <v>2</v>
      </c>
      <c r="K55" s="91" t="s">
        <v>1109</v>
      </c>
      <c r="L55" s="91">
        <v>2</v>
      </c>
      <c r="M55" s="91"/>
      <c r="N55" s="91"/>
      <c r="O55" s="91"/>
      <c r="P55" s="91"/>
      <c r="Q55" s="91" t="s">
        <v>1122</v>
      </c>
      <c r="R55" s="91">
        <v>2</v>
      </c>
    </row>
    <row r="56" spans="1:18" ht="15">
      <c r="A56" s="91" t="s">
        <v>1066</v>
      </c>
      <c r="B56" s="91">
        <v>8</v>
      </c>
      <c r="C56" s="91" t="s">
        <v>1068</v>
      </c>
      <c r="D56" s="91">
        <v>8</v>
      </c>
      <c r="E56" s="91" t="s">
        <v>1078</v>
      </c>
      <c r="F56" s="91">
        <v>4</v>
      </c>
      <c r="G56" s="91" t="s">
        <v>1089</v>
      </c>
      <c r="H56" s="91">
        <v>3</v>
      </c>
      <c r="I56" s="91" t="s">
        <v>1099</v>
      </c>
      <c r="J56" s="91">
        <v>2</v>
      </c>
      <c r="K56" s="91" t="s">
        <v>1110</v>
      </c>
      <c r="L56" s="91">
        <v>2</v>
      </c>
      <c r="M56" s="91"/>
      <c r="N56" s="91"/>
      <c r="O56" s="91"/>
      <c r="P56" s="91"/>
      <c r="Q56" s="91" t="s">
        <v>1123</v>
      </c>
      <c r="R56" s="91">
        <v>2</v>
      </c>
    </row>
    <row r="57" spans="1:18" ht="15">
      <c r="A57" s="91" t="s">
        <v>1067</v>
      </c>
      <c r="B57" s="91">
        <v>8</v>
      </c>
      <c r="C57" s="91" t="s">
        <v>1069</v>
      </c>
      <c r="D57" s="91">
        <v>8</v>
      </c>
      <c r="E57" s="91" t="s">
        <v>1079</v>
      </c>
      <c r="F57" s="91">
        <v>4</v>
      </c>
      <c r="G57" s="91" t="s">
        <v>1090</v>
      </c>
      <c r="H57" s="91">
        <v>3</v>
      </c>
      <c r="I57" s="91" t="s">
        <v>1100</v>
      </c>
      <c r="J57" s="91">
        <v>2</v>
      </c>
      <c r="K57" s="91" t="s">
        <v>1111</v>
      </c>
      <c r="L57" s="91">
        <v>2</v>
      </c>
      <c r="M57" s="91"/>
      <c r="N57" s="91"/>
      <c r="O57" s="91"/>
      <c r="P57" s="91"/>
      <c r="Q57" s="91"/>
      <c r="R57" s="91"/>
    </row>
    <row r="58" spans="1:18" ht="15">
      <c r="A58" s="91" t="s">
        <v>1068</v>
      </c>
      <c r="B58" s="91">
        <v>8</v>
      </c>
      <c r="C58" s="91" t="s">
        <v>1071</v>
      </c>
      <c r="D58" s="91">
        <v>8</v>
      </c>
      <c r="E58" s="91" t="s">
        <v>1080</v>
      </c>
      <c r="F58" s="91">
        <v>4</v>
      </c>
      <c r="G58" s="91" t="s">
        <v>1091</v>
      </c>
      <c r="H58" s="91">
        <v>2</v>
      </c>
      <c r="I58" s="91" t="s">
        <v>1101</v>
      </c>
      <c r="J58" s="91">
        <v>2</v>
      </c>
      <c r="K58" s="91" t="s">
        <v>1112</v>
      </c>
      <c r="L58" s="91">
        <v>2</v>
      </c>
      <c r="M58" s="91"/>
      <c r="N58" s="91"/>
      <c r="O58" s="91"/>
      <c r="P58" s="91"/>
      <c r="Q58" s="91"/>
      <c r="R58" s="91"/>
    </row>
    <row r="59" spans="1:18" ht="15">
      <c r="A59" s="91" t="s">
        <v>1069</v>
      </c>
      <c r="B59" s="91">
        <v>8</v>
      </c>
      <c r="C59" s="91" t="s">
        <v>1072</v>
      </c>
      <c r="D59" s="91">
        <v>8</v>
      </c>
      <c r="E59" s="91" t="s">
        <v>1081</v>
      </c>
      <c r="F59" s="91">
        <v>3</v>
      </c>
      <c r="G59" s="91"/>
      <c r="H59" s="91"/>
      <c r="I59" s="91" t="s">
        <v>1102</v>
      </c>
      <c r="J59" s="91">
        <v>2</v>
      </c>
      <c r="K59" s="91" t="s">
        <v>1113</v>
      </c>
      <c r="L59" s="91">
        <v>2</v>
      </c>
      <c r="M59" s="91"/>
      <c r="N59" s="91"/>
      <c r="O59" s="91"/>
      <c r="P59" s="91"/>
      <c r="Q59" s="91"/>
      <c r="R59" s="91"/>
    </row>
    <row r="62" spans="1:18" ht="15" customHeight="1">
      <c r="A62" s="13" t="s">
        <v>1131</v>
      </c>
      <c r="B62" s="13" t="s">
        <v>921</v>
      </c>
      <c r="C62" s="85" t="s">
        <v>1133</v>
      </c>
      <c r="D62" s="85" t="s">
        <v>924</v>
      </c>
      <c r="E62" s="85" t="s">
        <v>1134</v>
      </c>
      <c r="F62" s="85" t="s">
        <v>926</v>
      </c>
      <c r="G62" s="13" t="s">
        <v>1137</v>
      </c>
      <c r="H62" s="13" t="s">
        <v>928</v>
      </c>
      <c r="I62" s="85" t="s">
        <v>1139</v>
      </c>
      <c r="J62" s="85" t="s">
        <v>930</v>
      </c>
      <c r="K62" s="13" t="s">
        <v>1141</v>
      </c>
      <c r="L62" s="13" t="s">
        <v>932</v>
      </c>
      <c r="M62" s="85" t="s">
        <v>1143</v>
      </c>
      <c r="N62" s="85" t="s">
        <v>934</v>
      </c>
      <c r="O62" s="13" t="s">
        <v>1145</v>
      </c>
      <c r="P62" s="13" t="s">
        <v>936</v>
      </c>
      <c r="Q62" s="85" t="s">
        <v>1147</v>
      </c>
      <c r="R62" s="85" t="s">
        <v>937</v>
      </c>
    </row>
    <row r="63" spans="1:18" ht="15">
      <c r="A63" s="85" t="s">
        <v>253</v>
      </c>
      <c r="B63" s="85">
        <v>1</v>
      </c>
      <c r="C63" s="85"/>
      <c r="D63" s="85"/>
      <c r="E63" s="85"/>
      <c r="F63" s="85"/>
      <c r="G63" s="85" t="s">
        <v>253</v>
      </c>
      <c r="H63" s="85">
        <v>1</v>
      </c>
      <c r="I63" s="85"/>
      <c r="J63" s="85"/>
      <c r="K63" s="85" t="s">
        <v>214</v>
      </c>
      <c r="L63" s="85">
        <v>1</v>
      </c>
      <c r="M63" s="85"/>
      <c r="N63" s="85"/>
      <c r="O63" s="85" t="s">
        <v>228</v>
      </c>
      <c r="P63" s="85">
        <v>1</v>
      </c>
      <c r="Q63" s="85"/>
      <c r="R63" s="85"/>
    </row>
    <row r="64" spans="1:18" ht="15">
      <c r="A64" s="85" t="s">
        <v>228</v>
      </c>
      <c r="B64" s="85">
        <v>1</v>
      </c>
      <c r="C64" s="85"/>
      <c r="D64" s="85"/>
      <c r="E64" s="85"/>
      <c r="F64" s="85"/>
      <c r="G64" s="85"/>
      <c r="H64" s="85"/>
      <c r="I64" s="85"/>
      <c r="J64" s="85"/>
      <c r="K64" s="85"/>
      <c r="L64" s="85"/>
      <c r="M64" s="85"/>
      <c r="N64" s="85"/>
      <c r="O64" s="85"/>
      <c r="P64" s="85"/>
      <c r="Q64" s="85"/>
      <c r="R64" s="85"/>
    </row>
    <row r="65" spans="1:18" ht="15">
      <c r="A65" s="85" t="s">
        <v>214</v>
      </c>
      <c r="B65" s="85">
        <v>1</v>
      </c>
      <c r="C65" s="85"/>
      <c r="D65" s="85"/>
      <c r="E65" s="85"/>
      <c r="F65" s="85"/>
      <c r="G65" s="85"/>
      <c r="H65" s="85"/>
      <c r="I65" s="85"/>
      <c r="J65" s="85"/>
      <c r="K65" s="85"/>
      <c r="L65" s="85"/>
      <c r="M65" s="85"/>
      <c r="N65" s="85"/>
      <c r="O65" s="85"/>
      <c r="P65" s="85"/>
      <c r="Q65" s="85"/>
      <c r="R65" s="85"/>
    </row>
    <row r="68" spans="1:18" ht="15" customHeight="1">
      <c r="A68" s="13" t="s">
        <v>1132</v>
      </c>
      <c r="B68" s="13" t="s">
        <v>921</v>
      </c>
      <c r="C68" s="13" t="s">
        <v>1135</v>
      </c>
      <c r="D68" s="13" t="s">
        <v>924</v>
      </c>
      <c r="E68" s="13" t="s">
        <v>1136</v>
      </c>
      <c r="F68" s="13" t="s">
        <v>926</v>
      </c>
      <c r="G68" s="13" t="s">
        <v>1138</v>
      </c>
      <c r="H68" s="13" t="s">
        <v>928</v>
      </c>
      <c r="I68" s="13" t="s">
        <v>1140</v>
      </c>
      <c r="J68" s="13" t="s">
        <v>930</v>
      </c>
      <c r="K68" s="13" t="s">
        <v>1142</v>
      </c>
      <c r="L68" s="13" t="s">
        <v>932</v>
      </c>
      <c r="M68" s="85" t="s">
        <v>1144</v>
      </c>
      <c r="N68" s="85" t="s">
        <v>934</v>
      </c>
      <c r="O68" s="85" t="s">
        <v>1146</v>
      </c>
      <c r="P68" s="85" t="s">
        <v>936</v>
      </c>
      <c r="Q68" s="13" t="s">
        <v>1148</v>
      </c>
      <c r="R68" s="13" t="s">
        <v>937</v>
      </c>
    </row>
    <row r="69" spans="1:18" ht="15">
      <c r="A69" s="85" t="s">
        <v>237</v>
      </c>
      <c r="B69" s="85">
        <v>12</v>
      </c>
      <c r="C69" s="85" t="s">
        <v>237</v>
      </c>
      <c r="D69" s="85">
        <v>11</v>
      </c>
      <c r="E69" s="85" t="s">
        <v>242</v>
      </c>
      <c r="F69" s="85">
        <v>8</v>
      </c>
      <c r="G69" s="85" t="s">
        <v>244</v>
      </c>
      <c r="H69" s="85">
        <v>4</v>
      </c>
      <c r="I69" s="85" t="s">
        <v>239</v>
      </c>
      <c r="J69" s="85">
        <v>2</v>
      </c>
      <c r="K69" s="85" t="s">
        <v>214</v>
      </c>
      <c r="L69" s="85">
        <v>2</v>
      </c>
      <c r="M69" s="85"/>
      <c r="N69" s="85"/>
      <c r="O69" s="85"/>
      <c r="P69" s="85"/>
      <c r="Q69" s="85" t="s">
        <v>226</v>
      </c>
      <c r="R69" s="85">
        <v>1</v>
      </c>
    </row>
    <row r="70" spans="1:18" ht="15">
      <c r="A70" s="85" t="s">
        <v>242</v>
      </c>
      <c r="B70" s="85">
        <v>8</v>
      </c>
      <c r="C70" s="85" t="s">
        <v>223</v>
      </c>
      <c r="D70" s="85">
        <v>6</v>
      </c>
      <c r="E70" s="85" t="s">
        <v>251</v>
      </c>
      <c r="F70" s="85">
        <v>3</v>
      </c>
      <c r="G70" s="85" t="s">
        <v>243</v>
      </c>
      <c r="H70" s="85">
        <v>2</v>
      </c>
      <c r="I70" s="85" t="s">
        <v>237</v>
      </c>
      <c r="J70" s="85">
        <v>1</v>
      </c>
      <c r="K70" s="85" t="s">
        <v>246</v>
      </c>
      <c r="L70" s="85">
        <v>1</v>
      </c>
      <c r="M70" s="85"/>
      <c r="N70" s="85"/>
      <c r="O70" s="85"/>
      <c r="P70" s="85"/>
      <c r="Q70" s="85"/>
      <c r="R70" s="85"/>
    </row>
    <row r="71" spans="1:18" ht="15">
      <c r="A71" s="85" t="s">
        <v>223</v>
      </c>
      <c r="B71" s="85">
        <v>6</v>
      </c>
      <c r="C71" s="85"/>
      <c r="D71" s="85"/>
      <c r="E71" s="85" t="s">
        <v>252</v>
      </c>
      <c r="F71" s="85">
        <v>3</v>
      </c>
      <c r="G71" s="85"/>
      <c r="H71" s="85"/>
      <c r="I71" s="85" t="s">
        <v>248</v>
      </c>
      <c r="J71" s="85">
        <v>1</v>
      </c>
      <c r="K71" s="85"/>
      <c r="L71" s="85"/>
      <c r="M71" s="85"/>
      <c r="N71" s="85"/>
      <c r="O71" s="85"/>
      <c r="P71" s="85"/>
      <c r="Q71" s="85"/>
      <c r="R71" s="85"/>
    </row>
    <row r="72" spans="1:18" ht="15">
      <c r="A72" s="85" t="s">
        <v>244</v>
      </c>
      <c r="B72" s="85">
        <v>4</v>
      </c>
      <c r="C72" s="85"/>
      <c r="D72" s="85"/>
      <c r="E72" s="85" t="s">
        <v>245</v>
      </c>
      <c r="F72" s="85">
        <v>2</v>
      </c>
      <c r="G72" s="85"/>
      <c r="H72" s="85"/>
      <c r="I72" s="85" t="s">
        <v>247</v>
      </c>
      <c r="J72" s="85">
        <v>1</v>
      </c>
      <c r="K72" s="85"/>
      <c r="L72" s="85"/>
      <c r="M72" s="85"/>
      <c r="N72" s="85"/>
      <c r="O72" s="85"/>
      <c r="P72" s="85"/>
      <c r="Q72" s="85"/>
      <c r="R72" s="85"/>
    </row>
    <row r="73" spans="1:18" ht="15">
      <c r="A73" s="85" t="s">
        <v>251</v>
      </c>
      <c r="B73" s="85">
        <v>3</v>
      </c>
      <c r="C73" s="85"/>
      <c r="D73" s="85"/>
      <c r="E73" s="85" t="s">
        <v>254</v>
      </c>
      <c r="F73" s="85">
        <v>1</v>
      </c>
      <c r="G73" s="85"/>
      <c r="H73" s="85"/>
      <c r="I73" s="85"/>
      <c r="J73" s="85"/>
      <c r="K73" s="85"/>
      <c r="L73" s="85"/>
      <c r="M73" s="85"/>
      <c r="N73" s="85"/>
      <c r="O73" s="85"/>
      <c r="P73" s="85"/>
      <c r="Q73" s="85"/>
      <c r="R73" s="85"/>
    </row>
    <row r="74" spans="1:18" ht="15">
      <c r="A74" s="85" t="s">
        <v>252</v>
      </c>
      <c r="B74" s="85">
        <v>3</v>
      </c>
      <c r="C74" s="85"/>
      <c r="D74" s="85"/>
      <c r="E74" s="85" t="s">
        <v>250</v>
      </c>
      <c r="F74" s="85">
        <v>1</v>
      </c>
      <c r="G74" s="85"/>
      <c r="H74" s="85"/>
      <c r="I74" s="85"/>
      <c r="J74" s="85"/>
      <c r="K74" s="85"/>
      <c r="L74" s="85"/>
      <c r="M74" s="85"/>
      <c r="N74" s="85"/>
      <c r="O74" s="85"/>
      <c r="P74" s="85"/>
      <c r="Q74" s="85"/>
      <c r="R74" s="85"/>
    </row>
    <row r="75" spans="1:18" ht="15">
      <c r="A75" s="85" t="s">
        <v>239</v>
      </c>
      <c r="B75" s="85">
        <v>2</v>
      </c>
      <c r="C75" s="85"/>
      <c r="D75" s="85"/>
      <c r="E75" s="85" t="s">
        <v>249</v>
      </c>
      <c r="F75" s="85">
        <v>1</v>
      </c>
      <c r="G75" s="85"/>
      <c r="H75" s="85"/>
      <c r="I75" s="85"/>
      <c r="J75" s="85"/>
      <c r="K75" s="85"/>
      <c r="L75" s="85"/>
      <c r="M75" s="85"/>
      <c r="N75" s="85"/>
      <c r="O75" s="85"/>
      <c r="P75" s="85"/>
      <c r="Q75" s="85"/>
      <c r="R75" s="85"/>
    </row>
    <row r="76" spans="1:18" ht="15">
      <c r="A76" s="85" t="s">
        <v>243</v>
      </c>
      <c r="B76" s="85">
        <v>2</v>
      </c>
      <c r="C76" s="85"/>
      <c r="D76" s="85"/>
      <c r="E76" s="85" t="s">
        <v>230</v>
      </c>
      <c r="F76" s="85">
        <v>1</v>
      </c>
      <c r="G76" s="85"/>
      <c r="H76" s="85"/>
      <c r="I76" s="85"/>
      <c r="J76" s="85"/>
      <c r="K76" s="85"/>
      <c r="L76" s="85"/>
      <c r="M76" s="85"/>
      <c r="N76" s="85"/>
      <c r="O76" s="85"/>
      <c r="P76" s="85"/>
      <c r="Q76" s="85"/>
      <c r="R76" s="85"/>
    </row>
    <row r="77" spans="1:18" ht="15">
      <c r="A77" s="85" t="s">
        <v>245</v>
      </c>
      <c r="B77" s="85">
        <v>2</v>
      </c>
      <c r="C77" s="85"/>
      <c r="D77" s="85"/>
      <c r="E77" s="85"/>
      <c r="F77" s="85"/>
      <c r="G77" s="85"/>
      <c r="H77" s="85"/>
      <c r="I77" s="85"/>
      <c r="J77" s="85"/>
      <c r="K77" s="85"/>
      <c r="L77" s="85"/>
      <c r="M77" s="85"/>
      <c r="N77" s="85"/>
      <c r="O77" s="85"/>
      <c r="P77" s="85"/>
      <c r="Q77" s="85"/>
      <c r="R77" s="85"/>
    </row>
    <row r="78" spans="1:18" ht="15">
      <c r="A78" s="85" t="s">
        <v>214</v>
      </c>
      <c r="B78" s="85">
        <v>2</v>
      </c>
      <c r="C78" s="85"/>
      <c r="D78" s="85"/>
      <c r="E78" s="85"/>
      <c r="F78" s="85"/>
      <c r="G78" s="85"/>
      <c r="H78" s="85"/>
      <c r="I78" s="85"/>
      <c r="J78" s="85"/>
      <c r="K78" s="85"/>
      <c r="L78" s="85"/>
      <c r="M78" s="85"/>
      <c r="N78" s="85"/>
      <c r="O78" s="85"/>
      <c r="P78" s="85"/>
      <c r="Q78" s="85"/>
      <c r="R78" s="85"/>
    </row>
    <row r="81" spans="1:18" ht="15" customHeight="1">
      <c r="A81" s="13" t="s">
        <v>1156</v>
      </c>
      <c r="B81" s="13" t="s">
        <v>921</v>
      </c>
      <c r="C81" s="13" t="s">
        <v>1157</v>
      </c>
      <c r="D81" s="13" t="s">
        <v>924</v>
      </c>
      <c r="E81" s="13" t="s">
        <v>1158</v>
      </c>
      <c r="F81" s="13" t="s">
        <v>926</v>
      </c>
      <c r="G81" s="13" t="s">
        <v>1159</v>
      </c>
      <c r="H81" s="13" t="s">
        <v>928</v>
      </c>
      <c r="I81" s="13" t="s">
        <v>1160</v>
      </c>
      <c r="J81" s="13" t="s">
        <v>930</v>
      </c>
      <c r="K81" s="13" t="s">
        <v>1161</v>
      </c>
      <c r="L81" s="13" t="s">
        <v>932</v>
      </c>
      <c r="M81" s="13" t="s">
        <v>1162</v>
      </c>
      <c r="N81" s="13" t="s">
        <v>934</v>
      </c>
      <c r="O81" s="13" t="s">
        <v>1163</v>
      </c>
      <c r="P81" s="13" t="s">
        <v>936</v>
      </c>
      <c r="Q81" s="13" t="s">
        <v>1164</v>
      </c>
      <c r="R81" s="13" t="s">
        <v>937</v>
      </c>
    </row>
    <row r="82" spans="1:18" ht="15">
      <c r="A82" s="124" t="s">
        <v>248</v>
      </c>
      <c r="B82" s="85">
        <v>527969</v>
      </c>
      <c r="C82" s="124" t="s">
        <v>218</v>
      </c>
      <c r="D82" s="85">
        <v>40838</v>
      </c>
      <c r="E82" s="124" t="s">
        <v>252</v>
      </c>
      <c r="F82" s="85">
        <v>62321</v>
      </c>
      <c r="G82" s="124" t="s">
        <v>236</v>
      </c>
      <c r="H82" s="85">
        <v>110073</v>
      </c>
      <c r="I82" s="124" t="s">
        <v>248</v>
      </c>
      <c r="J82" s="85">
        <v>527969</v>
      </c>
      <c r="K82" s="124" t="s">
        <v>212</v>
      </c>
      <c r="L82" s="85">
        <v>16819</v>
      </c>
      <c r="M82" s="124" t="s">
        <v>215</v>
      </c>
      <c r="N82" s="85">
        <v>2551</v>
      </c>
      <c r="O82" s="124" t="s">
        <v>228</v>
      </c>
      <c r="P82" s="85">
        <v>476</v>
      </c>
      <c r="Q82" s="124" t="s">
        <v>227</v>
      </c>
      <c r="R82" s="85">
        <v>6457</v>
      </c>
    </row>
    <row r="83" spans="1:18" ht="15">
      <c r="A83" s="124" t="s">
        <v>236</v>
      </c>
      <c r="B83" s="85">
        <v>110073</v>
      </c>
      <c r="C83" s="124" t="s">
        <v>237</v>
      </c>
      <c r="D83" s="85">
        <v>25790</v>
      </c>
      <c r="E83" s="124" t="s">
        <v>234</v>
      </c>
      <c r="F83" s="85">
        <v>16237</v>
      </c>
      <c r="G83" s="124" t="s">
        <v>244</v>
      </c>
      <c r="H83" s="85">
        <v>21826</v>
      </c>
      <c r="I83" s="124" t="s">
        <v>240</v>
      </c>
      <c r="J83" s="85">
        <v>10877</v>
      </c>
      <c r="K83" s="124" t="s">
        <v>246</v>
      </c>
      <c r="L83" s="85">
        <v>15384</v>
      </c>
      <c r="M83" s="124" t="s">
        <v>225</v>
      </c>
      <c r="N83" s="85">
        <v>1726</v>
      </c>
      <c r="O83" s="124" t="s">
        <v>229</v>
      </c>
      <c r="P83" s="85">
        <v>59</v>
      </c>
      <c r="Q83" s="124" t="s">
        <v>226</v>
      </c>
      <c r="R83" s="85">
        <v>2106</v>
      </c>
    </row>
    <row r="84" spans="1:18" ht="15">
      <c r="A84" s="124" t="s">
        <v>252</v>
      </c>
      <c r="B84" s="85">
        <v>62321</v>
      </c>
      <c r="C84" s="124" t="s">
        <v>220</v>
      </c>
      <c r="D84" s="85">
        <v>12383</v>
      </c>
      <c r="E84" s="124" t="s">
        <v>245</v>
      </c>
      <c r="F84" s="85">
        <v>9436</v>
      </c>
      <c r="G84" s="124" t="s">
        <v>241</v>
      </c>
      <c r="H84" s="85">
        <v>2950</v>
      </c>
      <c r="I84" s="124" t="s">
        <v>232</v>
      </c>
      <c r="J84" s="85">
        <v>6866</v>
      </c>
      <c r="K84" s="124" t="s">
        <v>214</v>
      </c>
      <c r="L84" s="85">
        <v>1108</v>
      </c>
      <c r="M84" s="124" t="s">
        <v>217</v>
      </c>
      <c r="N84" s="85">
        <v>110</v>
      </c>
      <c r="O84" s="124"/>
      <c r="P84" s="85"/>
      <c r="Q84" s="124"/>
      <c r="R84" s="85"/>
    </row>
    <row r="85" spans="1:18" ht="15">
      <c r="A85" s="124" t="s">
        <v>218</v>
      </c>
      <c r="B85" s="85">
        <v>40838</v>
      </c>
      <c r="C85" s="124" t="s">
        <v>221</v>
      </c>
      <c r="D85" s="85">
        <v>11795</v>
      </c>
      <c r="E85" s="124" t="s">
        <v>254</v>
      </c>
      <c r="F85" s="85">
        <v>8979</v>
      </c>
      <c r="G85" s="124" t="s">
        <v>243</v>
      </c>
      <c r="H85" s="85">
        <v>685</v>
      </c>
      <c r="I85" s="124" t="s">
        <v>247</v>
      </c>
      <c r="J85" s="85">
        <v>4216</v>
      </c>
      <c r="K85" s="124" t="s">
        <v>213</v>
      </c>
      <c r="L85" s="85">
        <v>298</v>
      </c>
      <c r="M85" s="124" t="s">
        <v>216</v>
      </c>
      <c r="N85" s="85">
        <v>92</v>
      </c>
      <c r="O85" s="124"/>
      <c r="P85" s="85"/>
      <c r="Q85" s="124"/>
      <c r="R85" s="85"/>
    </row>
    <row r="86" spans="1:18" ht="15">
      <c r="A86" s="124" t="s">
        <v>237</v>
      </c>
      <c r="B86" s="85">
        <v>25790</v>
      </c>
      <c r="C86" s="124" t="s">
        <v>233</v>
      </c>
      <c r="D86" s="85">
        <v>9765</v>
      </c>
      <c r="E86" s="124" t="s">
        <v>251</v>
      </c>
      <c r="F86" s="85">
        <v>8365</v>
      </c>
      <c r="G86" s="124" t="s">
        <v>253</v>
      </c>
      <c r="H86" s="85">
        <v>197</v>
      </c>
      <c r="I86" s="124" t="s">
        <v>239</v>
      </c>
      <c r="J86" s="85">
        <v>2178</v>
      </c>
      <c r="K86" s="124"/>
      <c r="L86" s="85"/>
      <c r="M86" s="124"/>
      <c r="N86" s="85"/>
      <c r="O86" s="124"/>
      <c r="P86" s="85"/>
      <c r="Q86" s="124"/>
      <c r="R86" s="85"/>
    </row>
    <row r="87" spans="1:18" ht="15">
      <c r="A87" s="124" t="s">
        <v>244</v>
      </c>
      <c r="B87" s="85">
        <v>21826</v>
      </c>
      <c r="C87" s="124" t="s">
        <v>222</v>
      </c>
      <c r="D87" s="85">
        <v>4322</v>
      </c>
      <c r="E87" s="124" t="s">
        <v>242</v>
      </c>
      <c r="F87" s="85">
        <v>7073</v>
      </c>
      <c r="G87" s="124"/>
      <c r="H87" s="85"/>
      <c r="I87" s="124"/>
      <c r="J87" s="85"/>
      <c r="K87" s="124"/>
      <c r="L87" s="85"/>
      <c r="M87" s="124"/>
      <c r="N87" s="85"/>
      <c r="O87" s="124"/>
      <c r="P87" s="85"/>
      <c r="Q87" s="124"/>
      <c r="R87" s="85"/>
    </row>
    <row r="88" spans="1:18" ht="15">
      <c r="A88" s="124" t="s">
        <v>212</v>
      </c>
      <c r="B88" s="85">
        <v>16819</v>
      </c>
      <c r="C88" s="124" t="s">
        <v>238</v>
      </c>
      <c r="D88" s="85">
        <v>3537</v>
      </c>
      <c r="E88" s="124" t="s">
        <v>230</v>
      </c>
      <c r="F88" s="85">
        <v>1504</v>
      </c>
      <c r="G88" s="124"/>
      <c r="H88" s="85"/>
      <c r="I88" s="124"/>
      <c r="J88" s="85"/>
      <c r="K88" s="124"/>
      <c r="L88" s="85"/>
      <c r="M88" s="124"/>
      <c r="N88" s="85"/>
      <c r="O88" s="124"/>
      <c r="P88" s="85"/>
      <c r="Q88" s="124"/>
      <c r="R88" s="85"/>
    </row>
    <row r="89" spans="1:18" ht="15">
      <c r="A89" s="124" t="s">
        <v>234</v>
      </c>
      <c r="B89" s="85">
        <v>16237</v>
      </c>
      <c r="C89" s="124" t="s">
        <v>223</v>
      </c>
      <c r="D89" s="85">
        <v>1451</v>
      </c>
      <c r="E89" s="124" t="s">
        <v>231</v>
      </c>
      <c r="F89" s="85">
        <v>107</v>
      </c>
      <c r="G89" s="124"/>
      <c r="H89" s="85"/>
      <c r="I89" s="124"/>
      <c r="J89" s="85"/>
      <c r="K89" s="124"/>
      <c r="L89" s="85"/>
      <c r="M89" s="124"/>
      <c r="N89" s="85"/>
      <c r="O89" s="124"/>
      <c r="P89" s="85"/>
      <c r="Q89" s="124"/>
      <c r="R89" s="85"/>
    </row>
    <row r="90" spans="1:18" ht="15">
      <c r="A90" s="124" t="s">
        <v>246</v>
      </c>
      <c r="B90" s="85">
        <v>15384</v>
      </c>
      <c r="C90" s="124" t="s">
        <v>224</v>
      </c>
      <c r="D90" s="85">
        <v>1195</v>
      </c>
      <c r="E90" s="124" t="s">
        <v>250</v>
      </c>
      <c r="F90" s="85">
        <v>88</v>
      </c>
      <c r="G90" s="124"/>
      <c r="H90" s="85"/>
      <c r="I90" s="124"/>
      <c r="J90" s="85"/>
      <c r="K90" s="124"/>
      <c r="L90" s="85"/>
      <c r="M90" s="124"/>
      <c r="N90" s="85"/>
      <c r="O90" s="124"/>
      <c r="P90" s="85"/>
      <c r="Q90" s="124"/>
      <c r="R90" s="85"/>
    </row>
    <row r="91" spans="1:18" ht="15">
      <c r="A91" s="124" t="s">
        <v>220</v>
      </c>
      <c r="B91" s="85">
        <v>12383</v>
      </c>
      <c r="C91" s="124" t="s">
        <v>219</v>
      </c>
      <c r="D91" s="85">
        <v>620</v>
      </c>
      <c r="E91" s="124" t="s">
        <v>249</v>
      </c>
      <c r="F91" s="85">
        <v>34</v>
      </c>
      <c r="G91" s="124"/>
      <c r="H91" s="85"/>
      <c r="I91" s="124"/>
      <c r="J91" s="85"/>
      <c r="K91" s="124"/>
      <c r="L91" s="85"/>
      <c r="M91" s="124"/>
      <c r="N91" s="85"/>
      <c r="O91" s="124"/>
      <c r="P91" s="85"/>
      <c r="Q91" s="124"/>
      <c r="R91" s="85"/>
    </row>
  </sheetData>
  <hyperlinks>
    <hyperlink ref="A2" r:id="rId1" display="https://events.ensembleiq.com/rcas-2019/208595"/>
    <hyperlink ref="A3" r:id="rId2" display="https://events.ensembleiq.com/rcas-2019"/>
    <hyperlink ref="A4" r:id="rId3" display="https://events.ensembleiq.com/p2plu-bootcamp"/>
    <hyperlink ref="A5" r:id="rId4" display="https://shoppermarketingmag.com/artificial-intelligence"/>
    <hyperlink ref="A6" r:id="rId5" display="https://www.nxtbook.com/nxtbooks/ensembleiq/pg_201902/index.php#/80"/>
    <hyperlink ref="A7" r:id="rId6" display="https://www.nxtbook.com/nxtbooks/ensembleiq/conveniencestorenews_201902/index.php#/1"/>
    <hyperlink ref="A8" r:id="rId7" display="https://twitter.com/i/web/status/1100806441080893440"/>
    <hyperlink ref="A9" r:id="rId8" display="https://twitter.com/i/web/status/1100539381537034240"/>
    <hyperlink ref="A10" r:id="rId9" display="https://www.nxtbook.com/nxtbooks/ensembleiq/dsn_201902/index.php#/62"/>
    <hyperlink ref="A11" r:id="rId10" display="https://twitter.com/CGTMagazine/status/1098609296147927040"/>
    <hyperlink ref="C2" r:id="rId11" display="https://twitter.com/i/web/status/1100539381537034240"/>
    <hyperlink ref="C3" r:id="rId12" display="https://www.nxtbook.com/nxtbooks/ensembleiq/pg_201902/index.php#/2"/>
    <hyperlink ref="C4" r:id="rId13" display="https://twitter.com/i/web/status/1098538542605717506"/>
    <hyperlink ref="C5" r:id="rId14" display="https://twitter.com/i/web/status/1098538137440129024"/>
    <hyperlink ref="E2" r:id="rId15" display="https://events.ensembleiq.com/rcas-2019/208595"/>
    <hyperlink ref="E3" r:id="rId16" display="https://events.ensembleiq.com/rcas-2019"/>
    <hyperlink ref="E4" r:id="rId17" display="https://events.ensembleiq.com/p2plu-bootcamp"/>
    <hyperlink ref="E5" r:id="rId18" display="https://shoppermarketingmag.com/artificial-intelligence"/>
    <hyperlink ref="E6" r:id="rId19" display="https://twitter.com/CGTMagazine/status/1098609296147927040"/>
    <hyperlink ref="E7" r:id="rId20" display="https://www.nxtbook.com/nxtbooks/ensembleiq/cgt_201902/index.php#/10?platform=hootsuite"/>
    <hyperlink ref="G2" r:id="rId21" display="https://twitter.com/i/web/status/1100806441080893440"/>
    <hyperlink ref="G3" r:id="rId22" display="https://www.nxtbook.com/nxtbooks/ensembleiq/dsn_201902/index.php#/62"/>
    <hyperlink ref="I2" r:id="rId23" display="https://www.nxtbook.com/nxtbooks/ensembleiq/pg_201902/index.php#/80"/>
    <hyperlink ref="I3" r:id="rId24" display="https://twitter.com/i/web/status/1100759155831230464"/>
    <hyperlink ref="K2" r:id="rId25" display="https://www.nxtbook.com/nxtbooks/ensembleiq/conveniencestorenews_201902/index.php#/1"/>
    <hyperlink ref="M2" r:id="rId26" display="https://twitter.com/EnsembleIQ/status/1097998265839173633"/>
    <hyperlink ref="M3" r:id="rId27" display="https://twitter.com/i/web/status/1098526580618481666"/>
    <hyperlink ref="M4" r:id="rId28" display="https://twitter.com/i/web/status/1098529920773513216"/>
    <hyperlink ref="M5" r:id="rId29" display="http://www2.kingrs.com/l/53612/2019-02-21/k4tqxc"/>
    <hyperlink ref="O2" r:id="rId30" display="https://dy.si/skdym"/>
    <hyperlink ref="O3" r:id="rId31" display="https://twitter.com/i/web/status/1097998265839173633"/>
    <hyperlink ref="Q2" r:id="rId32" display="https://www.nxtbook.com/nxtbooks/ensembleiq/pg_201902/index.php#/36"/>
  </hyperlinks>
  <printOptions/>
  <pageMargins left="0.7" right="0.7" top="0.75" bottom="0.75" header="0.3" footer="0.3"/>
  <pageSetup orientation="portrait" paperSize="9"/>
  <tableParts>
    <tablePart r:id="rId38"/>
    <tablePart r:id="rId35"/>
    <tablePart r:id="rId33"/>
    <tablePart r:id="rId37"/>
    <tablePart r:id="rId34"/>
    <tablePart r:id="rId40"/>
    <tablePart r:id="rId36"/>
    <tablePart r:id="rId39"/>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2019-03-02T15:47:00Z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