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<sst xmlns="http://schemas.openxmlformats.org/spreadsheetml/2006/main" count="7075" uniqueCount="1476">
  <si>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</si>
  <si>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</si>
  <si>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</si>
  <si>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</si>
  <si>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</si>
  <si>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</si>
  <si>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</si>
  <si>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</si>
  <si>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</si>
  <si>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</si>
  <si>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</si>
  <si>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</si>
  <si>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</si>
  <si>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</si>
  <si>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</si>
  <si>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</si>
  <si>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</si>
  <si>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</si>
  <si>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</si>
  <si>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</si>
  <si>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</si>
  <si>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</si>
  <si>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</si>
  <si>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</si>
  <si>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</si>
  <si>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</si>
  <si>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</si>
  <si>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</si>
  <si>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</si>
  <si>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</si>
  <si>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</si>
  <si>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</si>
  <si>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</si>
  <si>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</si>
  <si>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</si>
  <si>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</si>
  <si>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</si>
  <si>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</si>
  <si>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</si>
  <si>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</si>
  <si>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</si>
  <si>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</si>
  <si>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</si>
  <si>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</si>
  <si>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</si>
  <si>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</si>
  <si>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</si>
  <si>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</si>
  <si>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</si>
  <si>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</si>
  <si>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</si>
  <si>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</si>
  <si>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</si>
  <si>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</si>
  <si>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</si>
  <si>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</si>
  <si>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</si>
  <si>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</si>
  <si>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</si>
  <si>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</si>
  <si>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</si>
  <si>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</si>
  <si>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</si>
  <si>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</si>
  <si>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</si>
  <si>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</si>
  <si>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</si>
  <si>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</si>
  <si>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</si>
  <si>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</si>
  <si>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</si>
  <si>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</si>
  <si>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</si>
  <si>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</si>
  <si>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</si>
  <si>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</si>
  <si>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</si>
  <si>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</si>
  <si>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</si>
  <si>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</si>
  <si>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</si>
  <si>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</si>
  <si>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</si>
  <si>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</si>
  <si>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</si>
  <si>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</si>
  <si>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</si>
  <si>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</si>
  <si>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</si>
  <si>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</si>
  <si>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</si>
  <si>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</si>
  <si>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</si>
  <si>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</si>
  <si>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</si>
  <si>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</si>
  <si>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</si>
  <si>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</si>
  <si>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</si>
  <si>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</si>
  <si>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</si>
  <si>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</si>
  <si>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</si>
  <si>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</si>
  <si>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</si>
  <si>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</si>
  <si>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</si>
  <si>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</si>
  <si>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</si>
  <si>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</si>
  <si>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</si>
  <si>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</si>
  <si>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</si>
  <si>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</si>
  <si>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</si>
  <si>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</si>
  <si>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</si>
  <si>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</si>
  <si>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</si>
  <si>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</si>
  <si>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</si>
  <si>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</si>
  <si>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</si>
  <si>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</si>
  <si>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</si>
  <si>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</si>
  <si>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</si>
  <si>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</si>
  <si>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</si>
  <si>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</si>
  <si>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</si>
  <si>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</si>
  <si>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</si>
  <si>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</si>
  <si>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</si>
  <si>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</si>
  <si>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</si>
  <si>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</si>
  <si>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</si>
  <si>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</si>
  <si>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</si>
  <si>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</si>
  <si>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</si>
  <si>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</si>
  <si>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</si>
  <si>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</si>
  <si>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</si>
  <si>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</si>
  <si>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</si>
  <si>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</si>
  <si>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</si>
  <si>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</si>
  <si>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</si>
  <si>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</si>
  <si>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</si>
  <si>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</si>
  <si>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</si>
  <si>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</si>
  <si>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</si>
  <si>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</si>
  <si>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</si>
  <si>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</si>
  <si>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</si>
  <si>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</si>
  <si>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</si>
  <si>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</si>
  <si>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</si>
  <si>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</si>
  <si>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</si>
  <si>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</si>
  <si>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</si>
  <si>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</si>
  <si>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</si>
  <si>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</si>
  <si>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</si>
  <si>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</si>
  <si>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</si>
  <si>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</si>
  <si>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</si>
  <si>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</si>
  <si>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</si>
  <si>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</si>
  <si>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</si>
  <si>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</si>
  <si>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</si>
  <si>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</si>
  <si>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</si>
  <si>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</si>
  <si>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</si>
  <si>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</si>
  <si>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</si>
  <si>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</si>
  <si>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</si>
  <si>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</si>
  <si>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</si>
  <si>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</si>
  <si>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</si>
  <si>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</si>
  <si>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</si>
  <si>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</si>
  <si>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</si>
  <si>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</si>
  <si>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</si>
  <si>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</si>
  <si>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</si>
  <si>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</si>
  <si>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</si>
  <si>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</si>
  <si>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</si>
  <si>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</si>
  <si>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</si>
  <si>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</si>
  <si>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isitgametimeyet</t>
  </si>
  <si>
    <t>akicmo</t>
  </si>
  <si>
    <t>omnitalk</t>
  </si>
  <si>
    <t>mk_akitech</t>
  </si>
  <si>
    <t>akiunlocks</t>
  </si>
  <si>
    <t>lgricksliney</t>
  </si>
  <si>
    <t>optimonk1</t>
  </si>
  <si>
    <t>digestwordpress</t>
  </si>
  <si>
    <t>lukethecoleman</t>
  </si>
  <si>
    <t>spring_global</t>
  </si>
  <si>
    <t>javibocapalma</t>
  </si>
  <si>
    <t>dujkamadison</t>
  </si>
  <si>
    <t>jimdudlicek</t>
  </si>
  <si>
    <t>mejeurhaas</t>
  </si>
  <si>
    <t>benrund</t>
  </si>
  <si>
    <t>lizerk</t>
  </si>
  <si>
    <t>riversandmdm</t>
  </si>
  <si>
    <t>simoneknaap</t>
  </si>
  <si>
    <t>cgtmagazine</t>
  </si>
  <si>
    <t>sap_cp</t>
  </si>
  <si>
    <t>ensembleiq</t>
  </si>
  <si>
    <t>path2purchaseiq</t>
  </si>
  <si>
    <t>swanson_scott</t>
  </si>
  <si>
    <t>georgiapacific</t>
  </si>
  <si>
    <t>cschembri34</t>
  </si>
  <si>
    <t>somoslala</t>
  </si>
  <si>
    <t>ensemb</t>
  </si>
  <si>
    <t>tpnretail</t>
  </si>
  <si>
    <t>pgrocer</t>
  </si>
  <si>
    <t>csnewsonline</t>
  </si>
  <si>
    <t>lgus</t>
  </si>
  <si>
    <t>quotient</t>
  </si>
  <si>
    <t>colgate</t>
  </si>
  <si>
    <t>pepsico</t>
  </si>
  <si>
    <t>kelloggsus</t>
  </si>
  <si>
    <t>campbells</t>
  </si>
  <si>
    <t>kroger</t>
  </si>
  <si>
    <t>walmart</t>
  </si>
  <si>
    <t>madtreebrewing</t>
  </si>
  <si>
    <t>lorimitchellkel</t>
  </si>
  <si>
    <t>Mentions</t>
  </si>
  <si>
    <t>RT @MK_AkiTech: Next speaker at @Path2PurchaseIQ #LeagueofLeaders is Chris Walton @OmniTalk speaking on how #Retail experiences will change…</t>
  </si>
  <si>
    <t>RT @MK_AkiTech: Day 2 at #LeagueofLeaders in #Dallas. Looking forward to all the speakers today, especially @swanson_scott &amp;amp; @akiunlocks w/…</t>
  </si>
  <si>
    <t>RT @akiunlocks: This morning Aki's @swanson_scott and Richard Wright of @GeorgiaPacific took the stage at #LeagueofLeaders to talk about fi…</t>
  </si>
  <si>
    <t>Next speaker at @Path2PurchaseIQ #LeagueofLeaders is Chris Walton @OmniTalk speaking on how #Retail experiences will change over the next 3 to 5 years. #Amazon #Google #Facebook 
@EnsembleIQ</t>
  </si>
  <si>
    <t>Lightning Lecture time at #LeagueofLeaders. Currently Vanessa Bueno of @SomosLALA &amp;amp; @CSchembri34 speaking about Optimizing Media Spend Across #Digital, #ShopperMarketing, #retailer &amp;amp; #ecommerce 
@Path2PurchaseIQ @EnsembleIQ</t>
  </si>
  <si>
    <t>RT @SimoneKnaap: Terese Herbig kicks off the @Path2PurchaseIQ League of Leaders event in #Dallas. #ConsumerGoods #marketing #brands @Ensemb…</t>
  </si>
  <si>
    <t>RT @SimoneKnaap: Getting the party started at League of Leaders! #Dallas @Path2PurchaseIQ #mocktail @EnsembleIQ https://t.co/JwNHrtVwCt</t>
  </si>
  <si>
    <t>Day 2 at #LeagueofLeaders in #Dallas. Looking forward to all the speakers today, especially @swanson_scott &amp;amp;… https://t.co/5LNBIrAHFS</t>
  </si>
  <si>
    <t>RT @SimoneKnaap: Eric Ehrlich and Frank Krug of @TPNRETAIL speak about key trends in shopping and retail. #brands #Technology @CGTMagazine…</t>
  </si>
  <si>
    <t>RT @SimoneKnaap: Rachel Olson of LG Home Electronics and Nicole Turner of Sandbox Advertising speak about Store Expectations at League of L…</t>
  </si>
  <si>
    <t>"With this template you can choose to display this popup as a reminder popup or even one that is intended to drive your traffic from a given page to another." https://t.co/F8ufM691u5 #ecommerce #digital marketing #shopfiy #wp #woocommerce #LeadGeneration https://t.co/EZKaXheACg</t>
  </si>
  <si>
    <t>RT @OptiMonk1: "With this template you can choose to display this popup as a reminder popup or even one that is intended to drive your traf…</t>
  </si>
  <si>
    <t>Measuring #Mobile Engagement of Super Bowl XLIX - Mobile Enterprise http://t.co/cMyWLfwevL</t>
  </si>
  <si>
    <t>RT @lukethecoleman: Measuring #Mobile Engagement of Super Bowl XLIX - Mobile Enterprise http://t.co/cMyWLfwevL</t>
  </si>
  <si>
    <t>Don't forget to join us for a free webinar on Executing Omnichannel, featuring exclusive research and special guest… https://t.co/tQHMN84MZU</t>
  </si>
  <si>
    <t>RT @Spring_Global: Don't forget to join us for a free webinar on Executing Omnichannel, featuring exclusive research and special guests Ste…</t>
  </si>
  <si>
    <t>RT @RiversandMDM: @RiversandMDM Product Management Director, Phani Meduri, offered his thoughts to the piece “Mining the Data for Loyalty P…</t>
  </si>
  <si>
    <t>.@pgrocer's annual Outstanding Independents, exclusive retail #meat review, #privatelabel, #blockchain and more in the February 2019 issue! #retail #grocery #supermarket 
https://t.co/if35A5XaF6 https://t.co/RZGSChoLnf</t>
  </si>
  <si>
    <t>RT @jimdudlicek: .@pgrocer's annual Outstanding Independents, exclusive retail #meat review, #privatelabel, #blockchain and more in the Feb…</t>
  </si>
  <si>
    <t>Are You Leveraging the Loyalty Gold Mine? @RiversandMDM's Director of Product Management, Phani Meduri shares some insights on how to best harness data in this @CSNewsOnline story on Page 62: https://t.co/SwfQpl1d94 https://t.co/dAo1QuJuNQ</t>
  </si>
  <si>
    <t>@RiversandMDM Product Management Director, Phani Meduri, offered his thoughts to the piece “Mining the Data for Loy… https://t.co/GOhFkOzd4I</t>
  </si>
  <si>
    <t>Eric Ehrlich and Frank Krug of @TPNRETAIL speak about key trends in shopping and retail. #brands #Technology… https://t.co/AvwTtClbIC</t>
  </si>
  <si>
    <t>Rachel Olson of LG Home Electronics and Nicole Turner of Sandbox Advertising speak about Store Expectations at League of Leaders. @CGTMagazine @Path2PurchaseIQ @LGUS @EnsembleIQ #dallas https://t.co/wB8Yg1imCG</t>
  </si>
  <si>
    <t>Evan Shaver of @PepsiCo Allison Ool of @Walmart Joanne Murphy of @Colgate Mike Lane of Meyers and Jason Young of @quotient speak at League of Leaders. @CGTMagazine @Path2PurchaseIQ @EnsembleIQ https://t.co/F35LRC8Z4j</t>
  </si>
  <si>
    <t>This morning Aki's @swanson_scott and Richard Wright of @GeorgiaPacific took the stage at #LeagueofLeaders to talk… https://t.co/0RpMVAJqH2</t>
  </si>
  <si>
    <t>#RCAS19 is thrilled to announce Gurinder Kaur of @KelloggsUS as a 2019 speaker! To see our full list of speakers, agenda and to register visit ➡️ https://t.co/bzdfAiZsXO
#retailtech #data #analytics #consumergoods https://t.co/Jk28jzKNVZ</t>
  </si>
  <si>
    <t>RT @CGTMagazine: #RCAS19 is thrilled to announce Gurinder Kaur of @KelloggsUS as a 2019 speaker! To see our full list of speakers, agenda a…</t>
  </si>
  <si>
    <t>What do @Walmart @Kroger @Campbells @KelloggsUS &amp;amp; @MadTreeBrewing have in common? They all have execs speaking at #RCAS19! Join us April 25-27 in Chicago. Register at https://t.co/yiQZ1RxLB3 https://t.co/3C2nvjtt0L</t>
  </si>
  <si>
    <t>#RCAS19 is thrilled to announce Brady Duncan of @MadTreeBrewing as a 2019 speaker! Join us in Chicago on April 24-26! To learn more about Brady, view the full agenda and to register visit https://t.co/nZJWnWXKA8
#data #analytics #retailtech #consumergoods https://t.co/7aCPDghtcN</t>
  </si>
  <si>
    <t>RT @CGTMagazine: #RCAS19 is thrilled to announce Brady Duncan of @MadTreeBrewing as a 2019 speaker! Join us in Chicago on April 24-26! To l…</t>
  </si>
  <si>
    <t>SAP's @LoriMitchellKel explains how SAP's platform #blockchain solution uses trace-and-track technology to secure food safety confidence in food retailers and consumers alike in @pgrocer: https://t.co/pcDyJ2gsfo https://t.co/VGSzYj5CsT</t>
  </si>
  <si>
    <t>RT @EnsembleIQ: Only a few weeks left to honor an outstanding woman at your company with a @pgrocer Top Women in Grocery nomination!! Nomin…</t>
  </si>
  <si>
    <t>Only a few weeks left to honor an outstanding woman at your company with a @pgrocer Top Women in Grocery nomination!! Nominate Now: https://t.co/0pHCC3chDr
#twig2019 #topwomeningrocery #topwomen #grocery #groceryindustry https://t.co/BDEd8qfaWd</t>
  </si>
  <si>
    <t>Getting the party started at League of Leaders! #Dallas @Path2PurchaseIQ #mocktail @EnsembleIQ https://t.co/JwNHrtVwCt</t>
  </si>
  <si>
    <t>Terese Herbig kicks off the @Path2PurchaseIQ League of Leaders event in #Dallas. #ConsumerGoods #marketing #brands @EnsembleIQ #leadership #trends https://t.co/LvqoG0cxXq</t>
  </si>
  <si>
    <t>It is a packed house at the League of Leaders in #Dallas. @EnsembleIQ @CGTMagazine @Path2PurchaseIQ #ConsumerGoods #brands #trends https://t.co/3oNTaxLgdA</t>
  </si>
  <si>
    <t>Look familiar? With the list of things to stay on top of work and keeping up with the pace of change, how do you cu… https://t.co/FjgjlYbEBT</t>
  </si>
  <si>
    <t>Back by popular demand! Our #ShopperMarketing Bootcamp teaches you the key principles for driving #shopper engageme… https://t.co/V7JtKZWGvM</t>
  </si>
  <si>
    <t>RT @SimoneKnaap: It is a packed house at the League of Leaders in #Dallas. @EnsembleIQ @CGTMagazine @Path2PurchaseIQ #ConsumerGoods #brands…</t>
  </si>
  <si>
    <t>RT @Path2PurchaseIQ: Shopper marketing is not a siloed department, but a discipline that #sales, #marketing and everyone in between needs t…</t>
  </si>
  <si>
    <t>RT @CGTMagazine: Did you know that 34% of #retailers &amp;amp; 26% of #consumergoods companies say #artificialintelligence &amp;amp; #machinelearning are a…</t>
  </si>
  <si>
    <t>Albert Guffanti of @Path2PurchaseIQ welcomes attendees to the final day of League of Leaders. #consumergoods… https://t.co/jKdoE3Vqix</t>
  </si>
  <si>
    <t>Scott Swanson of Aki Technologies and Richard Wright of Georgia-Pacific speak about "The Right Moments to Reach Mod… https://t.co/cv5rowlSi8</t>
  </si>
  <si>
    <t>You have the #data &amp;amp; #analytics… now you need a #community. Join us at #RCAS19 where the #retailer &amp;amp; #consumergoods community comes together to discuss #bestpractices, #network and discover how to better leverage your data for success. View full details: https://t.co/yiQZ1RxLB3 https://t.co/JBmXVGffCN</t>
  </si>
  <si>
    <t>RT @Path2PurchaseIQ: How do you effectively drive #shopper engagement? Which methods are best when building strategies and programs? Join o…</t>
  </si>
  <si>
    <t>RT @CGTMagazine: Join us at #RCAS19!. It's more than an event it's an #experience. Enjoy keynotes, general session, networking and more. Re…</t>
  </si>
  <si>
    <t>Looking to learn more about #artificialintelligence or how to better leverage your #data &amp;amp; #analytics? Join us at #RCAS19 to hear from industry experts and #network with peers. For full details check out https://t.co/yiQZ1RxLB3 https://t.co/eB1Fkxiaw8</t>
  </si>
  <si>
    <t>Did you know that 34% of #retailers &amp;amp; 26% of #consumergoods companies say #artificialintelligence &amp;amp; #machinelearning are a top priority? Join us at #RCAS19 to learn what your company needs to know to #compete in today's #commerce For more info ➡️ https://t.co/bzdfAiZsXO https://t.co/EeN6rAJljV</t>
  </si>
  <si>
    <t>Join us at #RCAS19!. It's more than an event it's an #experience. Enjoy keynotes, general session, networking and more. Register for your all-inclusive ticket and save with our early bird rates ➡️ https://t.co/nZJWnWXKA8
#retailtech #consumergoods #innovation https://t.co/ffHvX0dmgs</t>
  </si>
  <si>
    <t>There's nothing sweeter than leveraging your #data &amp;amp; #analytics throughout your organization to grow your business! Join us at #RCAS19 to learn how to Design the Intelligent Enterprise. Register at #RCAS19 https://t.co/nZJWnWXKA8
#ValentinesDay #retailtech #consumergoods https://t.co/4NDPzNMVEB</t>
  </si>
  <si>
    <t>RT @CGTMagazine: There's nothing sweeter than leveraging your #data &amp;amp; #analytics throughout your organization to grow your business! Join u…</t>
  </si>
  <si>
    <t>Shopper marketing is not a siloed department, but a discipline that #sales, #marketing and everyone in between needs to master to excel in today's #consumergoods industry. Don't get left behind. Enroll in #shopper marketing bootcamp: https://t.co/WHRF7RoFbz #shoppermarketing https://t.co/fklel3UX1y</t>
  </si>
  <si>
    <t>How do you effectively drive #shopper engagement? Which methods are best when building strategies and programs? Join our #ShopperMarketing Bootcamp and become a leader in the #consumergoods industry: https://t.co/WHRF7RoFbz https://t.co/mnbT1GkIp8</t>
  </si>
  <si>
    <t>AI will be the only way to meet the demands of consumers going forward. Find out more in this virtual roundtable on #ArtificalIntelligence https://t.co/SebqolFViq 
Interested in learning more about #machinelearning? Join us at #RCAS19 visit https://t.co/o7P8M67epK for more info! https://t.co/LQBr8kSNFV</t>
  </si>
  <si>
    <t>Back by popular demand! Our #ShopperMarketing Bootcamp teaches you the key principles for driving #shopper engagement and loyalty: https://t.co/WHRF7RoFbz #consumergoods https://t.co/27F96EfAdj</t>
  </si>
  <si>
    <t>https://twitter.com/i/web/status/1093894940025937920</t>
  </si>
  <si>
    <t>https://www.optimonk.com/blog/case-study-how-ensembleiq-com-got-40-increase-in-lead-generation/?utm_campaign=case-study-how-ensembleiqcom-got-40-increase-in-lead-generation&amp;utm_medium=social_link&amp;utm_source=missinglettr</t>
  </si>
  <si>
    <t>http://mobileenterprise.edgl.com/news/Measuring-Mobile-Engagement-of-Super-Bowl-XLIX-98032</t>
  </si>
  <si>
    <t>https://twitter.com/i/web/status/1095020629474996224</t>
  </si>
  <si>
    <t>https://www.nxtbook.com/nxtbooks/ensembleiq/pg_201902/index.php#/2</t>
  </si>
  <si>
    <t>https://www.nxtbook.com/nxtbooks/ensembleiq/conveniencestorenews_201902/index.php#/1</t>
  </si>
  <si>
    <t>https://twitter.com/i/web/status/1095738313783291904</t>
  </si>
  <si>
    <t>https://twitter.com/i/web/status/1093894953640644608</t>
  </si>
  <si>
    <t>https://twitter.com/i/web/status/1093923918002311168</t>
  </si>
  <si>
    <t>https://events.ensembleiq.com/rcas-2019</t>
  </si>
  <si>
    <t>https://events.ensembleiq.com/rcas-2019/208595</t>
  </si>
  <si>
    <t>https://www.nxtbook.com/nxtbooks/ensembleiq/pg_201902/index.php#/80</t>
  </si>
  <si>
    <t>https://lnkd.in/dCKWHts</t>
  </si>
  <si>
    <t>https://twitter.com/i/web/status/1095431355960360960</t>
  </si>
  <si>
    <t>https://twitter.com/i/web/status/1097998265839173633</t>
  </si>
  <si>
    <t>https://twitter.com/i/web/status/1093889846244970496</t>
  </si>
  <si>
    <t>https://twitter.com/i/web/status/1093909609931304960</t>
  </si>
  <si>
    <t>https://events.ensembleiq.com/p2plu-bootcamp</t>
  </si>
  <si>
    <t>https://shoppermarketingmag.com/artificial-intelligence https://events.ensembleiq.com/rcas-2019/208595</t>
  </si>
  <si>
    <t>twitter.com</t>
  </si>
  <si>
    <t>optimonk.com</t>
  </si>
  <si>
    <t>edgl.com</t>
  </si>
  <si>
    <t>nxtbook.com</t>
  </si>
  <si>
    <t>ensembleiq.com</t>
  </si>
  <si>
    <t>lnkd.in</t>
  </si>
  <si>
    <t>shoppermarketingmag.com ensembleiq.com</t>
  </si>
  <si>
    <t>leagueofleaders retail</t>
  </si>
  <si>
    <t>leagueofleaders dallas</t>
  </si>
  <si>
    <t>leagueofleaders</t>
  </si>
  <si>
    <t>leagueofleaders retail amazon google facebook</t>
  </si>
  <si>
    <t>leagueofleaders digital shoppermarketing retailer ecommerce</t>
  </si>
  <si>
    <t>dallas consumergoods marketing brands</t>
  </si>
  <si>
    <t>dallas mocktail</t>
  </si>
  <si>
    <t>brands technology</t>
  </si>
  <si>
    <t>ecommerce digital shopfiy wp woocommerce leadgeneration</t>
  </si>
  <si>
    <t>mobile</t>
  </si>
  <si>
    <t>meat privatelabel blockchain retail grocery supermarket</t>
  </si>
  <si>
    <t>meat privatelabel blockchain</t>
  </si>
  <si>
    <t>dallas</t>
  </si>
  <si>
    <t>rcas19 retailtech data analytics consumergoods</t>
  </si>
  <si>
    <t>rcas19</t>
  </si>
  <si>
    <t>rcas19 data analytics retailtech consumergoods</t>
  </si>
  <si>
    <t>blockchain</t>
  </si>
  <si>
    <t>twig2019 topwomeningrocery topwomen grocery groceryindustry</t>
  </si>
  <si>
    <t>dallas consumergoods marketing brands leadership trends</t>
  </si>
  <si>
    <t>dallas consumergoods brands trends</t>
  </si>
  <si>
    <t>shoppermarketing shopper</t>
  </si>
  <si>
    <t>dallas consumergoods brands</t>
  </si>
  <si>
    <t>sales marketing</t>
  </si>
  <si>
    <t>retailers consumergoods artificialintelligence machinelearning</t>
  </si>
  <si>
    <t>consumergoods</t>
  </si>
  <si>
    <t>data analytics community rcas19 retailer consumergoods bestpractices network</t>
  </si>
  <si>
    <t>shopper</t>
  </si>
  <si>
    <t>rcas19 experience</t>
  </si>
  <si>
    <t>artificialintelligence data analytics rcas19 network</t>
  </si>
  <si>
    <t>retailers consumergoods artificialintelligence machinelearning rcas19 compete commerce</t>
  </si>
  <si>
    <t>rcas19 experience retailtech consumergoods innovation</t>
  </si>
  <si>
    <t>data analytics rcas19 rcas19 valentinesday retailtech consumergoods</t>
  </si>
  <si>
    <t>data analytics</t>
  </si>
  <si>
    <t>sales marketing consumergoods shopper shoppermarketing</t>
  </si>
  <si>
    <t>shopper shoppermarketing consumergoods</t>
  </si>
  <si>
    <t>artificalintelligence machinelearning rcas19</t>
  </si>
  <si>
    <t>shoppermarketing shopper consumergoods</t>
  </si>
  <si>
    <t>https://pbs.twimg.com/media/DywtvnwV4AA8oE7.jpg</t>
  </si>
  <si>
    <t>https://pbs.twimg.com/media/Dy85kRJXgAATazH.jpg</t>
  </si>
  <si>
    <t>https://pbs.twimg.com/media/DzTwhp3U0AAjfnD.jpg</t>
  </si>
  <si>
    <t>https://pbs.twimg.com/media/DzdRQ8QWkAACMXh.jpg</t>
  </si>
  <si>
    <t>https://pbs.twimg.com/media/Dy5QRw5V4AAqVI_.jpg</t>
  </si>
  <si>
    <t>https://pbs.twimg.com/media/Dy5g3vmU8AADN0m.jpg</t>
  </si>
  <si>
    <t>https://pbs.twimg.com/media/Dy0FEs1XcAA_h_6.jpg</t>
  </si>
  <si>
    <t>https://pbs.twimg.com/media/DzTTrDqXgAED2WJ.jpg</t>
  </si>
  <si>
    <t>https://pbs.twimg.com/media/DzS-nLhXQAErVba.jpg</t>
  </si>
  <si>
    <t>https://pbs.twimg.com/tweet_video_thumb/DzyBiJdW0AImg59.jpg</t>
  </si>
  <si>
    <t>https://pbs.twimg.com/media/DzJLemKX4AAG5yG.jpg</t>
  </si>
  <si>
    <t>https://pbs.twimg.com/media/Dyz58CfU0AEEEXj.jpg</t>
  </si>
  <si>
    <t>https://pbs.twimg.com/media/Dyz-6cBUYAEmbul.jpg</t>
  </si>
  <si>
    <t>https://pbs.twimg.com/media/DzeprxBWkAIkLpK.jpg</t>
  </si>
  <si>
    <t>https://pbs.twimg.com/media/DzvbXb1W0AE335f.jpg</t>
  </si>
  <si>
    <t>https://pbs.twimg.com/media/DyqDf4AX0AA-xoj.jpg</t>
  </si>
  <si>
    <t>https://pbs.twimg.com/media/DyQB8b2X0AAsuOR.jpg</t>
  </si>
  <si>
    <t>https://pbs.twimg.com/media/DzYINSFX4AUMl-g.jpg</t>
  </si>
  <si>
    <t>https://pbs.twimg.com/media/Dy0scSOXcAAjJnN.jpg</t>
  </si>
  <si>
    <t>https://pbs.twimg.com/media/DzTEkWfX4AEh4xB.jpg</t>
  </si>
  <si>
    <t>https://pbs.twimg.com/media/Dzy183KX0AEI4KM.jpg</t>
  </si>
  <si>
    <t>https://pbs.twimg.com/media/Dzzi1cQWwAAyUg0.jpg</t>
  </si>
  <si>
    <t>http://pbs.twimg.com/profile_images/1741390932/Typewriter_normal.jpg</t>
  </si>
  <si>
    <t>http://pbs.twimg.com/profile_images/1062167637487022081/ty_uNdI9_normal.jpg</t>
  </si>
  <si>
    <t>http://pbs.twimg.com/profile_images/1095685997894029312/SuyDdSdJ_normal.jpg</t>
  </si>
  <si>
    <t>http://pbs.twimg.com/profile_images/723584373556174848/kb8vEhbq_normal.jpg</t>
  </si>
  <si>
    <t>http://pbs.twimg.com/profile_images/905117876398555138/733gCIHj_normal.jpg</t>
  </si>
  <si>
    <t>http://abs.twimg.com/sticky/default_profile_images/default_profile_normal.png</t>
  </si>
  <si>
    <t>http://pbs.twimg.com/profile_images/511238431112851456/ZkDgqGXK_normal.png</t>
  </si>
  <si>
    <t>http://pbs.twimg.com/profile_images/998487985950609408/hWPkG7sy_normal.jpg</t>
  </si>
  <si>
    <t>http://pbs.twimg.com/profile_images/1086009795478319104/X1U6Oa6H_normal.jpg</t>
  </si>
  <si>
    <t>http://pbs.twimg.com/profile_images/470571129967751168/MD6KDHWR_normal.jpeg</t>
  </si>
  <si>
    <t>http://pbs.twimg.com/profile_images/1095411143236034562/QnKVf5k8_normal.jpg</t>
  </si>
  <si>
    <t>http://pbs.twimg.com/profile_images/879541226961285120/jQ3mMbuY_normal.jpg</t>
  </si>
  <si>
    <t>http://pbs.twimg.com/profile_images/933442473455706112/gp9DOtSx_normal.jpg</t>
  </si>
  <si>
    <t>http://pbs.twimg.com/profile_images/788297097166618624/HDpOiYPc_normal.jpg</t>
  </si>
  <si>
    <t>http://pbs.twimg.com/profile_images/785535689819561984/X5KiijPc_normal.jpg</t>
  </si>
  <si>
    <t>http://pbs.twimg.com/profile_images/763785096436461568/Gmu9I3qZ_normal.jpg</t>
  </si>
  <si>
    <t>http://pbs.twimg.com/profile_images/877962175997812736/iyfQEmTp_normal.jpg</t>
  </si>
  <si>
    <t>https://twitter.com/#!/isitgametimeyet/status/1093641100290637824</t>
  </si>
  <si>
    <t>https://twitter.com/#!/akicmo/status/1093925302831476736</t>
  </si>
  <si>
    <t>https://twitter.com/#!/akicmo/status/1093925327380705280</t>
  </si>
  <si>
    <t>https://twitter.com/#!/omnitalk/status/1093636270297878529</t>
  </si>
  <si>
    <t>https://twitter.com/#!/mk_akitech/status/1093561028179361792</t>
  </si>
  <si>
    <t>https://twitter.com/#!/mk_akitech/status/1093599588831948800</t>
  </si>
  <si>
    <t>https://twitter.com/#!/mk_akitech/status/1093600496999378945</t>
  </si>
  <si>
    <t>https://twitter.com/#!/akiunlocks/status/1093911714536386561</t>
  </si>
  <si>
    <t>https://twitter.com/#!/mk_akitech/status/1093600555392532480</t>
  </si>
  <si>
    <t>https://twitter.com/#!/mk_akitech/status/1093894940025937920</t>
  </si>
  <si>
    <t>https://twitter.com/#!/mk_akitech/status/1093895458303418368</t>
  </si>
  <si>
    <t>https://twitter.com/#!/mk_akitech/status/1093925823013359616</t>
  </si>
  <si>
    <t>https://twitter.com/#!/lgricksliney/status/1094249837044871169</t>
  </si>
  <si>
    <t>https://twitter.com/#!/optimonk1/status/1094156531082383360</t>
  </si>
  <si>
    <t>https://twitter.com/#!/digestwordpress/status/1094330845844783104</t>
  </si>
  <si>
    <t>https://twitter.com/#!/lukethecoleman/status/562260556988841985</t>
  </si>
  <si>
    <t>https://twitter.com/#!/lukethecoleman/status/1095225295181889537</t>
  </si>
  <si>
    <t>https://twitter.com/#!/spring_global/status/1095020629474996224</t>
  </si>
  <si>
    <t>https://twitter.com/#!/javibocapalma/status/1095300176594509830</t>
  </si>
  <si>
    <t>https://twitter.com/#!/dujkamadison/status/1095742915018743810</t>
  </si>
  <si>
    <t>https://twitter.com/#!/jimdudlicek/status/1095765083454619650</t>
  </si>
  <si>
    <t>https://twitter.com/#!/mejeurhaas/status/1095782757995732992</t>
  </si>
  <si>
    <t>https://twitter.com/#!/benrund/status/1095919703510388737</t>
  </si>
  <si>
    <t>https://twitter.com/#!/lizerk/status/1096434406124863488</t>
  </si>
  <si>
    <t>https://twitter.com/#!/riversandmdm/status/1095738313783291904</t>
  </si>
  <si>
    <t>https://twitter.com/#!/simoneknaap/status/1093894953640644608</t>
  </si>
  <si>
    <t>https://twitter.com/#!/simoneknaap/status/1093900031852199936</t>
  </si>
  <si>
    <t>https://twitter.com/#!/simoneknaap/status/1093918276441251841</t>
  </si>
  <si>
    <t>https://twitter.com/#!/akiunlocks/status/1093923918002311168</t>
  </si>
  <si>
    <t>https://twitter.com/#!/simoneknaap/status/1093924128615251968</t>
  </si>
  <si>
    <t>https://twitter.com/#!/cgtmagazine/status/1093535865786257410</t>
  </si>
  <si>
    <t>https://twitter.com/#!/simoneknaap/status/1093548959170203649</t>
  </si>
  <si>
    <t>https://twitter.com/#!/simoneknaap/status/1095733348742381569</t>
  </si>
  <si>
    <t>https://twitter.com/#!/cgtmagazine/status/1095710191121846272</t>
  </si>
  <si>
    <t>https://twitter.com/#!/simoneknaap/status/1096031006501584897</t>
  </si>
  <si>
    <t>https://twitter.com/#!/sap_cp/status/1097894859485130757</t>
  </si>
  <si>
    <t>https://twitter.com/#!/simoneknaap/status/1095187746371584001</t>
  </si>
  <si>
    <t>https://twitter.com/#!/ensembleiq/status/1095020650127867906</t>
  </si>
  <si>
    <t>https://twitter.com/#!/simoneknaap/status/1093299118041108481</t>
  </si>
  <si>
    <t>https://twitter.com/#!/simoneknaap/status/1093523625871843330</t>
  </si>
  <si>
    <t>https://twitter.com/#!/simoneknaap/status/1093529106271125504</t>
  </si>
  <si>
    <t>https://twitter.com/#!/ensembleiq/status/1095431355960360960</t>
  </si>
  <si>
    <t>https://twitter.com/#!/ensembleiq/status/1097998265839173633</t>
  </si>
  <si>
    <t>https://twitter.com/#!/path2purchaseiq/status/1093609662132510720</t>
  </si>
  <si>
    <t>https://twitter.com/#!/simoneknaap/status/1093585954428862465</t>
  </si>
  <si>
    <t>https://twitter.com/#!/simoneknaap/status/1093738193864876032</t>
  </si>
  <si>
    <t>https://twitter.com/#!/simoneknaap/status/1093889846244970496</t>
  </si>
  <si>
    <t>https://twitter.com/#!/simoneknaap/status/1093909609931304960</t>
  </si>
  <si>
    <t>https://twitter.com/#!/simoneknaap/status/1096531605932388352</t>
  </si>
  <si>
    <t>https://twitter.com/#!/simoneknaap/status/1097545279086227456</t>
  </si>
  <si>
    <t>https://twitter.com/#!/simoneknaap/status/1097634368531689473</t>
  </si>
  <si>
    <t>https://twitter.com/#!/simoneknaap/status/1097712131485634560</t>
  </si>
  <si>
    <t>https://twitter.com/#!/cgtmagazine/status/1092830444721225736</t>
  </si>
  <si>
    <t>https://twitter.com/#!/cgtmagazine/status/1090999149204594688</t>
  </si>
  <si>
    <t>https://twitter.com/#!/cgtmagazine/status/1096072585530482693</t>
  </si>
  <si>
    <t>https://twitter.com/#!/path2purchaseiq/status/1096109399251341313</t>
  </si>
  <si>
    <t>https://twitter.com/#!/path2purchaseiq/status/1093579150378582016</t>
  </si>
  <si>
    <t>https://twitter.com/#!/path2purchaseiq/status/1095716739822825473</t>
  </si>
  <si>
    <t>https://twitter.com/#!/path2purchaseiq/status/1097952468028280832</t>
  </si>
  <si>
    <t>https://twitter.com/#!/path2purchaseiq/status/1098001818318262272</t>
  </si>
  <si>
    <t>1093641100290637824</t>
  </si>
  <si>
    <t>1093925302831476736</t>
  </si>
  <si>
    <t>1093925327380705280</t>
  </si>
  <si>
    <t>1093636270297878529</t>
  </si>
  <si>
    <t>1093561028179361792</t>
  </si>
  <si>
    <t>1093599588831948800</t>
  </si>
  <si>
    <t>1093600496999378945</t>
  </si>
  <si>
    <t>1093911714536386561</t>
  </si>
  <si>
    <t>1093600555392532480</t>
  </si>
  <si>
    <t>1093894940025937920</t>
  </si>
  <si>
    <t>1093895458303418368</t>
  </si>
  <si>
    <t>1093925823013359616</t>
  </si>
  <si>
    <t>1094249837044871169</t>
  </si>
  <si>
    <t>1094156531082383360</t>
  </si>
  <si>
    <t>1094330845844783104</t>
  </si>
  <si>
    <t>562260556988841985</t>
  </si>
  <si>
    <t>1095225295181889537</t>
  </si>
  <si>
    <t>1095020629474996224</t>
  </si>
  <si>
    <t>1095300176594509830</t>
  </si>
  <si>
    <t>1095742915018743810</t>
  </si>
  <si>
    <t>1095765083454619650</t>
  </si>
  <si>
    <t>1095782757995732992</t>
  </si>
  <si>
    <t>1095919703510388737</t>
  </si>
  <si>
    <t>1096434406124863488</t>
  </si>
  <si>
    <t>1095738313783291904</t>
  </si>
  <si>
    <t>1093894953640644608</t>
  </si>
  <si>
    <t>1093900031852199936</t>
  </si>
  <si>
    <t>1093918276441251841</t>
  </si>
  <si>
    <t>1093923918002311168</t>
  </si>
  <si>
    <t>1093924128615251968</t>
  </si>
  <si>
    <t>1093535865786257410</t>
  </si>
  <si>
    <t>1093548959170203649</t>
  </si>
  <si>
    <t>1095733348742381569</t>
  </si>
  <si>
    <t>1095710191121846272</t>
  </si>
  <si>
    <t>1096031006501584897</t>
  </si>
  <si>
    <t>1097894859485130757</t>
  </si>
  <si>
    <t>1095187746371584001</t>
  </si>
  <si>
    <t>1095020650127867906</t>
  </si>
  <si>
    <t>1093299118041108481</t>
  </si>
  <si>
    <t>1093523625871843330</t>
  </si>
  <si>
    <t>1093529106271125504</t>
  </si>
  <si>
    <t>1095431355960360960</t>
  </si>
  <si>
    <t>1097998265839173633</t>
  </si>
  <si>
    <t>1093609662132510720</t>
  </si>
  <si>
    <t>1093585954428862465</t>
  </si>
  <si>
    <t>1093738193864876032</t>
  </si>
  <si>
    <t>1093889846244970496</t>
  </si>
  <si>
    <t>1093909609931304960</t>
  </si>
  <si>
    <t>1096531605932388352</t>
  </si>
  <si>
    <t>1097545279086227456</t>
  </si>
  <si>
    <t>1097634368531689473</t>
  </si>
  <si>
    <t>1097712131485634560</t>
  </si>
  <si>
    <t>1092830444721225736</t>
  </si>
  <si>
    <t>1090999149204594688</t>
  </si>
  <si>
    <t>1096072585530482693</t>
  </si>
  <si>
    <t>1096109399251341313</t>
  </si>
  <si>
    <t>1093579150378582016</t>
  </si>
  <si>
    <t>1095716739822825473</t>
  </si>
  <si>
    <t>1097952468028280832</t>
  </si>
  <si>
    <t>1098001818318262272</t>
  </si>
  <si>
    <t/>
  </si>
  <si>
    <t>176431110</t>
  </si>
  <si>
    <t>en</t>
  </si>
  <si>
    <t>Twitter Web Client</t>
  </si>
  <si>
    <t>Twitter for iPhone</t>
  </si>
  <si>
    <t>Twitter for Android</t>
  </si>
  <si>
    <t>Missinglettr</t>
  </si>
  <si>
    <t>Wordpress Digest Summary App</t>
  </si>
  <si>
    <t>Hootsuite</t>
  </si>
  <si>
    <t>Hootsuite Inc.</t>
  </si>
  <si>
    <t>Buffer</t>
  </si>
  <si>
    <t>Sprinklr</t>
  </si>
  <si>
    <t>Retweet</t>
  </si>
  <si>
    <t>-88.243545,42.026652 
-88.060119,42.026652 
-88.060119,42.117916 
-88.243545,42.117916</t>
  </si>
  <si>
    <t>United States</t>
  </si>
  <si>
    <t>US</t>
  </si>
  <si>
    <t>Hoffman Estates, IL</t>
  </si>
  <si>
    <t>01df0964763e9f17</t>
  </si>
  <si>
    <t>Hoffman Estates</t>
  </si>
  <si>
    <t>city</t>
  </si>
  <si>
    <t>https://api.twitter.com/1.1/geo/id/01df0964763e9f17.json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</si>
  <si>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</si>
  <si>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</si>
  <si>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</si>
  <si>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</si>
  <si>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</si>
  <si>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</si>
  <si>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</si>
  <si>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</si>
  <si>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</si>
  <si>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</si>
  <si>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</si>
  <si>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</si>
  <si>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</si>
  <si>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</si>
  <si>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</si>
  <si>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</si>
  <si>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</si>
  <si>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</si>
  <si>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</si>
  <si>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</si>
  <si>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</si>
  <si>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 Bowen</t>
  </si>
  <si>
    <t>Chris Walton</t>
  </si>
  <si>
    <t>Path to Purchase Ins</t>
  </si>
  <si>
    <t>Matt Knust</t>
  </si>
  <si>
    <t>Richard Black</t>
  </si>
  <si>
    <t>Aki Technologies</t>
  </si>
  <si>
    <t>Scott Swanson</t>
  </si>
  <si>
    <t>Georgia-Pacific</t>
  </si>
  <si>
    <t>Chris Schembri</t>
  </si>
  <si>
    <t>Grupo LALA</t>
  </si>
  <si>
    <t>chloe meehan</t>
  </si>
  <si>
    <t>EnsembleIQ</t>
  </si>
  <si>
    <t>Simone Knaap</t>
  </si>
  <si>
    <t>CGT</t>
  </si>
  <si>
    <t>TPN</t>
  </si>
  <si>
    <t>Rick Sliney</t>
  </si>
  <si>
    <t>OptiMonk</t>
  </si>
  <si>
    <t>WordPress Digest</t>
  </si>
  <si>
    <t>Luke Coleman</t>
  </si>
  <si>
    <t>Spring Global</t>
  </si>
  <si>
    <t>Javier E. Bocanegra Palma</t>
  </si>
  <si>
    <t>Madison Dujka</t>
  </si>
  <si>
    <t>Riversand MDM</t>
  </si>
  <si>
    <t>Jim Dudlicek</t>
  </si>
  <si>
    <t>Progressive Grocer</t>
  </si>
  <si>
    <t>Mejeur-Haas</t>
  </si>
  <si>
    <t>Ben Rund ☁️</t>
  </si>
  <si>
    <t>Liz Erk</t>
  </si>
  <si>
    <t>ConvenienceStoreNews</t>
  </si>
  <si>
    <t>LG Electronics</t>
  </si>
  <si>
    <t>Quotient</t>
  </si>
  <si>
    <t>Colgate Smile</t>
  </si>
  <si>
    <t>PepsiCo</t>
  </si>
  <si>
    <t>Kellogg's</t>
  </si>
  <si>
    <t>Campbell's</t>
  </si>
  <si>
    <t>Kroger</t>
  </si>
  <si>
    <t>Walmart</t>
  </si>
  <si>
    <t>MadTree Brewing</t>
  </si>
  <si>
    <t>SAP ConsumerProducts</t>
  </si>
  <si>
    <t>Lori Mitchell-Keller</t>
  </si>
  <si>
    <t>#Media #Marketing #TV #Business #Brand #SportsBiz #NeuroScience #eSports #Blogger. #Fantasy #Sports #Detroit #ProductDevelopment #Creativity #CPG</t>
  </si>
  <si>
    <t>Father of 2. Husband to Michele Tafoya. Fmr. VP Store of the Future @ Target. @Forbes Contributor. Stanford/Harvard Alumnus. Blog: https://t.co/fmJiHNNDMu</t>
  </si>
  <si>
    <t>The Path to Purchase Institute = global assoc serving needs of retailers, brands &amp; entire ecosystem of solution providers along the p2p. Division of EnsembleIQ.</t>
  </si>
  <si>
    <t>VP Sales @Akiunlocks; Earlier @Conversant, @MaxPoint_Int, @NotreDame; Helping brands predict when &amp; how consumers will respond to mobile messages #mobilemoments</t>
  </si>
  <si>
    <t>CMO for AKI technologies, customer and consumer focused, using mobile moments to build great mobile advertising. I’m trying to make myself big on Twitter.</t>
  </si>
  <si>
    <t>Aki's moment marketing science helps brands predict when and how mobile consumers will respond to their marketing messages. #mobilemoments #mobileads</t>
  </si>
  <si>
    <t>entrepreneur, online media strategist, and pop culture connoisseur</t>
  </si>
  <si>
    <t>You know our brands. Now get to know us. Currently tweeting: Brooke Lujano &amp; Meg Fligg. For job info &amp; opportunities, follow @GAPacificJobs.</t>
  </si>
  <si>
    <t>Empresa mexicana que ofrece alimentos y bebidas saludables de la más alta calidad en México y Centroamérica.</t>
  </si>
  <si>
    <t>EnsembleIQ is a premier business intelligence resource that connects people, businesses, and organizations to retail markets and helps them succeed.</t>
  </si>
  <si>
    <t>Senior Account Executive for RIS News</t>
  </si>
  <si>
    <t>CGT (Consumer Goods Technology) helps consumer goods executives improve business performance through content that matters in print, in person and online.</t>
  </si>
  <si>
    <t>TPN is a #creative #commerce #agency that exists to make the buy happen for global clients such as Bank of America, PepsiCo, Hershey &amp; Clorox #Retail #Shopper</t>
  </si>
  <si>
    <t>An empty mind is bliss, an empty checkout page is not! Discover the zen art of enlightened popups and capture your visitors before they abandon your site!</t>
  </si>
  <si>
    <t>Tweets about WordPress and its associated plugins.</t>
  </si>
  <si>
    <t>An ambitious product manager, a proud dad and enjoy family life!  Views expressed are entirely my own.</t>
  </si>
  <si>
    <t>Spring provides CPG field users responsible for sales, van sales, delivery and/or merchandising activities an execution software application driven by insights.</t>
  </si>
  <si>
    <t>Inside Sales Rep &amp; Social Media Manager #tech #IT</t>
  </si>
  <si>
    <t>Riversand is the #MDM visionary and #PIM leader #datamanagement #cloud</t>
  </si>
  <si>
    <t>Editorial Director of Progressive Grocer / Lover of roadfood &amp; retail</t>
  </si>
  <si>
    <t>Progressive Grocer, the voice of the retail food industry for nearly 100 years.</t>
  </si>
  <si>
    <t>Integrated Corporate Communications</t>
  </si>
  <si>
    <t>Working @RiversandMDM #MDM #omnichannel #dataquality #PIM #IoT #BigData #cloud #fashion - views are my own. http://www.bens-world.com</t>
  </si>
  <si>
    <t>Principal Partner of The Jaxson Group</t>
  </si>
  <si>
    <t>Delivering the insights, analysis, proprietary market research and business intelligence that helps the convenience universe stay ahead of what’s next.</t>
  </si>
  <si>
    <t>Innovating your home with Smart Appliances (refrigerators, washers, ovens) &amp; Electronics (4K, HDTVs, OLED). #LifesGood Visit @LGUSSupport for Customer Support.</t>
  </si>
  <si>
    <t>The leading digital promotions, media and analytics company that helps brands and retailers reach and influence shoppers. Follow our consumer brand @Coupons</t>
  </si>
  <si>
    <t>Celebrate the special moments in life that bring out your bright, #ColgateSmile!</t>
  </si>
  <si>
    <t>News, innovation, global inspiration &amp; more from @PepsiCo</t>
  </si>
  <si>
    <t>Recipes: @CampbellKitchen; 
Support: @CampbellCares; 
Corporate News: @CampbellSoupCo</t>
  </si>
  <si>
    <t>Fresh food. Low prices. Follow us for special offers, digital coupons, community updates, recipes and more.</t>
  </si>
  <si>
    <t>Where real people go for real good stuff. Save Money. Live Better. Customer support questions? @WalmartHelp</t>
  </si>
  <si>
    <t>We methodically bring quality beer to life &amp; we have fun doing it. After all, beer builds community &amp; community builds beer. Check out @MadTreeTaproom</t>
  </si>
  <si>
    <t>The latest news, insights and solutions for the consumer products industry.
SAP privacy statement for followers: http://www.sap.com/sps</t>
  </si>
  <si>
    <t>Co-President Industries at #SAP. Love spending time with my husband and 3 children. Tweets are my personal opinion and not SAP's.</t>
  </si>
  <si>
    <t>Minneapolis, MN</t>
  </si>
  <si>
    <t>Chicago, IL</t>
  </si>
  <si>
    <t>San Francisco, CA</t>
  </si>
  <si>
    <t>Comarca Lagunera</t>
  </si>
  <si>
    <t>Greater New York Area</t>
  </si>
  <si>
    <t>Randolph, NJ</t>
  </si>
  <si>
    <t>NYC, CHI, DAL, LA, SF, ATX, Bville, HSY, Richmond</t>
  </si>
  <si>
    <t>Hungary</t>
  </si>
  <si>
    <t>UK</t>
  </si>
  <si>
    <t>Denver, CO</t>
  </si>
  <si>
    <t>Bogotá, D.C., Colombia</t>
  </si>
  <si>
    <t>Houston, TX</t>
  </si>
  <si>
    <t>Houston, Texas, USA</t>
  </si>
  <si>
    <t>Chicago, IL and New York NY</t>
  </si>
  <si>
    <t>New York City</t>
  </si>
  <si>
    <t>Stuttgart, Germany</t>
  </si>
  <si>
    <t>Boston, MA</t>
  </si>
  <si>
    <t>New York, NY</t>
  </si>
  <si>
    <t>Englewood Cliffs, NJ</t>
  </si>
  <si>
    <t>Mountain View, CA</t>
  </si>
  <si>
    <t>Purchase, NY</t>
  </si>
  <si>
    <t>Camden, NJ</t>
  </si>
  <si>
    <t>Bentonville, Arkansas</t>
  </si>
  <si>
    <t>Cincinnati, OH</t>
  </si>
  <si>
    <t>https://t.co/fmJiHNNDMu</t>
  </si>
  <si>
    <t>http://t.co/PwAleiljDc</t>
  </si>
  <si>
    <t>https://t.co/K4v9bG3EoV</t>
  </si>
  <si>
    <t>https://t.co/Uplfx7dNBU</t>
  </si>
  <si>
    <t>http://www.a.ki</t>
  </si>
  <si>
    <t>http://t.co/MRgsRSpzq2</t>
  </si>
  <si>
    <t>http://t.co/6nNWFlIycV</t>
  </si>
  <si>
    <t>https://t.co/aifBkw30xP</t>
  </si>
  <si>
    <t>http://www.ensembleiq.com</t>
  </si>
  <si>
    <t>https://t.co/RPkd494Zac</t>
  </si>
  <si>
    <t>http://t.co/NchSXvwAIj</t>
  </si>
  <si>
    <t>http://t.co/87Vkg2d9t2</t>
  </si>
  <si>
    <t>http://optimonk.com</t>
  </si>
  <si>
    <t>http://uk.linkedin.com/in/lukecoleman</t>
  </si>
  <si>
    <t>http://www.springglobal.com</t>
  </si>
  <si>
    <t>https://t.co/eFQzNFfOmm</t>
  </si>
  <si>
    <t>https://t.co/MPvFp79hdR</t>
  </si>
  <si>
    <t>http://t.co/XxGniIMQic</t>
  </si>
  <si>
    <t>http://www.mejeurhaas.com</t>
  </si>
  <si>
    <t>http://www.riversand.com</t>
  </si>
  <si>
    <t>https://www.linkedin.com/in/lizerk</t>
  </si>
  <si>
    <t>http://t.co/Lc3gWusL9B</t>
  </si>
  <si>
    <t>https://t.co/OqSxtw630K</t>
  </si>
  <si>
    <t>https://t.co/JxsTAwhzkN</t>
  </si>
  <si>
    <t>http://www.colgate.com</t>
  </si>
  <si>
    <t>http://t.co/xgWXFcA3ho</t>
  </si>
  <si>
    <t>http://t.co/weXkjhwRGh</t>
  </si>
  <si>
    <t>http://t.co/4HKQ5HmWcJ</t>
  </si>
  <si>
    <t>https://t.co/8VJ0n5Evel</t>
  </si>
  <si>
    <t>http://www.madtreebrewing.com</t>
  </si>
  <si>
    <t>http://www.sap.com/consumer</t>
  </si>
  <si>
    <t>https://t.co/W3cq9fotnR</t>
  </si>
  <si>
    <t>Pacific Time (US &amp; Canada)</t>
  </si>
  <si>
    <t>Central Time (US &amp; Canada)</t>
  </si>
  <si>
    <t>Eastern Time (US &amp; Canada)</t>
  </si>
  <si>
    <t>https://pbs.twimg.com/profile_banners/1438409804/1520602128</t>
  </si>
  <si>
    <t>https://pbs.twimg.com/profile_banners/17539499/1539608936</t>
  </si>
  <si>
    <t>https://pbs.twimg.com/profile_banners/4812910338/1516124530</t>
  </si>
  <si>
    <t>https://pbs.twimg.com/profile_banners/1062163860856000512/1542129458</t>
  </si>
  <si>
    <t>https://pbs.twimg.com/profile_banners/3100026840/1447689684</t>
  </si>
  <si>
    <t>https://pbs.twimg.com/profile_banners/111663824/1471619550</t>
  </si>
  <si>
    <t>https://pbs.twimg.com/profile_banners/382248837/1464364199</t>
  </si>
  <si>
    <t>https://pbs.twimg.com/profile_banners/763778486146310145/1524498989</t>
  </si>
  <si>
    <t>https://pbs.twimg.com/profile_banners/282134662/1382118237</t>
  </si>
  <si>
    <t>https://pbs.twimg.com/profile_banners/106752032/1401392666</t>
  </si>
  <si>
    <t>https://pbs.twimg.com/profile_banners/209642529/1516914602</t>
  </si>
  <si>
    <t>https://pbs.twimg.com/profile_banners/2676418279/1541597852</t>
  </si>
  <si>
    <t>https://pbs.twimg.com/profile_banners/196298971/1420646994</t>
  </si>
  <si>
    <t>https://pbs.twimg.com/profile_banners/4754956730/1547760077</t>
  </si>
  <si>
    <t>https://pbs.twimg.com/profile_banners/2563548940/1501244118</t>
  </si>
  <si>
    <t>https://pbs.twimg.com/profile_banners/176431110/1524251606</t>
  </si>
  <si>
    <t>https://pbs.twimg.com/profile_banners/1157737459/1396988347</t>
  </si>
  <si>
    <t>https://pbs.twimg.com/profile_banners/25840746/1549297241</t>
  </si>
  <si>
    <t>https://pbs.twimg.com/profile_banners/2614737848/1549036977</t>
  </si>
  <si>
    <t>https://pbs.twimg.com/profile_banners/19528573/1510227687</t>
  </si>
  <si>
    <t>https://pbs.twimg.com/profile_banners/14270473/1433930865</t>
  </si>
  <si>
    <t>https://pbs.twimg.com/profile_banners/61539626/1540213368</t>
  </si>
  <si>
    <t>https://pbs.twimg.com/profile_banners/212350063/1547765248</t>
  </si>
  <si>
    <t>https://pbs.twimg.com/profile_banners/19014292/1457990908</t>
  </si>
  <si>
    <t>https://pbs.twimg.com/profile_banners/21778607/1547843631</t>
  </si>
  <si>
    <t>https://pbs.twimg.com/profile_banners/21346619/1549915283</t>
  </si>
  <si>
    <t>https://pbs.twimg.com/profile_banners/1231830865/1520350993</t>
  </si>
  <si>
    <t>https://pbs.twimg.com/profile_banners/36359791/1550505345</t>
  </si>
  <si>
    <t>https://pbs.twimg.com/profile_banners/17137891/1544133712</t>
  </si>
  <si>
    <t>https://pbs.twimg.com/profile_banners/118419982/1506470879</t>
  </si>
  <si>
    <t>https://pbs.twimg.com/profile_banners/352352288/1478534682</t>
  </si>
  <si>
    <t>https://pbs.twimg.com/profile_banners/402067208/1547415160</t>
  </si>
  <si>
    <t>es</t>
  </si>
  <si>
    <t>http://abs.twimg.com/images/themes/theme15/bg.png</t>
  </si>
  <si>
    <t>http://abs.twimg.com/images/themes/theme1/bg.png</t>
  </si>
  <si>
    <t>http://abs.twimg.com/images/themes/theme9/bg.gif</t>
  </si>
  <si>
    <t>http://pbs.twimg.com/profile_background_images/771297893/f4a3227330337ea1878f970dbaad9be1.jpeg</t>
  </si>
  <si>
    <t>http://pbs.twimg.com/profile_background_images/378800000105735304/5459d737ca229f978e99d1bb2fa094fa.jpeg</t>
  </si>
  <si>
    <t>http://pbs.twimg.com/profile_images/728620274/tweetpic_normal.jpg</t>
  </si>
  <si>
    <t>http://pbs.twimg.com/profile_images/525107951988510721/90eg-Bix_normal.jpeg</t>
  </si>
  <si>
    <t>http://pbs.twimg.com/profile_images/707244928854691840/uicCpbs3_normal.jpg</t>
  </si>
  <si>
    <t>http://pbs.twimg.com/profile_images/666767572088459264/7zd9Ho4K_normal.jpg</t>
  </si>
  <si>
    <t>http://abs.twimg.com/sticky/default_profile_images/default_profile_0_normal.png</t>
  </si>
  <si>
    <t>http://pbs.twimg.com/profile_images/472101385899483136/Hiey8bNM_normal.jpeg</t>
  </si>
  <si>
    <t>http://pbs.twimg.com/profile_images/1030164354245701633/rVW7YQ23_normal.jpg</t>
  </si>
  <si>
    <t>http://pbs.twimg.com/profile_images/1060146904892358656/Ir53A3g3_normal.jpg</t>
  </si>
  <si>
    <t>http://pbs.twimg.com/profile_images/1095347754220568576/UzIOiwT9_normal.jpg</t>
  </si>
  <si>
    <t>http://pbs.twimg.com/profile_images/941402228732186624/ujSMhmvZ_normal.jpg</t>
  </si>
  <si>
    <t>http://pbs.twimg.com/profile_images/378800000550281284/99824c6444a0ee9f59f4aeb96281e22f_normal.jpeg</t>
  </si>
  <si>
    <t>http://pbs.twimg.com/profile_images/1084804412667760640/c18ZkVYH_normal.jpg</t>
  </si>
  <si>
    <t>http://pbs.twimg.com/profile_images/551071256615743488/xCPCV_pV_normal.jpeg</t>
  </si>
  <si>
    <t>http://pbs.twimg.com/profile_images/709487407243010048/Fh2sNuyO_normal.jpg</t>
  </si>
  <si>
    <t>http://pbs.twimg.com/profile_images/908394000310251520/qjmXVGJe_normal.jpg</t>
  </si>
  <si>
    <t>http://pbs.twimg.com/profile_images/875483119209521152/0dbd5_Yr_normal.jpg</t>
  </si>
  <si>
    <t>http://pbs.twimg.com/profile_images/789507154873032704/pV1_sVfx_normal.jpg</t>
  </si>
  <si>
    <t>http://pbs.twimg.com/profile_images/614431221788114944/L-BJRdN0_normal.png</t>
  </si>
  <si>
    <t>http://pbs.twimg.com/profile_images/829112544921006082/rfcZbBI5_normal.jpg</t>
  </si>
  <si>
    <t>http://pbs.twimg.com/profile_images/1087396420141731840/c18XRlag_normal.jpg</t>
  </si>
  <si>
    <t>http://pbs.twimg.com/profile_images/912830046531756032/OiTp2KBf_normal.jpg</t>
  </si>
  <si>
    <t>http://pbs.twimg.com/profile_images/1488090702/SAP_TW_Logos_022311_B_EED64_normal.jpg</t>
  </si>
  <si>
    <t>http://pbs.twimg.com/profile_images/3149744811/8c61c8ded40f4cabada4a57bc2475578_normal.jpeg</t>
  </si>
  <si>
    <t>Open Twitter Page for This Person</t>
  </si>
  <si>
    <t>https://twitter.com/isitgametimeyet</t>
  </si>
  <si>
    <t>https://twitter.com/omnitalk</t>
  </si>
  <si>
    <t>https://twitter.com/path2purchaseiq</t>
  </si>
  <si>
    <t>https://twitter.com/mk_akitech</t>
  </si>
  <si>
    <t>https://twitter.com/akicmo</t>
  </si>
  <si>
    <t>https://twitter.com/akiunlocks</t>
  </si>
  <si>
    <t>https://twitter.com/swanson_scott</t>
  </si>
  <si>
    <t>https://twitter.com/georgiapacific</t>
  </si>
  <si>
    <t>https://twitter.com/cschembri34</t>
  </si>
  <si>
    <t>https://twitter.com/somoslala</t>
  </si>
  <si>
    <t>https://twitter.com/ensemb</t>
  </si>
  <si>
    <t>https://twitter.com/ensembleiq</t>
  </si>
  <si>
    <t>https://twitter.com/simoneknaap</t>
  </si>
  <si>
    <t>https://twitter.com/cgtmagazine</t>
  </si>
  <si>
    <t>https://twitter.com/tpnretail</t>
  </si>
  <si>
    <t>https://twitter.com/lgricksliney</t>
  </si>
  <si>
    <t>https://twitter.com/optimonk1</t>
  </si>
  <si>
    <t>https://twitter.com/digestwordpress</t>
  </si>
  <si>
    <t>https://twitter.com/lukethecoleman</t>
  </si>
  <si>
    <t>https://twitter.com/spring_global</t>
  </si>
  <si>
    <t>https://twitter.com/javibocapalma</t>
  </si>
  <si>
    <t>https://twitter.com/dujkamadison</t>
  </si>
  <si>
    <t>https://twitter.com/riversandmdm</t>
  </si>
  <si>
    <t>https://twitter.com/jimdudlicek</t>
  </si>
  <si>
    <t>https://twitter.com/pgrocer</t>
  </si>
  <si>
    <t>https://twitter.com/mejeurhaas</t>
  </si>
  <si>
    <t>https://twitter.com/benrund</t>
  </si>
  <si>
    <t>https://twitter.com/lizerk</t>
  </si>
  <si>
    <t>https://twitter.com/csnewsonline</t>
  </si>
  <si>
    <t>https://twitter.com/lgus</t>
  </si>
  <si>
    <t>https://twitter.com/quotient</t>
  </si>
  <si>
    <t>https://twitter.com/colgate</t>
  </si>
  <si>
    <t>https://twitter.com/pepsico</t>
  </si>
  <si>
    <t>https://twitter.com/kelloggsus</t>
  </si>
  <si>
    <t>https://twitter.com/campbells</t>
  </si>
  <si>
    <t>https://twitter.com/kroger</t>
  </si>
  <si>
    <t>https://twitter.com/walmart</t>
  </si>
  <si>
    <t>https://twitter.com/madtreebrewing</t>
  </si>
  <si>
    <t>https://twitter.com/sap_cp</t>
  </si>
  <si>
    <t>https://twitter.com/lorimitchellkel</t>
  </si>
  <si>
    <t>isitgametimeyet
RT @MK_AkiTech: Next speaker at
@Path2PurchaseIQ #LeagueofLeaders
is Chris Walton @OmniTalk speaking
on how #Retail experiences will
change…</t>
  </si>
  <si>
    <t>omnitalk
RT @MK_AkiTech: Next speaker at
@Path2PurchaseIQ #LeagueofLeaders
is Chris Walton @OmniTalk speaking
on how #Retail experiences will
change…</t>
  </si>
  <si>
    <t>path2purchaseiq
Back by popular demand! Our #ShopperMarketing
Bootcamp teaches you the key principles
for driving #shopper engagement
and loyalty: https://t.co/WHRF7RoFbz
#consumergoods https://t.co/27F96EfAdj</t>
  </si>
  <si>
    <t>mk_akitech
RT @akiunlocks: This morning Aki's
@swanson_scott and Richard Wright
of @GeorgiaPacific took the stage
at #LeagueofLeaders to talk about
fi…</t>
  </si>
  <si>
    <t>akicmo
RT @akiunlocks: This morning Aki's
@swanson_scott and Richard Wright
of @GeorgiaPacific took the stage
at #LeagueofLeaders to talk about
fi…</t>
  </si>
  <si>
    <t>akiunlocks
This morning Aki's @swanson_scott
and Richard Wright of @GeorgiaPacific
took the stage at #LeagueofLeaders
to talk… https://t.co/0RpMVAJqH2</t>
  </si>
  <si>
    <t xml:space="preserve">swanson_scott
</t>
  </si>
  <si>
    <t xml:space="preserve">georgiapacific
</t>
  </si>
  <si>
    <t xml:space="preserve">cschembri34
</t>
  </si>
  <si>
    <t xml:space="preserve">somoslala
</t>
  </si>
  <si>
    <t xml:space="preserve">ensemb
</t>
  </si>
  <si>
    <t>ensembleiq
Back by popular demand! Our #ShopperMarketing
Bootcamp teaches you the key principles
for driving #shopper engageme…
https://t.co/V7JtKZWGvM</t>
  </si>
  <si>
    <t>simoneknaap
Looking to learn more about #artificialintelligence
or how to better leverage your
#data &amp;amp; #analytics? Join us
at #RCAS19 to hear from industry
experts and #network with peers.
For full details check out https://t.co/yiQZ1RxLB3
https://t.co/eB1Fkxiaw8</t>
  </si>
  <si>
    <t>cgtmagazine
There's nothing sweeter than leveraging
your #data &amp;amp; #analytics throughout
your organization to grow your
business! Join us at #RCAS19 to
learn how to Design the Intelligent
Enterprise. Register at #RCAS19
https://t.co/nZJWnWXKA8 #ValentinesDay
#retailtech #consumergoods https://t.co/4NDPzNMVEB</t>
  </si>
  <si>
    <t xml:space="preserve">tpnretail
</t>
  </si>
  <si>
    <t>lgricksliney
RT @SimoneKnaap: Rachel Olson of
LG Home Electronics and Nicole
Turner of Sandbox Advertising speak
about Store Expectations at League
of L…</t>
  </si>
  <si>
    <t>optimonk1
"With this template you can choose
to display this popup as a reminder
popup or even one that is intended
to drive your traffic from a given
page to another." https://t.co/F8ufM691u5
#ecommerce #digital marketing #shopfiy
#wp #woocommerce #LeadGeneration
https://t.co/EZKaXheACg</t>
  </si>
  <si>
    <t>digestwordpress
RT @OptiMonk1: "With this template
you can choose to display this
popup as a reminder popup or even
one that is intended to drive your
traf…</t>
  </si>
  <si>
    <t>lukethecoleman
RT @lukethecoleman: Measuring #Mobile
Engagement of Super Bowl XLIX -
Mobile Enterprise http://t.co/cMyWLfwevL</t>
  </si>
  <si>
    <t>spring_global
Don't forget to join us for a free
webinar on Executing Omnichannel,
featuring exclusive research and
special guest… https://t.co/tQHMN84MZU</t>
  </si>
  <si>
    <t>javibocapalma
RT @Spring_Global: Don't forget
to join us for a free webinar on
Executing Omnichannel, featuring
exclusive research and special
guests Ste…</t>
  </si>
  <si>
    <t>dujkamadison
RT @RiversandMDM: @RiversandMDM
Product Management Director, Phani
Meduri, offered his thoughts to
the piece “Mining the Data for
Loyalty P…</t>
  </si>
  <si>
    <t>riversandmdm
@RiversandMDM Product Management
Director, Phani Meduri, offered
his thoughts to the piece “Mining
the Data for Loy… https://t.co/GOhFkOzd4I</t>
  </si>
  <si>
    <t>jimdudlicek
.@pgrocer's annual Outstanding
Independents, exclusive retail
#meat review, #privatelabel, #blockchain
and more in the February 2019 issue!
#retail #grocery #supermarket https://t.co/if35A5XaF6
https://t.co/RZGSChoLnf</t>
  </si>
  <si>
    <t xml:space="preserve">pgrocer
</t>
  </si>
  <si>
    <t>mejeurhaas
RT @jimdudlicek: .@pgrocer's annual
Outstanding Independents, exclusive
retail #meat review, #privatelabel,
#blockchain and more in the Feb…</t>
  </si>
  <si>
    <t>benrund
RT @RiversandMDM: @RiversandMDM
Product Management Director, Phani
Meduri, offered his thoughts to
the piece “Mining the Data for
Loyalty P…</t>
  </si>
  <si>
    <t>lizerk
Are You Leveraging the Loyalty
Gold Mine? @RiversandMDM's Director
of Product Management, Phani Meduri
shares some insights on how to
best harness data in this @CSNewsOnline
story on Page 62: https://t.co/SwfQpl1d94
https://t.co/dAo1QuJuNQ</t>
  </si>
  <si>
    <t xml:space="preserve">csnewsonline
</t>
  </si>
  <si>
    <t xml:space="preserve">lgus
</t>
  </si>
  <si>
    <t xml:space="preserve">quotient
</t>
  </si>
  <si>
    <t xml:space="preserve">colgate
</t>
  </si>
  <si>
    <t xml:space="preserve">pepsico
</t>
  </si>
  <si>
    <t xml:space="preserve">kelloggsus
</t>
  </si>
  <si>
    <t xml:space="preserve">campbells
</t>
  </si>
  <si>
    <t xml:space="preserve">kroger
</t>
  </si>
  <si>
    <t xml:space="preserve">walmart
</t>
  </si>
  <si>
    <t xml:space="preserve">madtreebrewing
</t>
  </si>
  <si>
    <t>sap_cp
SAP's @LoriMitchellKel explains
how SAP's platform #blockchain
solution uses trace-and-track technology
to secure food safety confidence
in food retailers and consumers
alike in @pgrocer: https://t.co/pcDyJ2gsfo
https://t.co/VGSzYj5CsT</t>
  </si>
  <si>
    <t xml:space="preserve">lorimitchellkel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</si>
  <si>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</si>
  <si>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</si>
  <si>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</si>
  <si>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</si>
  <si>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</si>
  <si>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</si>
  <si>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</si>
  <si>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</si>
  <si>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</si>
  <si>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</si>
  <si>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</si>
  <si>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</si>
  <si>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</si>
  <si>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</si>
  <si>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</si>
  <si>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</si>
  <si>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</si>
  <si>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</si>
  <si>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</si>
  <si>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</si>
  <si>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</si>
  <si>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</si>
  <si>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</si>
  <si>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</si>
  <si>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</si>
  <si>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</si>
  <si>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</si>
  <si>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</si>
  <si>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</si>
  <si>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</si>
  <si>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</si>
  <si>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</si>
  <si>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</si>
  <si>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</si>
  <si>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</si>
  <si>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</si>
  <si>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</si>
  <si>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</si>
  <si>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</si>
  <si>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</si>
  <si>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</si>
  <si>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</si>
  <si>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</si>
  <si>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</si>
  <si>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</si>
  <si>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</si>
  <si>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</si>
  <si>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</si>
  <si>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</si>
  <si>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</si>
  <si>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</si>
  <si>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</si>
  <si>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</si>
  <si>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</si>
  <si>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</si>
  <si>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</si>
  <si>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</si>
  <si>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</si>
  <si>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</si>
  <si>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</si>
  <si>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</si>
  <si>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</si>
  <si>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</si>
  <si>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</si>
  <si>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</si>
  <si>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</si>
  <si>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</si>
  <si>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</si>
  <si>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</si>
  <si>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</si>
  <si>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</si>
  <si>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https://shoppermarketingmag.com/artificial-intelligence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</si>
  <si>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</si>
  <si>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</si>
  <si>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</si>
  <si>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</si>
  <si>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</si>
  <si>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</si>
  <si>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</si>
  <si>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</si>
  <si>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</si>
  <si>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</si>
  <si>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</si>
  <si>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</si>
  <si>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</si>
  <si>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</si>
  <si>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https://events.ensembleiq.com/rcas-2019 https://events.ensembleiq.com/rcas-2019/208595 https://twitter.com/i/web/status/1093889846244970496 https://twitter.com/i/web/status/1093909609931304960 https://twitter.com/i/web/status/1093894953640644608</t>
  </si>
  <si>
    <t>https://events.ensembleiq.com/p2plu-bootcamp https://lnkd.in/dCKWHts https://twitter.com/i/web/status/1095431355960360960 https://twitter.com/i/web/status/1097998265839173633 https://twitter.com/i/web/status/1093894940025937920 https://shoppermarketingmag.com/artificial-intelligence https://events.ensembleiq.com/rcas-2019/208595</t>
  </si>
  <si>
    <t>https://www.nxtbook.com/nxtbooks/ensembleiq/pg_201902/index.php#/80 https://www.nxtbook.com/nxtbooks/ensembleiq/pg_201902/index.php#/2</t>
  </si>
  <si>
    <t>https://www.nxtbook.com/nxtbooks/ensembleiq/conveniencestorenews_201902/index.php#/1 https://twitter.com/i/web/status/1095738313783291904</t>
  </si>
  <si>
    <t>Top Domains in Tweet in Entire Graph</t>
  </si>
  <si>
    <t>shoppermarketingmag.com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</si>
  <si>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</si>
  <si>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</si>
  <si>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</si>
  <si>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</si>
  <si>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</si>
  <si>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</si>
  <si>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</si>
  <si>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</si>
  <si>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</si>
  <si>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ensembleiq.com twitter.com</t>
  </si>
  <si>
    <t>ensembleiq.com twitter.com lnkd.in shoppermarketingmag.com</t>
  </si>
  <si>
    <t>nxtbook.com twitter.com</t>
  </si>
  <si>
    <t>Top Hashtags in Tweet in Entire Graph</t>
  </si>
  <si>
    <t>data</t>
  </si>
  <si>
    <t>analytics</t>
  </si>
  <si>
    <t>brands</t>
  </si>
  <si>
    <t>shoppermarketing</t>
  </si>
  <si>
    <t>retailtech</t>
  </si>
  <si>
    <t>Top Hashtags in Tweet in G1</t>
  </si>
  <si>
    <t>artificialintelligence</t>
  </si>
  <si>
    <t>marketing</t>
  </si>
  <si>
    <t>trends</t>
  </si>
  <si>
    <t>Top Hashtags in Tweet in G2</t>
  </si>
  <si>
    <t>retail</t>
  </si>
  <si>
    <t>twig2019</t>
  </si>
  <si>
    <t>topwomeningrocery</t>
  </si>
  <si>
    <t>Top Hashtags in Tweet in G3</t>
  </si>
  <si>
    <t>meat</t>
  </si>
  <si>
    <t>privatelabel</t>
  </si>
  <si>
    <t>grocery</t>
  </si>
  <si>
    <t>supermarket</t>
  </si>
  <si>
    <t>Top Hashtags in Tweet in G4</t>
  </si>
  <si>
    <t>Top Hashtags in Tweet in G5</t>
  </si>
  <si>
    <t>Top Hashtags in Tweet in G6</t>
  </si>
  <si>
    <t>Top Hashtags in Tweet in G7</t>
  </si>
  <si>
    <t>ecommerce</t>
  </si>
  <si>
    <t>digital</t>
  </si>
  <si>
    <t>shopfiy</t>
  </si>
  <si>
    <t>wp</t>
  </si>
  <si>
    <t>woocommerce</t>
  </si>
  <si>
    <t>leadgeneration</t>
  </si>
  <si>
    <t>Top Hashtags in Tweet in G8</t>
  </si>
  <si>
    <t>Top Hashtags in Tweet</t>
  </si>
  <si>
    <t>rcas19 consumergoods data analytics dallas retailtech brands artificialintelligence marketing trends</t>
  </si>
  <si>
    <t>leagueofleaders shoppermarketing consumergoods shopper dallas brands retail marketing twig2019 topwomeningrocery</t>
  </si>
  <si>
    <t>blockchain meat privatelabel retail grocery supermarket</t>
  </si>
  <si>
    <t>Top Words in Tweet in Entire Graph</t>
  </si>
  <si>
    <t>Words in Sentiment List#1: Positive</t>
  </si>
  <si>
    <t>Words in Sentiment List#2: Negative</t>
  </si>
  <si>
    <t>Words in Sentiment List#3: Angry/Violent</t>
  </si>
  <si>
    <t>Non-categorized Words</t>
  </si>
  <si>
    <t>Total Words</t>
  </si>
  <si>
    <t>join</t>
  </si>
  <si>
    <t>more</t>
  </si>
  <si>
    <t>Top Words in Tweet in G1</t>
  </si>
  <si>
    <t>league</t>
  </si>
  <si>
    <t>leaders</t>
  </si>
  <si>
    <t>Top Words in Tweet in G2</t>
  </si>
  <si>
    <t>change</t>
  </si>
  <si>
    <t>bootcamp</t>
  </si>
  <si>
    <t>Top Words in Tweet in G3</t>
  </si>
  <si>
    <t>sap's</t>
  </si>
  <si>
    <t>food</t>
  </si>
  <si>
    <t>pgrocer's</t>
  </si>
  <si>
    <t>annual</t>
  </si>
  <si>
    <t>outstanding</t>
  </si>
  <si>
    <t>independents</t>
  </si>
  <si>
    <t>exclusive</t>
  </si>
  <si>
    <t>Top Words in Tweet in G4</t>
  </si>
  <si>
    <t>director</t>
  </si>
  <si>
    <t>product</t>
  </si>
  <si>
    <t>management</t>
  </si>
  <si>
    <t>phani</t>
  </si>
  <si>
    <t>meduri</t>
  </si>
  <si>
    <t>loyalty</t>
  </si>
  <si>
    <t>offered</t>
  </si>
  <si>
    <t>thoughts</t>
  </si>
  <si>
    <t>Top Words in Tweet in G5</t>
  </si>
  <si>
    <t>morning</t>
  </si>
  <si>
    <t>aki's</t>
  </si>
  <si>
    <t>richard</t>
  </si>
  <si>
    <t>wright</t>
  </si>
  <si>
    <t>took</t>
  </si>
  <si>
    <t>stage</t>
  </si>
  <si>
    <t>Top Words in Tweet in G6</t>
  </si>
  <si>
    <t>forget</t>
  </si>
  <si>
    <t>free</t>
  </si>
  <si>
    <t>webinar</t>
  </si>
  <si>
    <t>executing</t>
  </si>
  <si>
    <t>omnichannel</t>
  </si>
  <si>
    <t>featuring</t>
  </si>
  <si>
    <t>research</t>
  </si>
  <si>
    <t>special</t>
  </si>
  <si>
    <t>Top Words in Tweet in G7</t>
  </si>
  <si>
    <t>popup</t>
  </si>
  <si>
    <t>template</t>
  </si>
  <si>
    <t>choose</t>
  </si>
  <si>
    <t>display</t>
  </si>
  <si>
    <t>reminder</t>
  </si>
  <si>
    <t>even</t>
  </si>
  <si>
    <t>one</t>
  </si>
  <si>
    <t>intended</t>
  </si>
  <si>
    <t>drive</t>
  </si>
  <si>
    <t>Top Words in Tweet in G8</t>
  </si>
  <si>
    <t>measuring</t>
  </si>
  <si>
    <t>engagement</t>
  </si>
  <si>
    <t>super</t>
  </si>
  <si>
    <t>bowl</t>
  </si>
  <si>
    <t>xlix</t>
  </si>
  <si>
    <t>enterprise</t>
  </si>
  <si>
    <t>Top Words in Tweet</t>
  </si>
  <si>
    <t>rcas19 join consumergoods path2purchaseiq cgtmagazine league more leaders ensembleiq data</t>
  </si>
  <si>
    <t>path2purchaseiq leagueofleaders shoppermarketing shopper consumergoods change bootcamp simoneknaap retail dallas</t>
  </si>
  <si>
    <t>blockchain retail sap's food pgrocer's annual outstanding independents exclusive meat</t>
  </si>
  <si>
    <t>riversandmdm director product management phani meduri data loyalty offered thoughts</t>
  </si>
  <si>
    <t>swanson_scott leagueofleaders akiunlocks morning aki's richard wright georgiapacific took stage</t>
  </si>
  <si>
    <t>forget join free webinar executing omnichannel featuring exclusive research special</t>
  </si>
  <si>
    <t>popup template choose display reminder even one intended drive</t>
  </si>
  <si>
    <t>mobile measuring engagement super bowl xlix enterprise</t>
  </si>
  <si>
    <t>Top Word Pairs in Tweet in Entire Graph</t>
  </si>
  <si>
    <t>league,leaders</t>
  </si>
  <si>
    <t>join,rcas19</t>
  </si>
  <si>
    <t>data,analytics</t>
  </si>
  <si>
    <t>richard,wright</t>
  </si>
  <si>
    <t>rcas19,thrilled</t>
  </si>
  <si>
    <t>thrilled,announce</t>
  </si>
  <si>
    <t>2019,speaker</t>
  </si>
  <si>
    <t>cgtmagazine,path2purchaseiq</t>
  </si>
  <si>
    <t>product,management</t>
  </si>
  <si>
    <t>phani,meduri</t>
  </si>
  <si>
    <t>Top Word Pairs in Tweet in G1</t>
  </si>
  <si>
    <t>retailtech,consumergoods</t>
  </si>
  <si>
    <t>cgtmagazine,rcas19</t>
  </si>
  <si>
    <t>announce,brady</t>
  </si>
  <si>
    <t>Top Word Pairs in Tweet in G2</t>
  </si>
  <si>
    <t>shoppermarketing,bootcamp</t>
  </si>
  <si>
    <t>next,speaker</t>
  </si>
  <si>
    <t>speaker,path2purchaseiq</t>
  </si>
  <si>
    <t>path2purchaseiq,leagueofleaders</t>
  </si>
  <si>
    <t>leagueofleaders,chris</t>
  </si>
  <si>
    <t>chris,walton</t>
  </si>
  <si>
    <t>walton,omnitalk</t>
  </si>
  <si>
    <t>omnitalk,speaking</t>
  </si>
  <si>
    <t>speaking,retail</t>
  </si>
  <si>
    <t>retail,experiences</t>
  </si>
  <si>
    <t>Top Word Pairs in Tweet in G3</t>
  </si>
  <si>
    <t>pgrocer's,annual</t>
  </si>
  <si>
    <t>annual,outstanding</t>
  </si>
  <si>
    <t>outstanding,independents</t>
  </si>
  <si>
    <t>independents,exclusive</t>
  </si>
  <si>
    <t>exclusive,retail</t>
  </si>
  <si>
    <t>retail,meat</t>
  </si>
  <si>
    <t>meat,review</t>
  </si>
  <si>
    <t>review,privatelabel</t>
  </si>
  <si>
    <t>privatelabel,blockchain</t>
  </si>
  <si>
    <t>blockchain,more</t>
  </si>
  <si>
    <t>Top Word Pairs in Tweet in G4</t>
  </si>
  <si>
    <t>riversandmdm,product</t>
  </si>
  <si>
    <t>management,director</t>
  </si>
  <si>
    <t>director,phani</t>
  </si>
  <si>
    <t>meduri,offered</t>
  </si>
  <si>
    <t>offered,thoughts</t>
  </si>
  <si>
    <t>thoughts,piece</t>
  </si>
  <si>
    <t>piece,mining</t>
  </si>
  <si>
    <t>mining,data</t>
  </si>
  <si>
    <t>Top Word Pairs in Tweet in G5</t>
  </si>
  <si>
    <t>morning,aki's</t>
  </si>
  <si>
    <t>aki's,swanson_scott</t>
  </si>
  <si>
    <t>swanson_scott,richard</t>
  </si>
  <si>
    <t>wright,georgiapacific</t>
  </si>
  <si>
    <t>georgiapacific,took</t>
  </si>
  <si>
    <t>took,stage</t>
  </si>
  <si>
    <t>stage,leagueofleaders</t>
  </si>
  <si>
    <t>leagueofleaders,talk</t>
  </si>
  <si>
    <t>mk_akitech,day</t>
  </si>
  <si>
    <t>Top Word Pairs in Tweet in G6</t>
  </si>
  <si>
    <t>forget,join</t>
  </si>
  <si>
    <t>join,free</t>
  </si>
  <si>
    <t>free,webinar</t>
  </si>
  <si>
    <t>webinar,executing</t>
  </si>
  <si>
    <t>executing,omnichannel</t>
  </si>
  <si>
    <t>omnichannel,featuring</t>
  </si>
  <si>
    <t>featuring,exclusive</t>
  </si>
  <si>
    <t>exclusive,research</t>
  </si>
  <si>
    <t>research,special</t>
  </si>
  <si>
    <t>Top Word Pairs in Tweet in G7</t>
  </si>
  <si>
    <t>template,choose</t>
  </si>
  <si>
    <t>choose,display</t>
  </si>
  <si>
    <t>display,popup</t>
  </si>
  <si>
    <t>popup,reminder</t>
  </si>
  <si>
    <t>reminder,popup</t>
  </si>
  <si>
    <t>popup,even</t>
  </si>
  <si>
    <t>even,one</t>
  </si>
  <si>
    <t>one,intended</t>
  </si>
  <si>
    <t>intended,drive</t>
  </si>
  <si>
    <t>Top Word Pairs in Tweet in G8</t>
  </si>
  <si>
    <t>measuring,mobile</t>
  </si>
  <si>
    <t>mobile,engagement</t>
  </si>
  <si>
    <t>engagement,super</t>
  </si>
  <si>
    <t>super,bowl</t>
  </si>
  <si>
    <t>bowl,xlix</t>
  </si>
  <si>
    <t>xlix,mobile</t>
  </si>
  <si>
    <t>mobile,enterprise</t>
  </si>
  <si>
    <t>Top Word Pairs in Tweet</t>
  </si>
  <si>
    <t>league,leaders  join,rcas19  data,analytics  rcas19,thrilled  thrilled,announce  2019,speaker  cgtmagazine,path2purchaseiq  retailtech,consumergoods  cgtmagazine,rcas19  announce,brady</t>
  </si>
  <si>
    <t>shoppermarketing,bootcamp  next,speaker  speaker,path2purchaseiq  path2purchaseiq,leagueofleaders  leagueofleaders,chris  chris,walton  walton,omnitalk  omnitalk,speaking  speaking,retail  retail,experiences</t>
  </si>
  <si>
    <t>pgrocer's,annual  annual,outstanding  outstanding,independents  independents,exclusive  exclusive,retail  retail,meat  meat,review  review,privatelabel  privatelabel,blockchain  blockchain,more</t>
  </si>
  <si>
    <t>product,management  phani,meduri  riversandmdm,product  management,director  director,phani  meduri,offered  offered,thoughts  thoughts,piece  piece,mining  mining,data</t>
  </si>
  <si>
    <t>morning,aki's  aki's,swanson_scott  swanson_scott,richard  richard,wright  wright,georgiapacific  georgiapacific,took  took,stage  stage,leagueofleaders  leagueofleaders,talk  mk_akitech,day</t>
  </si>
  <si>
    <t>forget,join  join,free  free,webinar  webinar,executing  executing,omnichannel  omnichannel,featuring  featuring,exclusive  exclusive,research  research,special</t>
  </si>
  <si>
    <t>template,choose  choose,display  display,popup  popup,reminder  reminder,popup  popup,even  even,one  one,intended  intended,drive</t>
  </si>
  <si>
    <t>measuring,mobile  mobile,engagement  engagement,super  super,bowl  bowl,xlix  xlix,mobile  mobile,enterprise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</si>
  <si>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</si>
  <si>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</si>
  <si>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</si>
  <si>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</si>
  <si>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</si>
  <si>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</si>
  <si>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</si>
  <si>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</si>
  <si>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</si>
  <si>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</si>
  <si>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</si>
  <si>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</si>
  <si>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</si>
  <si>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</si>
  <si>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</si>
  <si>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</si>
  <si>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</si>
  <si>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</si>
  <si>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</si>
  <si>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</si>
  <si>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path2purchaseiq cgtmagazine ensembleiq madtreebrewing kelloggsus walmart akiunlocks swanson_scott georgiapacific tpnretail</t>
  </si>
  <si>
    <t>path2purchaseiq simoneknaap ensembleiq cgtmagazine omnitalk swanson_scott mk_akitech pgrocer tpnretail akiunlocks</t>
  </si>
  <si>
    <t>pgrocer lorimitchellkel jimdudlicek</t>
  </si>
  <si>
    <t>riversandmdm csnewsonline</t>
  </si>
  <si>
    <t>swanson_scott akiunlocks georgiapacific mk_akitech</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</si>
  <si>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</si>
  <si>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</si>
  <si>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</si>
  <si>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</si>
  <si>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</si>
  <si>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</si>
  <si>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</si>
  <si>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</si>
  <si>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</si>
  <si>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</si>
  <si>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walmart lgus kroger pepsico simoneknaap kelloggsus madtreebrewing colgate cgtmagazine campbells</t>
  </si>
  <si>
    <t>path2purchaseiq isitgametimeyet tpnretail omnitalk somoslala mk_akitech ensembleiq cschembri34 ensemb</t>
  </si>
  <si>
    <t>pgrocer jimdudlicek sap_cp lorimitchellkel mejeurhaas</t>
  </si>
  <si>
    <t>benrund csnewsonline riversandmdm lizerk dujkamadison</t>
  </si>
  <si>
    <t>georgiapacific akiunlocks swanson_scott akicmo</t>
  </si>
  <si>
    <t>javibocapalma spring_global</t>
  </si>
  <si>
    <t>digestwordpress optimonk1</t>
  </si>
  <si>
    <t>Top URLs in Tweet by Count</t>
  </si>
  <si>
    <t>https://events.ensembleiq.com/p2plu-bootcamp https://shoppermarketingmag.com/artificial-intelligence https://events.ensembleiq.com/rcas-2019/208595</t>
  </si>
  <si>
    <t>https://lnkd.in/dCKWHts https://twitter.com/i/web/status/1097998265839173633 https://twitter.com/i/web/status/1095431355960360960</t>
  </si>
  <si>
    <t>https://events.ensembleiq.com/rcas-2019 https://twitter.com/i/web/status/1093894953640644608 https://twitter.com/i/web/status/1093909609931304960 https://twitter.com/i/web/status/1093889846244970496</t>
  </si>
  <si>
    <t>https://events.ensembleiq.com/rcas-2019/208595 https://events.ensembleiq.com/rcas-2019</t>
  </si>
  <si>
    <t>Top URLs in Tweet by Salience</t>
  </si>
  <si>
    <t>https://shoppermarketingmag.com/artificial-intelligence https://events.ensembleiq.com/rcas-2019/208595 https://events.ensembleiq.com/p2plu-bootcamp</t>
  </si>
  <si>
    <t>https://events.ensembleiq.com/rcas-2019 https://events.ensembleiq.com/rcas-2019/208595</t>
  </si>
  <si>
    <t>Top Domains in Tweet by Count</t>
  </si>
  <si>
    <t>ensembleiq.com shoppermarketingmag.com</t>
  </si>
  <si>
    <t>twitter.com lnkd.in</t>
  </si>
  <si>
    <t>Top Domains in Tweet by Salience</t>
  </si>
  <si>
    <t>lnkd.in twitter.com</t>
  </si>
  <si>
    <t>Top Hashtags in Tweet by Count</t>
  </si>
  <si>
    <t>consumergoods shoppermarketing shopper data analytics dallas brands artificalintelligence machinelearning rcas19</t>
  </si>
  <si>
    <t>leagueofleaders dallas brands technology mocktail consumergoods marketing digital shoppermarketing retailer</t>
  </si>
  <si>
    <t>twig2019 topwomeningrocery topwomen grocery groceryindustry shoppermarketing shopper</t>
  </si>
  <si>
    <t>rcas19 consumergoods dallas brands artificialintelligence trends data analytics network marketing</t>
  </si>
  <si>
    <t>rcas19 consumergoods retailtech data analytics valentinesday experience innovation retailers artificialintelligence</t>
  </si>
  <si>
    <t>Top Hashtags in Tweet by Salience</t>
  </si>
  <si>
    <t>shoppermarketing shopper data analytics dallas brands artificalintelligence machinelearning rcas19 sales</t>
  </si>
  <si>
    <t>dallas brands leagueofleaders technology mocktail consumergoods marketing digital shoppermarketing retailer</t>
  </si>
  <si>
    <t>dallas leagueofleaders</t>
  </si>
  <si>
    <t>valentinesday experience innovation retailers artificialintelligence machinelearning compete commerce data analytics</t>
  </si>
  <si>
    <t>Top Words in Tweet by Count</t>
  </si>
  <si>
    <t>mk_akitech next speaker path2purchaseiq leagueofleaders chris walton omnitalk speaking retail</t>
  </si>
  <si>
    <t>consumergoods shopper join shoppermarketing bootcamp more marketing cgtmagazine engagement industry</t>
  </si>
  <si>
    <t>path2purchaseiq leagueofleaders simoneknaap dallas retail brands league leaders speaking next</t>
  </si>
  <si>
    <t>akiunlocks swanson_scott leagueofleaders morning aki's richard wright georgiapacific took stage</t>
  </si>
  <si>
    <t>swanson_scott leagueofleaders morning aki's richard wright georgiapacific took stage talk</t>
  </si>
  <si>
    <t>top grocery few weeks left honor outstanding woman company pgrocer</t>
  </si>
  <si>
    <t>path2purchaseiq cgtmagazine rcas19 join league leaders consumergoods speak dallas full</t>
  </si>
  <si>
    <t>rcas19 consumergoods join more register retailtech learn data analytics thrilled</t>
  </si>
  <si>
    <t>simoneknaap rachel olson lg home electronics nicole turner sandbox advertising</t>
  </si>
  <si>
    <t>popup template choose display reminder even one intended drive traffic</t>
  </si>
  <si>
    <t>popup optimonk1 template choose display reminder even one intended drive</t>
  </si>
  <si>
    <t>mobile measuring engagement super bowl xlix enterprise lukethecoleman</t>
  </si>
  <si>
    <t>spring_global forget join free webinar executing omnichannel featuring exclusive research</t>
  </si>
  <si>
    <t>riversandmdm product management director phani meduri offered thoughts piece mining</t>
  </si>
  <si>
    <t>retail pgrocer's annual outstanding independents exclusive meat review privatelabel blockchain</t>
  </si>
  <si>
    <t>jimdudlicek pgrocer's annual outstanding independents exclusive retail meat review privatelabel</t>
  </si>
  <si>
    <t>leveraging loyalty gold mine riversandmdm's director product management phani meduri</t>
  </si>
  <si>
    <t>sap's food lorimitchellkel explains platform blockchain solution uses trace track</t>
  </si>
  <si>
    <t>Top Words in Tweet by Salience</t>
  </si>
  <si>
    <t>more marketing shopper cgtmagazine engagement industry join shoppermarketing bootcamp nothing</t>
  </si>
  <si>
    <t>next simoneknaap dallas retail brands league leaders speaking swanson_scott path2purchaseiq</t>
  </si>
  <si>
    <t>morning aki's richard wright georgiapacific took stage talk fi mk_akitech</t>
  </si>
  <si>
    <t>morning aki's richard wright georgiapacific took stage talk mk_akitech day</t>
  </si>
  <si>
    <t>grocery few weeks left honor outstanding woman company pgrocer women</t>
  </si>
  <si>
    <t>cgtmagazine path2purchaseiq rcas19 join league leaders more data marketing consumergoods</t>
  </si>
  <si>
    <t>brady know more thrilled announce 2019 speaker 26 full agenda</t>
  </si>
  <si>
    <t>lukethecoleman mobile measuring engagement super bowl xlix enterprise</t>
  </si>
  <si>
    <t>Top Word Pairs in Tweet by Count</t>
  </si>
  <si>
    <t>mk_akitech,next  next,speaker  speaker,path2purchaseiq  path2purchaseiq,leagueofleaders  leagueofleaders,chris  chris,walton  walton,omnitalk  omnitalk,speaking  speaking,retail  retail,experiences</t>
  </si>
  <si>
    <t>shoppermarketing,bootcamp  shopper,engagement  consumergoods,industry  shopper,marketing  cgtmagazine,nothing  nothing,sweeter  sweeter,leveraging  leveraging,data  data,analytics  analytics,throughout</t>
  </si>
  <si>
    <t>league,leaders  simoneknaap,eric  eric,ehrlich  ehrlich,frank  frank,krug  krug,tpnretail  tpnretail,speak  speak,key  key,trends  trends,shopping</t>
  </si>
  <si>
    <t>akiunlocks,morning  morning,aki's  aki's,swanson_scott  swanson_scott,richard  richard,wright  wright,georgiapacific  georgiapacific,took  took,stage  stage,leagueofleaders  leagueofleaders,talk</t>
  </si>
  <si>
    <t>few,weeks  weeks,left  left,honor  honor,outstanding  outstanding,woman  woman,company  company,pgrocer  pgrocer,top  top,women  women,grocery</t>
  </si>
  <si>
    <t>league,leaders  cgtmagazine,path2purchaseiq  join,rcas19  cgtmagazine,rcas19  rcas19,thrilled  thrilled,announce  2019,speaker  leaders,cgtmagazine  leaders,dallas  better,leverage</t>
  </si>
  <si>
    <t>data,analytics  retailtech,consumergoods  join,rcas19  rcas19,thrilled  thrilled,announce  2019,speaker  agenda,register  register,visit  rcas19,learn  announce,brady</t>
  </si>
  <si>
    <t>simoneknaap,rachel  rachel,olson  olson,lg  lg,home  home,electronics  electronics,nicole  nicole,turner  turner,sandbox  sandbox,advertising  advertising,speak</t>
  </si>
  <si>
    <t>template,choose  choose,display  display,popup  popup,reminder  reminder,popup  popup,even  even,one  one,intended  intended,drive  drive,traffic</t>
  </si>
  <si>
    <t>optimonk1,template  template,choose  choose,display  display,popup  popup,reminder  reminder,popup  popup,even  even,one  one,intended  intended,drive</t>
  </si>
  <si>
    <t>measuring,mobile  mobile,engagement  engagement,super  super,bowl  bowl,xlix  xlix,mobile  mobile,enterprise  lukethecoleman,measuring</t>
  </si>
  <si>
    <t>forget,join  join,free  free,webinar  webinar,executing  executing,omnichannel  omnichannel,featuring  featuring,exclusive  exclusive,research  research,special  special,guest</t>
  </si>
  <si>
    <t>spring_global,forget  forget,join  join,free  free,webinar  webinar,executing  executing,omnichannel  omnichannel,featuring  featuring,exclusive  exclusive,research  research,special</t>
  </si>
  <si>
    <t>riversandmdm,riversandmdm  riversandmdm,product  product,management  management,director  director,phani  phani,meduri  meduri,offered  offered,thoughts  thoughts,piece  piece,mining</t>
  </si>
  <si>
    <t>riversandmdm,product  product,management  management,director  director,phani  phani,meduri  meduri,offered  offered,thoughts  thoughts,piece  piece,mining  mining,data</t>
  </si>
  <si>
    <t>jimdudlicek,pgrocer's  pgrocer's,annual  annual,outstanding  outstanding,independents  independents,exclusive  exclusive,retail  retail,meat  meat,review  review,privatelabel  privatelabel,blockchain</t>
  </si>
  <si>
    <t>leveraging,loyalty  loyalty,gold  gold,mine  mine,riversandmdm's  riversandmdm's,director  director,product  product,management  management,phani  phani,meduri  meduri,shares</t>
  </si>
  <si>
    <t>sap's,lorimitchellkel  lorimitchellkel,explains  explains,sap's  sap's,platform  platform,blockchain  blockchain,solution  solution,uses  uses,trace  trace,track  track,technology</t>
  </si>
  <si>
    <t>Top Word Pairs in Tweet by Salience</t>
  </si>
  <si>
    <t>shopper,marketing  shoppermarketing,bootcamp  shopper,engagement  consumergoods,industry  cgtmagazine,nothing  nothing,sweeter  sweeter,leveraging  leveraging,data  data,analytics  analytics,throughout</t>
  </si>
  <si>
    <t>rcas19,thrilled  thrilled,announce  2019,speaker  agenda,register  register,visit  rcas19,learn  announce,brady  brady,duncan  duncan,madtreebrewing  madtreebrewing,2019</t>
  </si>
  <si>
    <t>lukethecoleman,measuring  measuring,mobile  mobile,engagement  engagement,super  super,bowl  bowl,xlix  xlix,mobile  mobile,enterprise</t>
  </si>
  <si>
    <t>Word</t>
  </si>
  <si>
    <t>speaker</t>
  </si>
  <si>
    <t>speak</t>
  </si>
  <si>
    <t>2019</t>
  </si>
  <si>
    <t>speaking</t>
  </si>
  <si>
    <t>register</t>
  </si>
  <si>
    <t>full</t>
  </si>
  <si>
    <t>speakers</t>
  </si>
  <si>
    <t>thrilled</t>
  </si>
  <si>
    <t>announce</t>
  </si>
  <si>
    <t>26</t>
  </si>
  <si>
    <t>learn</t>
  </si>
  <si>
    <t>top</t>
  </si>
  <si>
    <t>key</t>
  </si>
  <si>
    <t>event</t>
  </si>
  <si>
    <t>looking</t>
  </si>
  <si>
    <t>day</t>
  </si>
  <si>
    <t>talk</t>
  </si>
  <si>
    <t>next</t>
  </si>
  <si>
    <t>forward</t>
  </si>
  <si>
    <t>technology</t>
  </si>
  <si>
    <t>retailers</t>
  </si>
  <si>
    <t>brady</t>
  </si>
  <si>
    <t>chicago</t>
  </si>
  <si>
    <t>april</t>
  </si>
  <si>
    <t>agenda</t>
  </si>
  <si>
    <t>visit</t>
  </si>
  <si>
    <t>list</t>
  </si>
  <si>
    <t>leveraging</t>
  </si>
  <si>
    <t>best</t>
  </si>
  <si>
    <t>piece</t>
  </si>
  <si>
    <t>mining</t>
  </si>
  <si>
    <t>left</t>
  </si>
  <si>
    <t>company</t>
  </si>
  <si>
    <t>know</t>
  </si>
  <si>
    <t>machinelearning</t>
  </si>
  <si>
    <t>needs</t>
  </si>
  <si>
    <t>industry</t>
  </si>
  <si>
    <t>fi</t>
  </si>
  <si>
    <t>chris</t>
  </si>
  <si>
    <t>walton</t>
  </si>
  <si>
    <t>experiences</t>
  </si>
  <si>
    <t>2</t>
  </si>
  <si>
    <t>today</t>
  </si>
  <si>
    <t>especially</t>
  </si>
  <si>
    <t>consumers</t>
  </si>
  <si>
    <t>duncan</t>
  </si>
  <si>
    <t>24</t>
  </si>
  <si>
    <t>l</t>
  </si>
  <si>
    <t>view</t>
  </si>
  <si>
    <t>gurinder</t>
  </si>
  <si>
    <t>kaur</t>
  </si>
  <si>
    <t>see</t>
  </si>
  <si>
    <t>rachel</t>
  </si>
  <si>
    <t>olson</t>
  </si>
  <si>
    <t>lg</t>
  </si>
  <si>
    <t>home</t>
  </si>
  <si>
    <t>electronics</t>
  </si>
  <si>
    <t>nicole</t>
  </si>
  <si>
    <t>turner</t>
  </si>
  <si>
    <t>sandbox</t>
  </si>
  <si>
    <t>advertising</t>
  </si>
  <si>
    <t>store</t>
  </si>
  <si>
    <t>expectations</t>
  </si>
  <si>
    <t>page</t>
  </si>
  <si>
    <t>p</t>
  </si>
  <si>
    <t>review</t>
  </si>
  <si>
    <t>few</t>
  </si>
  <si>
    <t>weeks</t>
  </si>
  <si>
    <t>honor</t>
  </si>
  <si>
    <t>woman</t>
  </si>
  <si>
    <t>women</t>
  </si>
  <si>
    <t>nomination</t>
  </si>
  <si>
    <t>now</t>
  </si>
  <si>
    <t>eric</t>
  </si>
  <si>
    <t>ehrlich</t>
  </si>
  <si>
    <t>frank</t>
  </si>
  <si>
    <t>krug</t>
  </si>
  <si>
    <t>shopping</t>
  </si>
  <si>
    <t>nothing</t>
  </si>
  <si>
    <t>sweeter</t>
  </si>
  <si>
    <t>throughout</t>
  </si>
  <si>
    <t>organization</t>
  </si>
  <si>
    <t>grow</t>
  </si>
  <si>
    <t>business</t>
  </si>
  <si>
    <t>packed</t>
  </si>
  <si>
    <t>house</t>
  </si>
  <si>
    <t>experience</t>
  </si>
  <si>
    <t>enjoy</t>
  </si>
  <si>
    <t>keynotes</t>
  </si>
  <si>
    <t>general</t>
  </si>
  <si>
    <t>session</t>
  </si>
  <si>
    <t>networking</t>
  </si>
  <si>
    <t>34</t>
  </si>
  <si>
    <t>companies</t>
  </si>
  <si>
    <t>today's</t>
  </si>
  <si>
    <t>info</t>
  </si>
  <si>
    <t>better</t>
  </si>
  <si>
    <t>leverage</t>
  </si>
  <si>
    <t>network</t>
  </si>
  <si>
    <t>details</t>
  </si>
  <si>
    <t>out</t>
  </si>
  <si>
    <t>effectively</t>
  </si>
  <si>
    <t>methods</t>
  </si>
  <si>
    <t>building</t>
  </si>
  <si>
    <t>strategies</t>
  </si>
  <si>
    <t>programs</t>
  </si>
  <si>
    <t>community</t>
  </si>
  <si>
    <t>retailer</t>
  </si>
  <si>
    <t>siloed</t>
  </si>
  <si>
    <t>department</t>
  </si>
  <si>
    <t>discipline</t>
  </si>
  <si>
    <t>sales</t>
  </si>
  <si>
    <t>everyone</t>
  </si>
  <si>
    <t>between</t>
  </si>
  <si>
    <t>terese</t>
  </si>
  <si>
    <t>herbig</t>
  </si>
  <si>
    <t>kicks</t>
  </si>
  <si>
    <t>getting</t>
  </si>
  <si>
    <t>party</t>
  </si>
  <si>
    <t>started</t>
  </si>
  <si>
    <t>mocktail</t>
  </si>
  <si>
    <t>back</t>
  </si>
  <si>
    <t>popular</t>
  </si>
  <si>
    <t>demand</t>
  </si>
  <si>
    <t>teaches</t>
  </si>
  <si>
    <t>principles</t>
  </si>
  <si>
    <t>driving</t>
  </si>
  <si>
    <t>w</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</si>
  <si>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</si>
  <si>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</si>
  <si>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</si>
  <si>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</si>
  <si>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</si>
  <si>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</si>
  <si>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</si>
  <si>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</si>
  <si>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</si>
  <si>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</si>
  <si>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</si>
  <si>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</si>
  <si>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</si>
  <si>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</si>
  <si>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</si>
  <si>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</si>
  <si>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</si>
  <si>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</si>
  <si>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</si>
  <si>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</si>
  <si>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</si>
  <si>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</si>
  <si>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</si>
  <si>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</si>
  <si>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</si>
  <si>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</si>
  <si>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</si>
  <si>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</si>
  <si>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</si>
  <si>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</si>
  <si>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</si>
  <si>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2015</t>
  </si>
  <si>
    <t>Feb</t>
  </si>
  <si>
    <t>2-Feb</t>
  </si>
  <si>
    <t>2 PM</t>
  </si>
  <si>
    <t>Jan</t>
  </si>
  <si>
    <t>31-Jan</t>
  </si>
  <si>
    <t>3 PM</t>
  </si>
  <si>
    <t>5-Feb</t>
  </si>
  <si>
    <t>5 PM</t>
  </si>
  <si>
    <t>7-Feb</t>
  </si>
  <si>
    <t>12 AM</t>
  </si>
  <si>
    <t>4 PM</t>
  </si>
  <si>
    <t>6 PM</t>
  </si>
  <si>
    <t>7 PM</t>
  </si>
  <si>
    <t>8 PM</t>
  </si>
  <si>
    <t>10 PM</t>
  </si>
  <si>
    <t>8-Feb</t>
  </si>
  <si>
    <t>5 AM</t>
  </si>
  <si>
    <t>9-Feb</t>
  </si>
  <si>
    <t>8 AM</t>
  </si>
  <si>
    <t>11-Feb</t>
  </si>
  <si>
    <t>12-Feb</t>
  </si>
  <si>
    <t>7 AM</t>
  </si>
  <si>
    <t>12 PM</t>
  </si>
  <si>
    <t>9 PM</t>
  </si>
  <si>
    <t>13-Feb</t>
  </si>
  <si>
    <t>14-Feb</t>
  </si>
  <si>
    <t>15-Feb</t>
  </si>
  <si>
    <t>18-Feb</t>
  </si>
  <si>
    <t>11 PM</t>
  </si>
  <si>
    <t>19-Feb</t>
  </si>
  <si>
    <t>4 AM</t>
  </si>
  <si>
    <t>128, 128, 128</t>
  </si>
  <si>
    <t>171, 85, 85</t>
  </si>
  <si>
    <t>212, 43, 43</t>
  </si>
  <si>
    <t>Red</t>
  </si>
  <si>
    <t>G1: rcas19 join consumergoods path2purchaseiq cgtmagazine league more leaders ensembleiq data</t>
  </si>
  <si>
    <t>G2: path2purchaseiq leagueofleaders shoppermarketing shopper consumergoods change bootcamp simoneknaap retail dallas</t>
  </si>
  <si>
    <t>G3: blockchain retail sap's food pgrocer's annual outstanding independents exclusive meat</t>
  </si>
  <si>
    <t>G4: riversandmdm director product management phani meduri data loyalty offered thoughts</t>
  </si>
  <si>
    <t>G5: swanson_scott leagueofleaders akiunlocks morning aki's richard wright georgiapacific took stage</t>
  </si>
  <si>
    <t>G6: forget join free webinar executing omnichannel featuring exclusive research special</t>
  </si>
  <si>
    <t>G7: popup template choose display reminder even one intended drive</t>
  </si>
  <si>
    <t>G8: mobile measuring engagement super bowl xlix enterprise</t>
  </si>
  <si>
    <t>Autofill Workbook Results</t>
  </si>
  <si>
    <t>Edge Weight▓1▓4▓0▓True▓Gray▓Red▓▓Edge Weight▓1▓4▓0▓3▓10▓False▓Edge Weight▓1▓4▓0▓35▓12▓False▓▓0▓0▓0▓True▓Black▓Black▓▓Followers▓0▓143309▓0▓162▓1000▓False▓▓0▓0▓0▓0▓0▓False▓▓0▓0▓0▓0▓0▓False▓▓0▓0▓0▓0▓0▓False</t>
  </si>
  <si>
    <t>GraphSource░GraphServerTwitterSearch▓GraphTerm░EnsembleIQ▓ImportDescription░The graph represents a network of 40 Twitter users whose tweets in the requested range contained "EnsembleIQ", or who were replied to or mentioned in those tweets.  The network was obtained from the NodeXL Graph Server on Friday, 22 February 2019 at 11:08 UTC.
The requested start date was Wednesday, 20 February 2019 at 01:01 UTC and the maximum number of days (going backward) was 14.
The maximum number of tweets collected was 5,000.
The tweets in the network were tweeted over the 12-day, 23-hour, 26-minute period from Thursday, 07 February 2019 at 00:03 UTC to Tuesday, 19 February 2019 at 23:30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</si>
</sst>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544702"/>
        <c:axId val="5684591"/>
      </c:barChart>
      <c:catAx>
        <c:axId val="155447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84591"/>
        <c:crosses val="autoZero"/>
        <c:auto val="1"/>
        <c:lblOffset val="100"/>
        <c:noMultiLvlLbl val="0"/>
      </c:catAx>
      <c:valAx>
        <c:axId val="5684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4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1"/>
                <c:pt idx="0">
                  <c:v>2 PM
2-Feb
Feb
2015</c:v>
                </c:pt>
                <c:pt idx="1">
                  <c:v>3 PM
31-Jan
Jan
2019</c:v>
                </c:pt>
                <c:pt idx="2">
                  <c:v>5 PM
5-Feb
Feb</c:v>
                </c:pt>
                <c:pt idx="3">
                  <c:v>12 AM
7-Feb</c:v>
                </c:pt>
                <c:pt idx="4">
                  <c:v>2 PM</c:v>
                </c:pt>
                <c:pt idx="5">
                  <c:v>3 PM</c:v>
                </c:pt>
                <c:pt idx="6">
                  <c:v>4 PM</c:v>
                </c:pt>
                <c:pt idx="7">
                  <c:v>5 PM</c:v>
                </c:pt>
                <c:pt idx="8">
                  <c:v>6 PM</c:v>
                </c:pt>
                <c:pt idx="9">
                  <c:v>7 PM</c:v>
                </c:pt>
                <c:pt idx="10">
                  <c:v>8 PM</c:v>
                </c:pt>
                <c:pt idx="11">
                  <c:v>10 PM</c:v>
                </c:pt>
                <c:pt idx="12">
                  <c:v>5 AM
8-Feb</c:v>
                </c:pt>
                <c:pt idx="13">
                  <c:v>3 PM</c:v>
                </c:pt>
                <c:pt idx="14">
                  <c:v>4 PM</c:v>
                </c:pt>
                <c:pt idx="15">
                  <c:v>5 PM</c:v>
                </c:pt>
                <c:pt idx="16">
                  <c:v>8 AM
9-Feb</c:v>
                </c:pt>
                <c:pt idx="17">
                  <c:v>3 PM</c:v>
                </c:pt>
                <c:pt idx="18">
                  <c:v>8 PM</c:v>
                </c:pt>
                <c:pt idx="19">
                  <c:v>6 PM
11-Feb</c:v>
                </c:pt>
                <c:pt idx="20">
                  <c:v>5 AM
12-Feb</c:v>
                </c:pt>
                <c:pt idx="21">
                  <c:v>7 AM</c:v>
                </c:pt>
                <c:pt idx="22">
                  <c:v>12 PM</c:v>
                </c:pt>
                <c:pt idx="23">
                  <c:v>9 PM</c:v>
                </c:pt>
                <c:pt idx="24">
                  <c:v>3 PM
13-Feb</c:v>
                </c:pt>
                <c:pt idx="25">
                  <c:v>4 PM</c:v>
                </c:pt>
                <c:pt idx="26">
                  <c:v>5 PM</c:v>
                </c:pt>
                <c:pt idx="27">
                  <c:v>7 PM</c:v>
                </c:pt>
                <c:pt idx="28">
                  <c:v>8 PM</c:v>
                </c:pt>
                <c:pt idx="29">
                  <c:v>5 AM
14-Feb</c:v>
                </c:pt>
                <c:pt idx="30">
                  <c:v>12 PM</c:v>
                </c:pt>
                <c:pt idx="31">
                  <c:v>3 PM</c:v>
                </c:pt>
                <c:pt idx="32">
                  <c:v>6 PM</c:v>
                </c:pt>
                <c:pt idx="33">
                  <c:v>3 PM
15-Feb</c:v>
                </c:pt>
                <c:pt idx="34">
                  <c:v>10 PM</c:v>
                </c:pt>
                <c:pt idx="35">
                  <c:v>5 PM
18-Feb</c:v>
                </c:pt>
                <c:pt idx="36">
                  <c:v>11 PM</c:v>
                </c:pt>
                <c:pt idx="37">
                  <c:v>4 AM
19-Feb</c:v>
                </c:pt>
                <c:pt idx="38">
                  <c:v>4 PM</c:v>
                </c:pt>
                <c:pt idx="39">
                  <c:v>8 PM</c:v>
                </c:pt>
                <c:pt idx="40">
                  <c:v>11 PM</c:v>
                </c:pt>
              </c:strCache>
            </c:strRef>
          </c:cat>
          <c:val>
            <c:numRef>
              <c:f>'Time Series'!$B$26:$B$85</c:f>
              <c:numCache>
                <c:formatCode>General</c:formatCode>
                <c:ptCount val="41"/>
                <c:pt idx="0">
                  <c:v>1</c:v>
                </c:pt>
                <c:pt idx="1">
                  <c:v>1</c:v>
                </c:pt>
                <c:pt idx="2">
                  <c:v>1</c:v>
                </c:pt>
                <c:pt idx="3">
                  <c:v>1</c:v>
                </c:pt>
                <c:pt idx="4">
                  <c:v>1</c:v>
                </c:pt>
                <c:pt idx="5">
                  <c:v>2</c:v>
                </c:pt>
                <c:pt idx="6">
                  <c:v>1</c:v>
                </c:pt>
                <c:pt idx="7">
                  <c:v>1</c:v>
                </c:pt>
                <c:pt idx="8">
                  <c:v>1</c:v>
                </c:pt>
                <c:pt idx="9">
                  <c:v>2</c:v>
                </c:pt>
                <c:pt idx="10">
                  <c:v>3</c:v>
                </c:pt>
                <c:pt idx="11">
                  <c:v>2</c:v>
                </c:pt>
                <c:pt idx="12">
                  <c:v>1</c:v>
                </c:pt>
                <c:pt idx="13">
                  <c:v>5</c:v>
                </c:pt>
                <c:pt idx="14">
                  <c:v>2</c:v>
                </c:pt>
                <c:pt idx="15">
                  <c:v>6</c:v>
                </c:pt>
                <c:pt idx="16">
                  <c:v>1</c:v>
                </c:pt>
                <c:pt idx="17">
                  <c:v>1</c:v>
                </c:pt>
                <c:pt idx="18">
                  <c:v>1</c:v>
                </c:pt>
                <c:pt idx="19">
                  <c:v>2</c:v>
                </c:pt>
                <c:pt idx="20">
                  <c:v>1</c:v>
                </c:pt>
                <c:pt idx="21">
                  <c:v>1</c:v>
                </c:pt>
                <c:pt idx="22">
                  <c:v>1</c:v>
                </c:pt>
                <c:pt idx="23">
                  <c:v>1</c:v>
                </c:pt>
                <c:pt idx="24">
                  <c:v>1</c:v>
                </c:pt>
                <c:pt idx="25">
                  <c:v>1</c:v>
                </c:pt>
                <c:pt idx="26">
                  <c:v>3</c:v>
                </c:pt>
                <c:pt idx="27">
                  <c:v>1</c:v>
                </c:pt>
                <c:pt idx="28">
                  <c:v>1</c:v>
                </c:pt>
                <c:pt idx="29">
                  <c:v>1</c:v>
                </c:pt>
                <c:pt idx="30">
                  <c:v>1</c:v>
                </c:pt>
                <c:pt idx="31">
                  <c:v>1</c:v>
                </c:pt>
                <c:pt idx="32">
                  <c:v>1</c:v>
                </c:pt>
                <c:pt idx="33">
                  <c:v>1</c:v>
                </c:pt>
                <c:pt idx="34">
                  <c:v>1</c:v>
                </c:pt>
                <c:pt idx="35">
                  <c:v>1</c:v>
                </c:pt>
                <c:pt idx="36">
                  <c:v>1</c:v>
                </c:pt>
                <c:pt idx="37">
                  <c:v>1</c:v>
                </c:pt>
                <c:pt idx="38">
                  <c:v>1</c:v>
                </c:pt>
                <c:pt idx="39">
                  <c:v>1</c:v>
                </c:pt>
                <c:pt idx="40">
                  <c:v>2</c:v>
                </c:pt>
              </c:numCache>
            </c:numRef>
          </c:val>
        </c:ser>
        <c:axId val="29168824"/>
        <c:axId val="61192825"/>
      </c:barChart>
      <c:catAx>
        <c:axId val="29168824"/>
        <c:scaling>
          <c:orientation val="minMax"/>
        </c:scaling>
        <c:axPos val="b"/>
        <c:delete val="0"/>
        <c:numFmt formatCode="General" sourceLinked="1"/>
        <c:majorTickMark val="out"/>
        <c:minorTickMark val="none"/>
        <c:tickLblPos val="nextTo"/>
        <c:crossAx val="61192825"/>
        <c:crosses val="autoZero"/>
        <c:auto val="1"/>
        <c:lblOffset val="100"/>
        <c:noMultiLvlLbl val="0"/>
      </c:catAx>
      <c:valAx>
        <c:axId val="61192825"/>
        <c:scaling>
          <c:orientation val="minMax"/>
        </c:scaling>
        <c:axPos val="l"/>
        <c:majorGridlines/>
        <c:delete val="0"/>
        <c:numFmt formatCode="General" sourceLinked="1"/>
        <c:majorTickMark val="out"/>
        <c:minorTickMark val="none"/>
        <c:tickLblPos val="nextTo"/>
        <c:crossAx val="291688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161320"/>
        <c:axId val="57798697"/>
      </c:barChart>
      <c:catAx>
        <c:axId val="51161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798697"/>
        <c:crosses val="autoZero"/>
        <c:auto val="1"/>
        <c:lblOffset val="100"/>
        <c:noMultiLvlLbl val="0"/>
      </c:catAx>
      <c:valAx>
        <c:axId val="57798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61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426226"/>
        <c:axId val="51182851"/>
      </c:barChart>
      <c:catAx>
        <c:axId val="50426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182851"/>
        <c:crosses val="autoZero"/>
        <c:auto val="1"/>
        <c:lblOffset val="100"/>
        <c:noMultiLvlLbl val="0"/>
      </c:catAx>
      <c:valAx>
        <c:axId val="51182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2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992476"/>
        <c:axId val="52170237"/>
      </c:barChart>
      <c:catAx>
        <c:axId val="579924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70237"/>
        <c:crosses val="autoZero"/>
        <c:auto val="1"/>
        <c:lblOffset val="100"/>
        <c:noMultiLvlLbl val="0"/>
      </c:catAx>
      <c:valAx>
        <c:axId val="5217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92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878950"/>
        <c:axId val="65039639"/>
      </c:barChart>
      <c:catAx>
        <c:axId val="668789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039639"/>
        <c:crosses val="autoZero"/>
        <c:auto val="1"/>
        <c:lblOffset val="100"/>
        <c:noMultiLvlLbl val="0"/>
      </c:catAx>
      <c:valAx>
        <c:axId val="6503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7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485840"/>
        <c:axId val="33719377"/>
      </c:barChart>
      <c:catAx>
        <c:axId val="484858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719377"/>
        <c:crosses val="autoZero"/>
        <c:auto val="1"/>
        <c:lblOffset val="100"/>
        <c:noMultiLvlLbl val="0"/>
      </c:catAx>
      <c:valAx>
        <c:axId val="33719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85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038938"/>
        <c:axId val="46914987"/>
      </c:barChart>
      <c:catAx>
        <c:axId val="350389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914987"/>
        <c:crosses val="autoZero"/>
        <c:auto val="1"/>
        <c:lblOffset val="100"/>
        <c:noMultiLvlLbl val="0"/>
      </c:catAx>
      <c:valAx>
        <c:axId val="4691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8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81700"/>
        <c:axId val="42017573"/>
      </c:barChart>
      <c:catAx>
        <c:axId val="195817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17573"/>
        <c:crosses val="autoZero"/>
        <c:auto val="1"/>
        <c:lblOffset val="100"/>
        <c:noMultiLvlLbl val="0"/>
      </c:catAx>
      <c:valAx>
        <c:axId val="42017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1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613838"/>
        <c:axId val="47980223"/>
      </c:barChart>
      <c:catAx>
        <c:axId val="42613838"/>
        <c:scaling>
          <c:orientation val="minMax"/>
        </c:scaling>
        <c:axPos val="b"/>
        <c:delete val="1"/>
        <c:majorTickMark val="out"/>
        <c:minorTickMark val="none"/>
        <c:tickLblPos val="none"/>
        <c:crossAx val="47980223"/>
        <c:crosses val="autoZero"/>
        <c:auto val="1"/>
        <c:lblOffset val="100"/>
        <c:noMultiLvlLbl val="0"/>
      </c:catAx>
      <c:valAx>
        <c:axId val="47980223"/>
        <c:scaling>
          <c:orientation val="minMax"/>
        </c:scaling>
        <c:axPos val="l"/>
        <c:delete val="1"/>
        <c:majorTickMark val="out"/>
        <c:minorTickMark val="none"/>
        <c:tickLblPos val="none"/>
        <c:crossAx val="42613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Smith" refreshedVersion="5">
  <cacheSource type="worksheet">
    <worksheetSource ref="A2:BL6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8">
        <s v="leagueofleaders retail"/>
        <s v="leagueofleaders dallas"/>
        <s v="leagueofleaders"/>
        <s v="leagueofleaders retail amazon google facebook"/>
        <s v="leagueofleaders digital shoppermarketing retailer ecommerce"/>
        <s v="dallas consumergoods marketing brands"/>
        <s v="dallas mocktail"/>
        <s v="brands technology"/>
        <m/>
        <s v="ecommerce digital shopfiy wp woocommerce leadgeneration"/>
        <s v="mobile"/>
        <s v="meat privatelabel blockchain retail grocery supermarket"/>
        <s v="meat privatelabel blockchain"/>
        <s v="dallas"/>
        <s v="rcas19 retailtech data analytics consumergoods"/>
        <s v="rcas19"/>
        <s v="rcas19 data analytics retailtech consumergoods"/>
        <s v="blockchain"/>
        <s v="twig2019 topwomeningrocery topwomen grocery groceryindustry"/>
        <s v="dallas consumergoods marketing brands leadership trends"/>
        <s v="dallas consumergoods brands trends"/>
        <s v="shoppermarketing shopper"/>
        <s v="dallas consumergoods brands"/>
        <s v="sales marketing"/>
        <s v="retailers consumergoods artificialintelligence machinelearning"/>
        <s v="consumergoods"/>
        <s v="data analytics community rcas19 retailer consumergoods bestpractices network"/>
        <s v="shopper"/>
        <s v="rcas19 experience"/>
        <s v="artificialintelligence data analytics rcas19 network"/>
        <s v="retailers consumergoods artificialintelligence machinelearning rcas19 compete commerce"/>
        <s v="rcas19 experience retailtech consumergoods innovation"/>
        <s v="data analytics rcas19 rcas19 valentinesday retailtech consumergoods"/>
        <s v="data analytics"/>
        <s v="sales marketing consumergoods shopper shoppermarketing"/>
        <s v="shopper shoppermarketing consumergoods"/>
        <s v="artificalintelligence machinelearning rcas19"/>
        <s v="shoppermarketing shopper consumergoo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19-02-07T22:42:11.000"/>
        <d v="2019-02-08T17:31:31.000"/>
        <d v="2019-02-08T17:31:36.000"/>
        <d v="2019-02-07T22:23:00.000"/>
        <d v="2019-02-07T17:24:01.000"/>
        <d v="2019-02-07T19:57:14.000"/>
        <d v="2019-02-07T20:00:51.000"/>
        <d v="2019-02-08T16:37:31.000"/>
        <d v="2019-02-07T20:01:05.000"/>
        <d v="2019-02-08T15:30:51.000"/>
        <d v="2019-02-08T15:32:55.000"/>
        <d v="2019-02-08T17:33:35.000"/>
        <d v="2019-02-09T15:01:05.000"/>
        <d v="2019-02-09T08:50:20.000"/>
        <d v="2019-02-09T20:22:59.000"/>
        <d v="2015-02-02T14:45:37.000"/>
        <d v="2019-02-12T07:37:13.000"/>
        <d v="2019-02-11T18:03:57.000"/>
        <d v="2019-02-12T12:34:46.000"/>
        <d v="2019-02-13T17:54:03.000"/>
        <d v="2019-02-13T19:22:08.000"/>
        <d v="2019-02-13T20:32:22.000"/>
        <d v="2019-02-14T05:36:33.000"/>
        <d v="2019-02-15T15:41:47.000"/>
        <d v="2019-02-13T17:35:46.000"/>
        <d v="2019-02-08T15:30:55.000"/>
        <d v="2019-02-08T15:51:05.000"/>
        <d v="2019-02-08T17:03:35.000"/>
        <d v="2019-02-08T17:26:00.000"/>
        <d v="2019-02-08T17:26:51.000"/>
        <d v="2019-02-07T15:44:01.000"/>
        <d v="2019-02-07T16:36:03.000"/>
        <d v="2019-02-13T17:16:02.000"/>
        <d v="2019-02-13T15:44:01.000"/>
        <d v="2019-02-14T12:58:49.000"/>
        <d v="2019-02-19T16:25:07.000"/>
        <d v="2019-02-12T05:08:00.000"/>
        <d v="2019-02-11T18:04:02.000"/>
        <d v="2019-02-07T00:03:16.000"/>
        <d v="2019-02-07T14:55:23.000"/>
        <d v="2019-02-07T15:17:10.000"/>
        <d v="2019-02-12T21:16:02.000"/>
        <d v="2019-02-19T23:16:01.000"/>
        <d v="2019-02-07T20:37:16.000"/>
        <d v="2019-02-07T19:03:04.000"/>
        <d v="2019-02-08T05:08:00.000"/>
        <d v="2019-02-08T15:10:37.000"/>
        <d v="2019-02-08T16:29:09.000"/>
        <d v="2019-02-15T22:08:02.000"/>
        <d v="2019-02-18T17:16:00.000"/>
        <d v="2019-02-18T23:10:01.000"/>
        <d v="2019-02-19T04:19:01.000"/>
        <d v="2019-02-05T17:00:56.000"/>
        <d v="2019-01-31T15:44:01.000"/>
        <d v="2019-02-14T15:44:03.000"/>
        <d v="2019-02-14T18:10:20.000"/>
        <d v="2019-02-07T18:36:01.000"/>
        <d v="2019-02-13T16:10:02.000"/>
        <d v="2019-02-19T20:14:02.000"/>
        <d v="2019-02-19T23:30:08.000"/>
      </sharedItems>
      <fieldGroup par="66" base="22">
        <rangePr groupBy="hours" autoEnd="1" autoStart="1" startDate="2015-02-02T14:45:37.000" endDate="2019-02-19T23:30:08.000"/>
        <groupItems count="26">
          <s v="&lt;2/2/2015"/>
          <s v="12 AM"/>
          <s v="1 AM"/>
          <s v="2 AM"/>
          <s v="3 AM"/>
          <s v="4 AM"/>
          <s v="5 AM"/>
          <s v="6 AM"/>
          <s v="7 AM"/>
          <s v="8 AM"/>
          <s v="9 AM"/>
          <s v="10 AM"/>
          <s v="11 AM"/>
          <s v="12 PM"/>
          <s v="1 PM"/>
          <s v="2 PM"/>
          <s v="3 PM"/>
          <s v="4 PM"/>
          <s v="5 PM"/>
          <s v="6 PM"/>
          <s v="7 PM"/>
          <s v="8 PM"/>
          <s v="9 PM"/>
          <s v="10 PM"/>
          <s v="11 PM"/>
          <s v="&gt;2/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02T14:45:37.000" endDate="2019-02-19T23:30:08.000"/>
        <groupItems count="368">
          <s v="&lt;2/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19"/>
        </groupItems>
      </fieldGroup>
    </cacheField>
    <cacheField name="Months" databaseField="0">
      <sharedItems containsMixedTypes="0" count="0"/>
      <fieldGroup base="22">
        <rangePr groupBy="months" autoEnd="1" autoStart="1" startDate="2015-02-02T14:45:37.000" endDate="2019-02-19T23:30:08.000"/>
        <groupItems count="14">
          <s v="&lt;2/2/2015"/>
          <s v="Jan"/>
          <s v="Feb"/>
          <s v="Mar"/>
          <s v="Apr"/>
          <s v="May"/>
          <s v="Jun"/>
          <s v="Jul"/>
          <s v="Aug"/>
          <s v="Sep"/>
          <s v="Oct"/>
          <s v="Nov"/>
          <s v="Dec"/>
          <s v="&gt;2/19/2019"/>
        </groupItems>
      </fieldGroup>
    </cacheField>
    <cacheField name="Years" databaseField="0">
      <sharedItems containsMixedTypes="0" count="0"/>
      <fieldGroup base="22">
        <rangePr groupBy="years" autoEnd="1" autoStart="1" startDate="2015-02-02T14:45:37.000" endDate="2019-02-19T23:30:08.000"/>
        <groupItems count="7">
          <s v="&lt;2/2/2015"/>
          <s v="2015"/>
          <s v="2016"/>
          <s v="2017"/>
          <s v="2018"/>
          <s v="2019"/>
          <s v="&gt;2/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isitgametimeyet"/>
    <s v="omnitalk"/>
    <m/>
    <m/>
    <m/>
    <m/>
    <m/>
    <m/>
    <m/>
    <m/>
    <s v="No"/>
    <n v="3"/>
    <m/>
    <m/>
    <x v="0"/>
    <d v="2019-02-07T22:42:11.000"/>
    <s v="RT @MK_AkiTech: Next speaker at @Path2PurchaseIQ #LeagueofLeaders is Chris Walton @OmniTalk speaking on how #Retail experiences will change…"/>
    <m/>
    <m/>
    <x v="0"/>
    <m/>
    <s v="http://pbs.twimg.com/profile_images/1741390932/Typewriter_normal.jpg"/>
    <x v="0"/>
    <s v="https://twitter.com/#!/isitgametimeyet/status/1093641100290637824"/>
    <m/>
    <m/>
    <s v="1093641100290637824"/>
    <m/>
    <b v="0"/>
    <n v="0"/>
    <s v=""/>
    <b v="0"/>
    <s v="en"/>
    <m/>
    <s v=""/>
    <b v="0"/>
    <n v="2"/>
    <s v="1093561028179361792"/>
    <s v="Twitter Web Client"/>
    <b v="0"/>
    <s v="1093561028179361792"/>
    <s v="Tweet"/>
    <n v="0"/>
    <n v="0"/>
    <m/>
    <m/>
    <m/>
    <m/>
    <m/>
    <m/>
    <m/>
    <m/>
    <n v="1"/>
    <s v="2"/>
    <s v="2"/>
    <m/>
    <m/>
    <m/>
    <m/>
    <m/>
    <m/>
    <m/>
    <m/>
    <m/>
  </r>
  <r>
    <s v="akicmo"/>
    <s v="akiunlocks"/>
    <m/>
    <m/>
    <m/>
    <m/>
    <m/>
    <m/>
    <m/>
    <m/>
    <s v="No"/>
    <n v="6"/>
    <m/>
    <m/>
    <x v="0"/>
    <d v="2019-02-08T17:31:31.000"/>
    <s v="RT @MK_AkiTech: Day 2 at #LeagueofLeaders in #Dallas. Looking forward to all the speakers today, especially @swanson_scott &amp;amp; @akiunlocks w/…"/>
    <m/>
    <m/>
    <x v="1"/>
    <m/>
    <s v="http://pbs.twimg.com/profile_images/1062167637487022081/ty_uNdI9_normal.jpg"/>
    <x v="1"/>
    <s v="https://twitter.com/#!/akicmo/status/1093925302831476736"/>
    <m/>
    <m/>
    <s v="1093925302831476736"/>
    <m/>
    <b v="0"/>
    <n v="0"/>
    <s v=""/>
    <b v="0"/>
    <s v="en"/>
    <m/>
    <s v=""/>
    <b v="0"/>
    <n v="2"/>
    <s v="1093894940025937920"/>
    <s v="Twitter for iPhone"/>
    <b v="0"/>
    <s v="1093894940025937920"/>
    <s v="Tweet"/>
    <n v="0"/>
    <n v="0"/>
    <m/>
    <m/>
    <m/>
    <m/>
    <m/>
    <m/>
    <m/>
    <m/>
    <n v="2"/>
    <s v="5"/>
    <s v="5"/>
    <m/>
    <m/>
    <m/>
    <m/>
    <m/>
    <m/>
    <m/>
    <m/>
    <m/>
  </r>
  <r>
    <s v="akicmo"/>
    <s v="georgiapacific"/>
    <m/>
    <m/>
    <m/>
    <m/>
    <m/>
    <m/>
    <m/>
    <m/>
    <s v="No"/>
    <n v="9"/>
    <m/>
    <m/>
    <x v="0"/>
    <d v="2019-02-08T17:31:36.000"/>
    <s v="RT @akiunlocks: This morning Aki's @swanson_scott and Richard Wright of @GeorgiaPacific took the stage at #LeagueofLeaders to talk about fi…"/>
    <m/>
    <m/>
    <x v="2"/>
    <m/>
    <s v="http://pbs.twimg.com/profile_images/1062167637487022081/ty_uNdI9_normal.jpg"/>
    <x v="2"/>
    <s v="https://twitter.com/#!/akicmo/status/1093925327380705280"/>
    <m/>
    <m/>
    <s v="1093925327380705280"/>
    <m/>
    <b v="0"/>
    <n v="0"/>
    <s v=""/>
    <b v="0"/>
    <s v="en"/>
    <m/>
    <s v=""/>
    <b v="0"/>
    <n v="3"/>
    <s v="1093923918002311168"/>
    <s v="Twitter for iPhone"/>
    <b v="0"/>
    <s v="1093923918002311168"/>
    <s v="Tweet"/>
    <n v="0"/>
    <n v="0"/>
    <m/>
    <m/>
    <m/>
    <m/>
    <m/>
    <m/>
    <m/>
    <m/>
    <n v="1"/>
    <s v="5"/>
    <s v="5"/>
    <n v="0"/>
    <n v="0"/>
    <n v="0"/>
    <n v="0"/>
    <n v="0"/>
    <n v="0"/>
    <n v="20"/>
    <n v="100"/>
    <n v="20"/>
  </r>
  <r>
    <s v="omnitalk"/>
    <s v="path2purchaseiq"/>
    <m/>
    <m/>
    <m/>
    <m/>
    <m/>
    <m/>
    <m/>
    <m/>
    <s v="No"/>
    <n v="12"/>
    <m/>
    <m/>
    <x v="0"/>
    <d v="2019-02-07T22:23:00.000"/>
    <s v="RT @MK_AkiTech: Next speaker at @Path2PurchaseIQ #LeagueofLeaders is Chris Walton @OmniTalk speaking on how #Retail experiences will change…"/>
    <m/>
    <m/>
    <x v="0"/>
    <m/>
    <s v="http://pbs.twimg.com/profile_images/1095685997894029312/SuyDdSdJ_normal.jpg"/>
    <x v="3"/>
    <s v="https://twitter.com/#!/omnitalk/status/1093636270297878529"/>
    <m/>
    <m/>
    <s v="1093636270297878529"/>
    <m/>
    <b v="0"/>
    <n v="0"/>
    <s v=""/>
    <b v="0"/>
    <s v="en"/>
    <m/>
    <s v=""/>
    <b v="0"/>
    <n v="2"/>
    <s v="1093561028179361792"/>
    <s v="Twitter for iPhone"/>
    <b v="0"/>
    <s v="1093561028179361792"/>
    <s v="Tweet"/>
    <n v="0"/>
    <n v="0"/>
    <m/>
    <m/>
    <m/>
    <m/>
    <m/>
    <m/>
    <m/>
    <m/>
    <n v="1"/>
    <s v="2"/>
    <s v="2"/>
    <m/>
    <m/>
    <m/>
    <m/>
    <m/>
    <m/>
    <m/>
    <m/>
    <m/>
  </r>
  <r>
    <s v="mk_akitech"/>
    <s v="omnitalk"/>
    <m/>
    <m/>
    <m/>
    <m/>
    <m/>
    <m/>
    <m/>
    <m/>
    <s v="Yes"/>
    <n v="14"/>
    <m/>
    <m/>
    <x v="0"/>
    <d v="2019-02-07T17:24:01.000"/>
    <s v="Next speaker at @Path2PurchaseIQ #LeagueofLeaders is Chris Walton @OmniTalk speaking on how #Retail experiences will change over the next 3 to 5 years. #Amazon #Google #Facebook _x000a_@EnsembleIQ"/>
    <m/>
    <m/>
    <x v="3"/>
    <m/>
    <s v="http://pbs.twimg.com/profile_images/723584373556174848/kb8vEhbq_normal.jpg"/>
    <x v="4"/>
    <s v="https://twitter.com/#!/mk_akitech/status/1093561028179361792"/>
    <m/>
    <m/>
    <s v="1093561028179361792"/>
    <m/>
    <b v="0"/>
    <n v="2"/>
    <s v=""/>
    <b v="0"/>
    <s v="en"/>
    <m/>
    <s v=""/>
    <b v="0"/>
    <n v="2"/>
    <s v=""/>
    <s v="Twitter Web Client"/>
    <b v="0"/>
    <s v="1093561028179361792"/>
    <s v="Tweet"/>
    <n v="0"/>
    <n v="0"/>
    <m/>
    <m/>
    <m/>
    <m/>
    <m/>
    <m/>
    <m/>
    <m/>
    <n v="1"/>
    <s v="2"/>
    <s v="2"/>
    <m/>
    <m/>
    <m/>
    <m/>
    <m/>
    <m/>
    <m/>
    <m/>
    <m/>
  </r>
  <r>
    <s v="mk_akitech"/>
    <s v="cschembri34"/>
    <m/>
    <m/>
    <m/>
    <m/>
    <m/>
    <m/>
    <m/>
    <m/>
    <s v="No"/>
    <n v="15"/>
    <m/>
    <m/>
    <x v="0"/>
    <d v="2019-02-07T19:57:14.000"/>
    <s v="Lightning Lecture time at #LeagueofLeaders. Currently Vanessa Bueno of @SomosLALA &amp;amp; @CSchembri34 speaking about Optimizing Media Spend Across #Digital, #ShopperMarketing, #retailer &amp;amp; #ecommerce _x000a_@Path2PurchaseIQ @EnsembleIQ"/>
    <m/>
    <m/>
    <x v="4"/>
    <m/>
    <s v="http://pbs.twimg.com/profile_images/723584373556174848/kb8vEhbq_normal.jpg"/>
    <x v="5"/>
    <s v="https://twitter.com/#!/mk_akitech/status/1093599588831948800"/>
    <m/>
    <m/>
    <s v="1093599588831948800"/>
    <m/>
    <b v="0"/>
    <n v="0"/>
    <s v=""/>
    <b v="0"/>
    <s v="en"/>
    <m/>
    <s v=""/>
    <b v="0"/>
    <n v="0"/>
    <s v=""/>
    <s v="Twitter Web Client"/>
    <b v="0"/>
    <s v="1093599588831948800"/>
    <s v="Tweet"/>
    <n v="0"/>
    <n v="0"/>
    <m/>
    <m/>
    <m/>
    <m/>
    <m/>
    <m/>
    <m/>
    <m/>
    <n v="1"/>
    <s v="2"/>
    <s v="2"/>
    <m/>
    <m/>
    <m/>
    <m/>
    <m/>
    <m/>
    <m/>
    <m/>
    <m/>
  </r>
  <r>
    <s v="mk_akitech"/>
    <s v="ensemb"/>
    <m/>
    <m/>
    <m/>
    <m/>
    <m/>
    <m/>
    <m/>
    <m/>
    <s v="No"/>
    <n v="17"/>
    <m/>
    <m/>
    <x v="0"/>
    <d v="2019-02-07T20:00:51.000"/>
    <s v="RT @SimoneKnaap: Terese Herbig kicks off the @Path2PurchaseIQ League of Leaders event in #Dallas. #ConsumerGoods #marketing #brands @Ensemb…"/>
    <m/>
    <m/>
    <x v="5"/>
    <m/>
    <s v="http://pbs.twimg.com/profile_images/723584373556174848/kb8vEhbq_normal.jpg"/>
    <x v="6"/>
    <s v="https://twitter.com/#!/mk_akitech/status/1093600496999378945"/>
    <m/>
    <m/>
    <s v="1093600496999378945"/>
    <m/>
    <b v="0"/>
    <n v="0"/>
    <s v=""/>
    <b v="0"/>
    <s v="en"/>
    <m/>
    <s v=""/>
    <b v="0"/>
    <n v="0"/>
    <s v="1093523625871843330"/>
    <s v="Twitter Web Client"/>
    <b v="0"/>
    <s v="1093523625871843330"/>
    <s v="Tweet"/>
    <n v="0"/>
    <n v="0"/>
    <m/>
    <m/>
    <m/>
    <m/>
    <m/>
    <m/>
    <m/>
    <m/>
    <n v="1"/>
    <s v="2"/>
    <s v="2"/>
    <m/>
    <m/>
    <m/>
    <m/>
    <m/>
    <m/>
    <m/>
    <m/>
    <m/>
  </r>
  <r>
    <s v="akiunlocks"/>
    <s v="mk_akitech"/>
    <m/>
    <m/>
    <m/>
    <m/>
    <m/>
    <m/>
    <m/>
    <m/>
    <s v="Yes"/>
    <n v="18"/>
    <m/>
    <m/>
    <x v="0"/>
    <d v="2019-02-08T16:37:31.000"/>
    <s v="RT @MK_AkiTech: Day 2 at #LeagueofLeaders in #Dallas. Looking forward to all the speakers today, especially @swanson_scott &amp;amp; @akiunlocks w/…"/>
    <m/>
    <m/>
    <x v="1"/>
    <m/>
    <s v="http://pbs.twimg.com/profile_images/905117876398555138/733gCIHj_normal.jpg"/>
    <x v="7"/>
    <s v="https://twitter.com/#!/akiunlocks/status/1093911714536386561"/>
    <m/>
    <m/>
    <s v="1093911714536386561"/>
    <m/>
    <b v="0"/>
    <n v="0"/>
    <s v=""/>
    <b v="0"/>
    <s v="en"/>
    <m/>
    <s v=""/>
    <b v="0"/>
    <n v="2"/>
    <s v="1093894940025937920"/>
    <s v="Twitter Web Client"/>
    <b v="0"/>
    <s v="1093894940025937920"/>
    <s v="Tweet"/>
    <n v="0"/>
    <n v="0"/>
    <m/>
    <m/>
    <m/>
    <m/>
    <m/>
    <m/>
    <m/>
    <m/>
    <n v="1"/>
    <s v="5"/>
    <s v="2"/>
    <m/>
    <m/>
    <m/>
    <m/>
    <m/>
    <m/>
    <m/>
    <m/>
    <m/>
  </r>
  <r>
    <s v="mk_akitech"/>
    <s v="ensembleiq"/>
    <m/>
    <m/>
    <m/>
    <m/>
    <m/>
    <m/>
    <m/>
    <m/>
    <s v="No"/>
    <n v="25"/>
    <m/>
    <m/>
    <x v="0"/>
    <d v="2019-02-07T20:01:05.000"/>
    <s v="RT @SimoneKnaap: Getting the party started at League of Leaders! #Dallas @Path2PurchaseIQ #mocktail @EnsembleIQ https://t.co/JwNHrtVwCt"/>
    <m/>
    <m/>
    <x v="6"/>
    <s v="https://pbs.twimg.com/media/DywtvnwV4AA8oE7.jpg"/>
    <s v="https://pbs.twimg.com/media/DywtvnwV4AA8oE7.jpg"/>
    <x v="8"/>
    <s v="https://twitter.com/#!/mk_akitech/status/1093600555392532480"/>
    <m/>
    <m/>
    <s v="1093600555392532480"/>
    <m/>
    <b v="0"/>
    <n v="0"/>
    <s v=""/>
    <b v="0"/>
    <s v="en"/>
    <m/>
    <s v=""/>
    <b v="0"/>
    <n v="1"/>
    <s v="1093299118041108481"/>
    <s v="Twitter Web Client"/>
    <b v="0"/>
    <s v="1093299118041108481"/>
    <s v="Tweet"/>
    <n v="0"/>
    <n v="0"/>
    <m/>
    <m/>
    <m/>
    <m/>
    <m/>
    <m/>
    <m/>
    <m/>
    <n v="3"/>
    <s v="2"/>
    <s v="2"/>
    <m/>
    <m/>
    <m/>
    <m/>
    <m/>
    <m/>
    <m/>
    <m/>
    <m/>
  </r>
  <r>
    <s v="mk_akitech"/>
    <s v="swanson_scott"/>
    <m/>
    <m/>
    <m/>
    <m/>
    <m/>
    <m/>
    <m/>
    <m/>
    <s v="No"/>
    <n v="28"/>
    <m/>
    <m/>
    <x v="0"/>
    <d v="2019-02-08T15:30:51.000"/>
    <s v="Day 2 at #LeagueofLeaders in #Dallas. Looking forward to all the speakers today, especially @swanson_scott &amp;amp;… https://t.co/5LNBIrAHFS"/>
    <s v="https://twitter.com/i/web/status/1093894940025937920"/>
    <s v="twitter.com"/>
    <x v="1"/>
    <m/>
    <s v="http://pbs.twimg.com/profile_images/723584373556174848/kb8vEhbq_normal.jpg"/>
    <x v="9"/>
    <s v="https://twitter.com/#!/mk_akitech/status/1093894940025937920"/>
    <m/>
    <m/>
    <s v="1093894940025937920"/>
    <m/>
    <b v="0"/>
    <n v="0"/>
    <s v=""/>
    <b v="0"/>
    <s v="en"/>
    <m/>
    <s v=""/>
    <b v="0"/>
    <n v="0"/>
    <s v=""/>
    <s v="Twitter Web Client"/>
    <b v="1"/>
    <s v="1093894940025937920"/>
    <s v="Tweet"/>
    <n v="0"/>
    <n v="0"/>
    <m/>
    <m/>
    <m/>
    <m/>
    <m/>
    <m/>
    <m/>
    <m/>
    <n v="2"/>
    <s v="2"/>
    <s v="5"/>
    <n v="0"/>
    <n v="0"/>
    <n v="0"/>
    <n v="0"/>
    <n v="0"/>
    <n v="0"/>
    <n v="16"/>
    <n v="100"/>
    <n v="16"/>
  </r>
  <r>
    <s v="mk_akitech"/>
    <s v="cgtmagazine"/>
    <m/>
    <m/>
    <m/>
    <m/>
    <m/>
    <m/>
    <m/>
    <m/>
    <s v="No"/>
    <n v="29"/>
    <m/>
    <m/>
    <x v="0"/>
    <d v="2019-02-08T15:32:55.000"/>
    <s v="RT @SimoneKnaap: Eric Ehrlich and Frank Krug of @TPNRETAIL speak about key trends in shopping and retail. #brands #Technology @CGTMagazine…"/>
    <m/>
    <m/>
    <x v="7"/>
    <m/>
    <s v="http://pbs.twimg.com/profile_images/723584373556174848/kb8vEhbq_normal.jpg"/>
    <x v="10"/>
    <s v="https://twitter.com/#!/mk_akitech/status/1093895458303418368"/>
    <m/>
    <m/>
    <s v="1093895458303418368"/>
    <m/>
    <b v="0"/>
    <n v="0"/>
    <s v=""/>
    <b v="0"/>
    <s v="en"/>
    <m/>
    <s v=""/>
    <b v="0"/>
    <n v="1"/>
    <s v="1093894953640644608"/>
    <s v="Twitter Web Client"/>
    <b v="0"/>
    <s v="1093894953640644608"/>
    <s v="Tweet"/>
    <n v="0"/>
    <n v="0"/>
    <m/>
    <m/>
    <m/>
    <m/>
    <m/>
    <m/>
    <m/>
    <m/>
    <n v="1"/>
    <s v="2"/>
    <s v="1"/>
    <m/>
    <m/>
    <m/>
    <m/>
    <m/>
    <m/>
    <m/>
    <m/>
    <m/>
  </r>
  <r>
    <s v="mk_akitech"/>
    <s v="georgiapacific"/>
    <m/>
    <m/>
    <m/>
    <m/>
    <m/>
    <m/>
    <m/>
    <m/>
    <s v="No"/>
    <n v="32"/>
    <m/>
    <m/>
    <x v="0"/>
    <d v="2019-02-08T17:33:35.000"/>
    <s v="RT @akiunlocks: This morning Aki's @swanson_scott and Richard Wright of @GeorgiaPacific took the stage at #LeagueofLeaders to talk about fi…"/>
    <m/>
    <m/>
    <x v="2"/>
    <m/>
    <s v="http://pbs.twimg.com/profile_images/723584373556174848/kb8vEhbq_normal.jpg"/>
    <x v="11"/>
    <s v="https://twitter.com/#!/mk_akitech/status/1093925823013359616"/>
    <m/>
    <m/>
    <s v="1093925823013359616"/>
    <m/>
    <b v="0"/>
    <n v="0"/>
    <s v=""/>
    <b v="0"/>
    <s v="en"/>
    <m/>
    <s v=""/>
    <b v="0"/>
    <n v="3"/>
    <s v="1093923918002311168"/>
    <s v="Twitter for iPhone"/>
    <b v="0"/>
    <s v="1093923918002311168"/>
    <s v="Tweet"/>
    <n v="0"/>
    <n v="0"/>
    <m/>
    <m/>
    <m/>
    <m/>
    <m/>
    <m/>
    <m/>
    <m/>
    <n v="1"/>
    <s v="2"/>
    <s v="5"/>
    <n v="0"/>
    <n v="0"/>
    <n v="0"/>
    <n v="0"/>
    <n v="0"/>
    <n v="0"/>
    <n v="20"/>
    <n v="100"/>
    <n v="20"/>
  </r>
  <r>
    <s v="lgricksliney"/>
    <s v="simoneknaap"/>
    <m/>
    <m/>
    <m/>
    <m/>
    <m/>
    <m/>
    <m/>
    <m/>
    <s v="No"/>
    <n v="35"/>
    <m/>
    <m/>
    <x v="0"/>
    <d v="2019-02-09T15:01:05.000"/>
    <s v="RT @SimoneKnaap: Rachel Olson of LG Home Electronics and Nicole Turner of Sandbox Advertising speak about Store Expectations at League of L…"/>
    <m/>
    <m/>
    <x v="8"/>
    <m/>
    <s v="http://abs.twimg.com/sticky/default_profile_images/default_profile_normal.png"/>
    <x v="12"/>
    <s v="https://twitter.com/#!/lgricksliney/status/1094249837044871169"/>
    <m/>
    <m/>
    <s v="1094249837044871169"/>
    <m/>
    <b v="0"/>
    <n v="0"/>
    <s v=""/>
    <b v="0"/>
    <s v="en"/>
    <m/>
    <s v=""/>
    <b v="0"/>
    <n v="2"/>
    <s v="1093900031852199936"/>
    <s v="Twitter for Android"/>
    <b v="0"/>
    <s v="1093900031852199936"/>
    <s v="Tweet"/>
    <n v="0"/>
    <n v="0"/>
    <m/>
    <m/>
    <m/>
    <m/>
    <m/>
    <m/>
    <m/>
    <m/>
    <n v="1"/>
    <s v="1"/>
    <s v="1"/>
    <n v="0"/>
    <n v="0"/>
    <n v="0"/>
    <n v="0"/>
    <n v="0"/>
    <n v="0"/>
    <n v="22"/>
    <n v="100"/>
    <n v="22"/>
  </r>
  <r>
    <s v="optimonk1"/>
    <s v="optimonk1"/>
    <m/>
    <m/>
    <m/>
    <m/>
    <m/>
    <m/>
    <m/>
    <m/>
    <s v="No"/>
    <n v="36"/>
    <m/>
    <m/>
    <x v="1"/>
    <d v="2019-02-09T08:50:20.000"/>
    <s v="&quot;With this template you can choose to display this popup as a reminder popup or even one that is intended to drive your traffic from a given page to another.&quot; https://t.co/F8ufM691u5 #ecommerce #digital marketing #shopfiy #wp #woocommerce #LeadGeneration https://t.co/EZKaXheACg"/>
    <s v="https://www.optimonk.com/blog/case-study-how-ensembleiq-com-got-40-increase-in-lead-generation/?utm_campaign=case-study-how-ensembleiqcom-got-40-increase-in-lead-generation&amp;utm_medium=social_link&amp;utm_source=missinglettr"/>
    <s v="optimonk.com"/>
    <x v="9"/>
    <s v="https://pbs.twimg.com/media/Dy85kRJXgAATazH.jpg"/>
    <s v="https://pbs.twimg.com/media/Dy85kRJXgAATazH.jpg"/>
    <x v="13"/>
    <s v="https://twitter.com/#!/optimonk1/status/1094156531082383360"/>
    <m/>
    <m/>
    <s v="1094156531082383360"/>
    <m/>
    <b v="0"/>
    <n v="0"/>
    <s v=""/>
    <b v="0"/>
    <s v="en"/>
    <m/>
    <s v=""/>
    <b v="0"/>
    <n v="1"/>
    <s v=""/>
    <s v="Missinglettr"/>
    <b v="0"/>
    <s v="1094156531082383360"/>
    <s v="Tweet"/>
    <n v="0"/>
    <n v="0"/>
    <m/>
    <m/>
    <m/>
    <m/>
    <m/>
    <m/>
    <m/>
    <m/>
    <n v="1"/>
    <s v="7"/>
    <s v="7"/>
    <n v="0"/>
    <n v="0"/>
    <n v="0"/>
    <n v="0"/>
    <n v="0"/>
    <n v="0"/>
    <n v="37"/>
    <n v="100"/>
    <n v="37"/>
  </r>
  <r>
    <s v="digestwordpress"/>
    <s v="optimonk1"/>
    <m/>
    <m/>
    <m/>
    <m/>
    <m/>
    <m/>
    <m/>
    <m/>
    <s v="No"/>
    <n v="37"/>
    <m/>
    <m/>
    <x v="0"/>
    <d v="2019-02-09T20:22:59.000"/>
    <s v="RT @OptiMonk1: &quot;With this template you can choose to display this popup as a reminder popup or even one that is intended to drive your traf…"/>
    <m/>
    <m/>
    <x v="8"/>
    <m/>
    <s v="http://pbs.twimg.com/profile_images/511238431112851456/ZkDgqGXK_normal.png"/>
    <x v="14"/>
    <s v="https://twitter.com/#!/digestwordpress/status/1094330845844783104"/>
    <m/>
    <m/>
    <s v="1094330845844783104"/>
    <m/>
    <b v="0"/>
    <n v="0"/>
    <s v=""/>
    <b v="0"/>
    <s v="en"/>
    <m/>
    <s v=""/>
    <b v="0"/>
    <n v="1"/>
    <s v="1094156531082383360"/>
    <s v="Wordpress Digest Summary App"/>
    <b v="0"/>
    <s v="1094156531082383360"/>
    <s v="Tweet"/>
    <n v="0"/>
    <n v="0"/>
    <m/>
    <m/>
    <m/>
    <m/>
    <m/>
    <m/>
    <m/>
    <m/>
    <n v="1"/>
    <s v="7"/>
    <s v="7"/>
    <n v="0"/>
    <n v="0"/>
    <n v="0"/>
    <n v="0"/>
    <n v="0"/>
    <n v="0"/>
    <n v="26"/>
    <n v="100"/>
    <n v="26"/>
  </r>
  <r>
    <s v="lukethecoleman"/>
    <s v="lukethecoleman"/>
    <m/>
    <m/>
    <m/>
    <m/>
    <m/>
    <m/>
    <m/>
    <m/>
    <s v="No"/>
    <n v="38"/>
    <m/>
    <m/>
    <x v="1"/>
    <d v="2015-02-02T14:45:37.000"/>
    <s v="Measuring #Mobile Engagement of Super Bowl XLIX - Mobile Enterprise http://t.co/cMyWLfwevL"/>
    <s v="http://mobileenterprise.edgl.com/news/Measuring-Mobile-Engagement-of-Super-Bowl-XLIX-98032"/>
    <s v="edgl.com"/>
    <x v="10"/>
    <m/>
    <s v="http://pbs.twimg.com/profile_images/998487985950609408/hWPkG7sy_normal.jpg"/>
    <x v="15"/>
    <s v="https://twitter.com/#!/lukethecoleman/status/562260556988841985"/>
    <m/>
    <m/>
    <s v="562260556988841985"/>
    <m/>
    <b v="0"/>
    <n v="0"/>
    <s v=""/>
    <b v="0"/>
    <s v="en"/>
    <m/>
    <s v=""/>
    <b v="0"/>
    <n v="2"/>
    <s v=""/>
    <s v="Hootsuite"/>
    <b v="0"/>
    <s v="562260556988841985"/>
    <s v="Retweet"/>
    <n v="0"/>
    <n v="0"/>
    <m/>
    <m/>
    <m/>
    <m/>
    <m/>
    <m/>
    <m/>
    <m/>
    <n v="2"/>
    <s v="8"/>
    <s v="8"/>
    <n v="1"/>
    <n v="11.11111111111111"/>
    <n v="0"/>
    <n v="0"/>
    <n v="0"/>
    <n v="0"/>
    <n v="8"/>
    <n v="88.88888888888889"/>
    <n v="9"/>
  </r>
  <r>
    <s v="lukethecoleman"/>
    <s v="lukethecoleman"/>
    <m/>
    <m/>
    <m/>
    <m/>
    <m/>
    <m/>
    <m/>
    <m/>
    <s v="No"/>
    <n v="39"/>
    <m/>
    <m/>
    <x v="1"/>
    <d v="2019-02-12T07:37:13.000"/>
    <s v="RT @lukethecoleman: Measuring #Mobile Engagement of Super Bowl XLIX - Mobile Enterprise http://t.co/cMyWLfwevL"/>
    <s v="http://mobileenterprise.edgl.com/news/Measuring-Mobile-Engagement-of-Super-Bowl-XLIX-98032"/>
    <s v="edgl.com"/>
    <x v="10"/>
    <m/>
    <s v="http://pbs.twimg.com/profile_images/998487985950609408/hWPkG7sy_normal.jpg"/>
    <x v="16"/>
    <s v="https://twitter.com/#!/lukethecoleman/status/1095225295181889537"/>
    <m/>
    <m/>
    <s v="1095225295181889537"/>
    <m/>
    <b v="0"/>
    <n v="0"/>
    <s v=""/>
    <b v="0"/>
    <s v="en"/>
    <m/>
    <s v=""/>
    <b v="0"/>
    <n v="2"/>
    <s v="562260556988841985"/>
    <s v="Hootsuite Inc."/>
    <b v="0"/>
    <s v="562260556988841985"/>
    <s v="Tweet"/>
    <n v="0"/>
    <n v="0"/>
    <m/>
    <m/>
    <m/>
    <m/>
    <m/>
    <m/>
    <m/>
    <m/>
    <n v="2"/>
    <s v="8"/>
    <s v="8"/>
    <n v="1"/>
    <n v="9.090909090909092"/>
    <n v="0"/>
    <n v="0"/>
    <n v="0"/>
    <n v="0"/>
    <n v="10"/>
    <n v="90.9090909090909"/>
    <n v="11"/>
  </r>
  <r>
    <s v="spring_global"/>
    <s v="spring_global"/>
    <m/>
    <m/>
    <m/>
    <m/>
    <m/>
    <m/>
    <m/>
    <m/>
    <s v="No"/>
    <n v="40"/>
    <m/>
    <m/>
    <x v="1"/>
    <d v="2019-02-11T18:03:57.000"/>
    <s v="Don't forget to join us for a free webinar on Executing Omnichannel, featuring exclusive research and special guest… https://t.co/tQHMN84MZU"/>
    <s v="https://twitter.com/i/web/status/1095020629474996224"/>
    <s v="twitter.com"/>
    <x v="8"/>
    <m/>
    <s v="http://pbs.twimg.com/profile_images/1086009795478319104/X1U6Oa6H_normal.jpg"/>
    <x v="17"/>
    <s v="https://twitter.com/#!/spring_global/status/1095020629474996224"/>
    <m/>
    <m/>
    <s v="1095020629474996224"/>
    <m/>
    <b v="0"/>
    <n v="0"/>
    <s v=""/>
    <b v="0"/>
    <s v="en"/>
    <m/>
    <s v=""/>
    <b v="0"/>
    <n v="0"/>
    <s v=""/>
    <s v="Twitter Web Client"/>
    <b v="1"/>
    <s v="1095020629474996224"/>
    <s v="Tweet"/>
    <n v="0"/>
    <n v="0"/>
    <m/>
    <m/>
    <m/>
    <m/>
    <m/>
    <m/>
    <m/>
    <m/>
    <n v="1"/>
    <s v="6"/>
    <s v="6"/>
    <n v="1"/>
    <n v="5.555555555555555"/>
    <n v="0"/>
    <n v="0"/>
    <n v="0"/>
    <n v="0"/>
    <n v="17"/>
    <n v="94.44444444444444"/>
    <n v="18"/>
  </r>
  <r>
    <s v="javibocapalma"/>
    <s v="spring_global"/>
    <m/>
    <m/>
    <m/>
    <m/>
    <m/>
    <m/>
    <m/>
    <m/>
    <s v="No"/>
    <n v="41"/>
    <m/>
    <m/>
    <x v="0"/>
    <d v="2019-02-12T12:34:46.000"/>
    <s v="RT @Spring_Global: Don't forget to join us for a free webinar on Executing Omnichannel, featuring exclusive research and special guests Ste…"/>
    <m/>
    <m/>
    <x v="8"/>
    <m/>
    <s v="http://pbs.twimg.com/profile_images/470571129967751168/MD6KDHWR_normal.jpeg"/>
    <x v="18"/>
    <s v="https://twitter.com/#!/javibocapalma/status/1095300176594509830"/>
    <m/>
    <m/>
    <s v="1095300176594509830"/>
    <m/>
    <b v="0"/>
    <n v="0"/>
    <s v=""/>
    <b v="0"/>
    <s v="en"/>
    <m/>
    <s v=""/>
    <b v="0"/>
    <n v="1"/>
    <s v="1095020629474996224"/>
    <s v="Twitter for Android"/>
    <b v="0"/>
    <s v="1095020629474996224"/>
    <s v="Tweet"/>
    <n v="0"/>
    <n v="0"/>
    <m/>
    <m/>
    <m/>
    <m/>
    <m/>
    <m/>
    <m/>
    <m/>
    <n v="1"/>
    <s v="6"/>
    <s v="6"/>
    <n v="1"/>
    <n v="4.761904761904762"/>
    <n v="0"/>
    <n v="0"/>
    <n v="0"/>
    <n v="0"/>
    <n v="20"/>
    <n v="95.23809523809524"/>
    <n v="21"/>
  </r>
  <r>
    <s v="dujkamadison"/>
    <s v="riversandmdm"/>
    <m/>
    <m/>
    <m/>
    <m/>
    <m/>
    <m/>
    <m/>
    <m/>
    <s v="No"/>
    <n v="42"/>
    <m/>
    <m/>
    <x v="0"/>
    <d v="2019-02-13T17:54:03.000"/>
    <s v="RT @RiversandMDM: @RiversandMDM Product Management Director, Phani Meduri, offered his thoughts to the piece “Mining the Data for Loyalty P…"/>
    <m/>
    <m/>
    <x v="8"/>
    <m/>
    <s v="http://pbs.twimg.com/profile_images/1095411143236034562/QnKVf5k8_normal.jpg"/>
    <x v="19"/>
    <s v="https://twitter.com/#!/dujkamadison/status/1095742915018743810"/>
    <m/>
    <m/>
    <s v="1095742915018743810"/>
    <m/>
    <b v="0"/>
    <n v="0"/>
    <s v=""/>
    <b v="0"/>
    <s v="en"/>
    <m/>
    <s v=""/>
    <b v="0"/>
    <n v="4"/>
    <s v="1095738313783291904"/>
    <s v="Twitter Web Client"/>
    <b v="0"/>
    <s v="1095738313783291904"/>
    <s v="Tweet"/>
    <n v="0"/>
    <n v="0"/>
    <m/>
    <m/>
    <m/>
    <m/>
    <m/>
    <m/>
    <m/>
    <m/>
    <n v="1"/>
    <s v="4"/>
    <s v="4"/>
    <n v="1"/>
    <n v="5"/>
    <n v="0"/>
    <n v="0"/>
    <n v="0"/>
    <n v="0"/>
    <n v="19"/>
    <n v="95"/>
    <n v="20"/>
  </r>
  <r>
    <s v="jimdudlicek"/>
    <s v="pgrocer"/>
    <m/>
    <m/>
    <m/>
    <m/>
    <m/>
    <m/>
    <m/>
    <m/>
    <s v="No"/>
    <n v="43"/>
    <m/>
    <m/>
    <x v="0"/>
    <d v="2019-02-13T19:22:08.000"/>
    <s v=".@pgrocer's annual Outstanding Independents, exclusive retail #meat review, #privatelabel, #blockchain and more in the February 2019 issue! #retail #grocery #supermarket _x000a_https://t.co/if35A5XaF6 https://t.co/RZGSChoLnf"/>
    <s v="https://www.nxtbook.com/nxtbooks/ensembleiq/pg_201902/index.php#/2"/>
    <s v="nxtbook.com"/>
    <x v="11"/>
    <s v="https://pbs.twimg.com/media/DzTwhp3U0AAjfnD.jpg"/>
    <s v="https://pbs.twimg.com/media/DzTwhp3U0AAjfnD.jpg"/>
    <x v="20"/>
    <s v="https://twitter.com/#!/jimdudlicek/status/1095765083454619650"/>
    <m/>
    <m/>
    <s v="1095765083454619650"/>
    <m/>
    <b v="0"/>
    <n v="2"/>
    <s v=""/>
    <b v="0"/>
    <s v="en"/>
    <m/>
    <s v=""/>
    <b v="0"/>
    <n v="1"/>
    <s v=""/>
    <s v="Twitter for Android"/>
    <b v="0"/>
    <s v="1095765083454619650"/>
    <s v="Tweet"/>
    <n v="0"/>
    <n v="0"/>
    <s v="-88.243545,42.026652 _x000a_-88.060119,42.026652 _x000a_-88.060119,42.117916 _x000a_-88.243545,42.117916"/>
    <s v="United States"/>
    <s v="US"/>
    <s v="Hoffman Estates, IL"/>
    <s v="01df0964763e9f17"/>
    <s v="Hoffman Estates"/>
    <s v="city"/>
    <s v="https://api.twitter.com/1.1/geo/id/01df0964763e9f17.json"/>
    <n v="1"/>
    <s v="3"/>
    <s v="3"/>
    <n v="1"/>
    <n v="5"/>
    <n v="1"/>
    <n v="5"/>
    <n v="0"/>
    <n v="0"/>
    <n v="18"/>
    <n v="90"/>
    <n v="20"/>
  </r>
  <r>
    <s v="mejeurhaas"/>
    <s v="jimdudlicek"/>
    <m/>
    <m/>
    <m/>
    <m/>
    <m/>
    <m/>
    <m/>
    <m/>
    <s v="No"/>
    <n v="44"/>
    <m/>
    <m/>
    <x v="0"/>
    <d v="2019-02-13T20:32:22.000"/>
    <s v="RT @jimdudlicek: .@pgrocer's annual Outstanding Independents, exclusive retail #meat review, #privatelabel, #blockchain and more in the Feb…"/>
    <m/>
    <m/>
    <x v="12"/>
    <m/>
    <s v="http://pbs.twimg.com/profile_images/879541226961285120/jQ3mMbuY_normal.jpg"/>
    <x v="21"/>
    <s v="https://twitter.com/#!/mejeurhaas/status/1095782757995732992"/>
    <m/>
    <m/>
    <s v="1095782757995732992"/>
    <m/>
    <b v="0"/>
    <n v="0"/>
    <s v=""/>
    <b v="0"/>
    <s v="en"/>
    <m/>
    <s v=""/>
    <b v="0"/>
    <n v="1"/>
    <s v="1095765083454619650"/>
    <s v="Twitter Web Client"/>
    <b v="0"/>
    <s v="1095765083454619650"/>
    <s v="Tweet"/>
    <n v="0"/>
    <n v="0"/>
    <m/>
    <m/>
    <m/>
    <m/>
    <m/>
    <m/>
    <m/>
    <m/>
    <n v="1"/>
    <s v="3"/>
    <s v="3"/>
    <m/>
    <m/>
    <m/>
    <m/>
    <m/>
    <m/>
    <m/>
    <m/>
    <m/>
  </r>
  <r>
    <s v="benrund"/>
    <s v="riversandmdm"/>
    <m/>
    <m/>
    <m/>
    <m/>
    <m/>
    <m/>
    <m/>
    <m/>
    <s v="No"/>
    <n v="46"/>
    <m/>
    <m/>
    <x v="0"/>
    <d v="2019-02-14T05:36:33.000"/>
    <s v="RT @RiversandMDM: @RiversandMDM Product Management Director, Phani Meduri, offered his thoughts to the piece “Mining the Data for Loyalty P…"/>
    <m/>
    <m/>
    <x v="8"/>
    <m/>
    <s v="http://pbs.twimg.com/profile_images/933442473455706112/gp9DOtSx_normal.jpg"/>
    <x v="22"/>
    <s v="https://twitter.com/#!/benrund/status/1095919703510388737"/>
    <m/>
    <m/>
    <s v="1095919703510388737"/>
    <m/>
    <b v="0"/>
    <n v="0"/>
    <s v=""/>
    <b v="0"/>
    <s v="en"/>
    <m/>
    <s v=""/>
    <b v="0"/>
    <n v="4"/>
    <s v="1095738313783291904"/>
    <s v="Twitter for iPhone"/>
    <b v="0"/>
    <s v="1095738313783291904"/>
    <s v="Tweet"/>
    <n v="0"/>
    <n v="0"/>
    <m/>
    <m/>
    <m/>
    <m/>
    <m/>
    <m/>
    <m/>
    <m/>
    <n v="1"/>
    <s v="4"/>
    <s v="4"/>
    <n v="1"/>
    <n v="5"/>
    <n v="0"/>
    <n v="0"/>
    <n v="0"/>
    <n v="0"/>
    <n v="19"/>
    <n v="95"/>
    <n v="20"/>
  </r>
  <r>
    <s v="lizerk"/>
    <s v="csnewsonline"/>
    <m/>
    <m/>
    <m/>
    <m/>
    <m/>
    <m/>
    <m/>
    <m/>
    <s v="No"/>
    <n v="47"/>
    <m/>
    <m/>
    <x v="0"/>
    <d v="2019-02-15T15:41:47.000"/>
    <s v="Are You Leveraging the Loyalty Gold Mine? @RiversandMDM's Director of Product Management, Phani Meduri shares some insights on how to best harness data in this @CSNewsOnline story on Page 62: https://t.co/SwfQpl1d94 https://t.co/dAo1QuJuNQ"/>
    <s v="https://www.nxtbook.com/nxtbooks/ensembleiq/conveniencestorenews_201902/index.php#/1"/>
    <s v="nxtbook.com"/>
    <x v="8"/>
    <s v="https://pbs.twimg.com/media/DzdRQ8QWkAACMXh.jpg"/>
    <s v="https://pbs.twimg.com/media/DzdRQ8QWkAACMXh.jpg"/>
    <x v="23"/>
    <s v="https://twitter.com/#!/lizerk/status/1096434406124863488"/>
    <m/>
    <m/>
    <s v="1096434406124863488"/>
    <m/>
    <b v="0"/>
    <n v="0"/>
    <s v=""/>
    <b v="0"/>
    <s v="en"/>
    <m/>
    <s v=""/>
    <b v="0"/>
    <n v="0"/>
    <s v=""/>
    <s v="Twitter Web Client"/>
    <b v="0"/>
    <s v="1096434406124863488"/>
    <s v="Tweet"/>
    <n v="0"/>
    <n v="0"/>
    <m/>
    <m/>
    <m/>
    <m/>
    <m/>
    <m/>
    <m/>
    <m/>
    <n v="1"/>
    <s v="4"/>
    <s v="4"/>
    <n v="3"/>
    <n v="10"/>
    <n v="0"/>
    <n v="0"/>
    <n v="0"/>
    <n v="0"/>
    <n v="27"/>
    <n v="90"/>
    <n v="30"/>
  </r>
  <r>
    <s v="riversandmdm"/>
    <s v="riversandmdm"/>
    <m/>
    <m/>
    <m/>
    <m/>
    <m/>
    <m/>
    <m/>
    <m/>
    <s v="No"/>
    <n v="48"/>
    <m/>
    <m/>
    <x v="1"/>
    <d v="2019-02-13T17:35:46.000"/>
    <s v="@RiversandMDM Product Management Director, Phani Meduri, offered his thoughts to the piece “Mining the Data for Loy… https://t.co/GOhFkOzd4I"/>
    <s v="https://twitter.com/i/web/status/1095738313783291904"/>
    <s v="twitter.com"/>
    <x v="8"/>
    <m/>
    <s v="http://pbs.twimg.com/profile_images/788297097166618624/HDpOiYPc_normal.jpg"/>
    <x v="24"/>
    <s v="https://twitter.com/#!/riversandmdm/status/1095738313783291904"/>
    <m/>
    <m/>
    <s v="1095738313783291904"/>
    <m/>
    <b v="0"/>
    <n v="0"/>
    <s v="176431110"/>
    <b v="0"/>
    <s v="en"/>
    <m/>
    <s v=""/>
    <b v="0"/>
    <n v="0"/>
    <s v=""/>
    <s v="Twitter Web Client"/>
    <b v="1"/>
    <s v="1095738313783291904"/>
    <s v="Tweet"/>
    <n v="0"/>
    <n v="0"/>
    <m/>
    <m/>
    <m/>
    <m/>
    <m/>
    <m/>
    <m/>
    <m/>
    <n v="1"/>
    <s v="4"/>
    <s v="4"/>
    <n v="0"/>
    <n v="0"/>
    <n v="0"/>
    <n v="0"/>
    <n v="0"/>
    <n v="0"/>
    <n v="17"/>
    <n v="100"/>
    <n v="17"/>
  </r>
  <r>
    <s v="simoneknaap"/>
    <s v="tpnretail"/>
    <m/>
    <m/>
    <m/>
    <m/>
    <m/>
    <m/>
    <m/>
    <m/>
    <s v="No"/>
    <n v="50"/>
    <m/>
    <m/>
    <x v="0"/>
    <d v="2019-02-08T15:30:55.000"/>
    <s v="Eric Ehrlich and Frank Krug of @TPNRETAIL speak about key trends in shopping and retail. #brands #Technology… https://t.co/AvwTtClbIC"/>
    <s v="https://twitter.com/i/web/status/1093894953640644608"/>
    <s v="twitter.com"/>
    <x v="7"/>
    <m/>
    <s v="http://pbs.twimg.com/profile_images/785535689819561984/X5KiijPc_normal.jpg"/>
    <x v="25"/>
    <s v="https://twitter.com/#!/simoneknaap/status/1093894953640644608"/>
    <m/>
    <m/>
    <s v="1093894953640644608"/>
    <m/>
    <b v="0"/>
    <n v="0"/>
    <s v=""/>
    <b v="0"/>
    <s v="en"/>
    <m/>
    <s v=""/>
    <b v="0"/>
    <n v="0"/>
    <s v=""/>
    <s v="Twitter for Android"/>
    <b v="1"/>
    <s v="1093894953640644608"/>
    <s v="Tweet"/>
    <n v="0"/>
    <n v="0"/>
    <m/>
    <m/>
    <m/>
    <m/>
    <m/>
    <m/>
    <m/>
    <m/>
    <n v="1"/>
    <s v="1"/>
    <s v="2"/>
    <n v="0"/>
    <n v="0"/>
    <n v="0"/>
    <n v="0"/>
    <n v="0"/>
    <n v="0"/>
    <n v="17"/>
    <n v="100"/>
    <n v="17"/>
  </r>
  <r>
    <s v="simoneknaap"/>
    <s v="lgus"/>
    <m/>
    <m/>
    <m/>
    <m/>
    <m/>
    <m/>
    <m/>
    <m/>
    <s v="No"/>
    <n v="51"/>
    <m/>
    <m/>
    <x v="0"/>
    <d v="2019-02-08T15:51:05.000"/>
    <s v="Rachel Olson of LG Home Electronics and Nicole Turner of Sandbox Advertising speak about Store Expectations at League of Leaders. @CGTMagazine @Path2PurchaseIQ @LGUS @EnsembleIQ #dallas https://t.co/wB8Yg1imCG"/>
    <m/>
    <m/>
    <x v="13"/>
    <s v="https://pbs.twimg.com/media/Dy5QRw5V4AAqVI_.jpg"/>
    <s v="https://pbs.twimg.com/media/Dy5QRw5V4AAqVI_.jpg"/>
    <x v="26"/>
    <s v="https://twitter.com/#!/simoneknaap/status/1093900031852199936"/>
    <m/>
    <m/>
    <s v="1093900031852199936"/>
    <m/>
    <b v="0"/>
    <n v="2"/>
    <s v=""/>
    <b v="0"/>
    <s v="en"/>
    <m/>
    <s v=""/>
    <b v="0"/>
    <n v="0"/>
    <s v=""/>
    <s v="Twitter for Android"/>
    <b v="0"/>
    <s v="1093900031852199936"/>
    <s v="Tweet"/>
    <n v="0"/>
    <n v="0"/>
    <m/>
    <m/>
    <m/>
    <m/>
    <m/>
    <m/>
    <m/>
    <m/>
    <n v="1"/>
    <s v="1"/>
    <s v="1"/>
    <n v="0"/>
    <n v="0"/>
    <n v="0"/>
    <n v="0"/>
    <n v="0"/>
    <n v="0"/>
    <n v="25"/>
    <n v="100"/>
    <n v="25"/>
  </r>
  <r>
    <s v="simoneknaap"/>
    <s v="quotient"/>
    <m/>
    <m/>
    <m/>
    <m/>
    <m/>
    <m/>
    <m/>
    <m/>
    <s v="No"/>
    <n v="52"/>
    <m/>
    <m/>
    <x v="0"/>
    <d v="2019-02-08T17:03:35.000"/>
    <s v="Evan Shaver of @PepsiCo Allison Ool of @Walmart Joanne Murphy of @Colgate Mike Lane of Meyers and Jason Young of @quotient speak at League of Leaders. @CGTMagazine @Path2PurchaseIQ @EnsembleIQ https://t.co/F35LRC8Z4j"/>
    <m/>
    <m/>
    <x v="8"/>
    <s v="https://pbs.twimg.com/media/Dy5g3vmU8AADN0m.jpg"/>
    <s v="https://pbs.twimg.com/media/Dy5g3vmU8AADN0m.jpg"/>
    <x v="27"/>
    <s v="https://twitter.com/#!/simoneknaap/status/1093918276441251841"/>
    <m/>
    <m/>
    <s v="1093918276441251841"/>
    <m/>
    <b v="0"/>
    <n v="0"/>
    <s v=""/>
    <b v="0"/>
    <s v="en"/>
    <m/>
    <s v=""/>
    <b v="0"/>
    <n v="0"/>
    <s v=""/>
    <s v="Twitter for Android"/>
    <b v="0"/>
    <s v="1093918276441251841"/>
    <s v="Tweet"/>
    <n v="0"/>
    <n v="0"/>
    <m/>
    <m/>
    <m/>
    <m/>
    <m/>
    <m/>
    <m/>
    <m/>
    <n v="1"/>
    <s v="1"/>
    <s v="1"/>
    <m/>
    <m/>
    <m/>
    <m/>
    <m/>
    <m/>
    <m/>
    <m/>
    <m/>
  </r>
  <r>
    <s v="akiunlocks"/>
    <s v="georgiapacific"/>
    <m/>
    <m/>
    <m/>
    <m/>
    <m/>
    <m/>
    <m/>
    <m/>
    <s v="No"/>
    <n v="55"/>
    <m/>
    <m/>
    <x v="0"/>
    <d v="2019-02-08T17:26:00.000"/>
    <s v="This morning Aki's @swanson_scott and Richard Wright of @GeorgiaPacific took the stage at #LeagueofLeaders to talk… https://t.co/0RpMVAJqH2"/>
    <s v="https://twitter.com/i/web/status/1093923918002311168"/>
    <s v="twitter.com"/>
    <x v="2"/>
    <m/>
    <s v="http://pbs.twimg.com/profile_images/905117876398555138/733gCIHj_normal.jpg"/>
    <x v="28"/>
    <s v="https://twitter.com/#!/akiunlocks/status/1093923918002311168"/>
    <m/>
    <m/>
    <s v="1093923918002311168"/>
    <m/>
    <b v="0"/>
    <n v="0"/>
    <s v=""/>
    <b v="0"/>
    <s v="en"/>
    <m/>
    <s v=""/>
    <b v="0"/>
    <n v="0"/>
    <s v=""/>
    <s v="Twitter Web Client"/>
    <b v="1"/>
    <s v="1093923918002311168"/>
    <s v="Tweet"/>
    <n v="0"/>
    <n v="0"/>
    <m/>
    <m/>
    <m/>
    <m/>
    <m/>
    <m/>
    <m/>
    <m/>
    <n v="1"/>
    <s v="5"/>
    <s v="5"/>
    <n v="0"/>
    <n v="0"/>
    <n v="0"/>
    <n v="0"/>
    <n v="0"/>
    <n v="0"/>
    <n v="16"/>
    <n v="100"/>
    <n v="16"/>
  </r>
  <r>
    <s v="simoneknaap"/>
    <s v="georgiapacific"/>
    <m/>
    <m/>
    <m/>
    <m/>
    <m/>
    <m/>
    <m/>
    <m/>
    <s v="No"/>
    <n v="56"/>
    <m/>
    <m/>
    <x v="0"/>
    <d v="2019-02-08T17:26:51.000"/>
    <s v="RT @akiunlocks: This morning Aki's @swanson_scott and Richard Wright of @GeorgiaPacific took the stage at #LeagueofLeaders to talk about fi…"/>
    <m/>
    <m/>
    <x v="2"/>
    <m/>
    <s v="http://pbs.twimg.com/profile_images/785535689819561984/X5KiijPc_normal.jpg"/>
    <x v="29"/>
    <s v="https://twitter.com/#!/simoneknaap/status/1093924128615251968"/>
    <m/>
    <m/>
    <s v="1093924128615251968"/>
    <m/>
    <b v="0"/>
    <n v="0"/>
    <s v=""/>
    <b v="0"/>
    <s v="en"/>
    <m/>
    <s v=""/>
    <b v="0"/>
    <n v="3"/>
    <s v="1093923918002311168"/>
    <s v="Twitter for Android"/>
    <b v="0"/>
    <s v="1093923918002311168"/>
    <s v="Tweet"/>
    <n v="0"/>
    <n v="0"/>
    <m/>
    <m/>
    <m/>
    <m/>
    <m/>
    <m/>
    <m/>
    <m/>
    <n v="1"/>
    <s v="1"/>
    <s v="5"/>
    <m/>
    <m/>
    <m/>
    <m/>
    <m/>
    <m/>
    <m/>
    <m/>
    <m/>
  </r>
  <r>
    <s v="cgtmagazine"/>
    <s v="kelloggsus"/>
    <m/>
    <m/>
    <m/>
    <m/>
    <m/>
    <m/>
    <m/>
    <m/>
    <s v="No"/>
    <n v="61"/>
    <m/>
    <m/>
    <x v="0"/>
    <d v="2019-02-07T15:44:01.000"/>
    <s v="#RCAS19 is thrilled to announce Gurinder Kaur of @KelloggsUS as a 2019 speaker! To see our full list of speakers, agenda and to register visit ➡️ https://t.co/bzdfAiZsXO_x000a_#retailtech #data #analytics #consumergoods https://t.co/Jk28jzKNVZ"/>
    <s v="https://events.ensembleiq.com/rcas-2019"/>
    <s v="ensembleiq.com"/>
    <x v="14"/>
    <s v="https://pbs.twimg.com/media/Dy0FEs1XcAA_h_6.jpg"/>
    <s v="https://pbs.twimg.com/media/Dy0FEs1XcAA_h_6.jpg"/>
    <x v="30"/>
    <s v="https://twitter.com/#!/cgtmagazine/status/1093535865786257410"/>
    <m/>
    <m/>
    <s v="1093535865786257410"/>
    <m/>
    <b v="0"/>
    <n v="2"/>
    <s v=""/>
    <b v="0"/>
    <s v="en"/>
    <m/>
    <s v=""/>
    <b v="0"/>
    <n v="1"/>
    <s v=""/>
    <s v="Buffer"/>
    <b v="0"/>
    <s v="1093535865786257410"/>
    <s v="Tweet"/>
    <n v="0"/>
    <n v="0"/>
    <m/>
    <m/>
    <m/>
    <m/>
    <m/>
    <m/>
    <m/>
    <m/>
    <n v="1"/>
    <s v="1"/>
    <s v="1"/>
    <n v="1"/>
    <n v="3.4482758620689653"/>
    <n v="0"/>
    <n v="0"/>
    <n v="0"/>
    <n v="0"/>
    <n v="28"/>
    <n v="96.55172413793103"/>
    <n v="29"/>
  </r>
  <r>
    <s v="simoneknaap"/>
    <s v="kelloggsus"/>
    <m/>
    <m/>
    <m/>
    <m/>
    <m/>
    <m/>
    <m/>
    <m/>
    <s v="No"/>
    <n v="62"/>
    <m/>
    <m/>
    <x v="0"/>
    <d v="2019-02-07T16:36:03.000"/>
    <s v="RT @CGTMagazine: #RCAS19 is thrilled to announce Gurinder Kaur of @KelloggsUS as a 2019 speaker! To see our full list of speakers, agenda a…"/>
    <m/>
    <m/>
    <x v="15"/>
    <m/>
    <s v="http://pbs.twimg.com/profile_images/785535689819561984/X5KiijPc_normal.jpg"/>
    <x v="31"/>
    <s v="https://twitter.com/#!/simoneknaap/status/1093548959170203649"/>
    <m/>
    <m/>
    <s v="1093548959170203649"/>
    <m/>
    <b v="0"/>
    <n v="0"/>
    <s v=""/>
    <b v="0"/>
    <s v="en"/>
    <m/>
    <s v=""/>
    <b v="0"/>
    <n v="1"/>
    <s v="1093535865786257410"/>
    <s v="Twitter for Android"/>
    <b v="0"/>
    <s v="1093535865786257410"/>
    <s v="Tweet"/>
    <n v="0"/>
    <n v="0"/>
    <m/>
    <m/>
    <m/>
    <m/>
    <m/>
    <m/>
    <m/>
    <m/>
    <n v="2"/>
    <s v="1"/>
    <s v="1"/>
    <n v="1"/>
    <n v="4.166666666666667"/>
    <n v="0"/>
    <n v="0"/>
    <n v="0"/>
    <n v="0"/>
    <n v="23"/>
    <n v="95.83333333333333"/>
    <n v="24"/>
  </r>
  <r>
    <s v="simoneknaap"/>
    <s v="kelloggsus"/>
    <m/>
    <m/>
    <m/>
    <m/>
    <m/>
    <m/>
    <m/>
    <m/>
    <s v="No"/>
    <n v="63"/>
    <m/>
    <m/>
    <x v="0"/>
    <d v="2019-02-13T17:16:02.000"/>
    <s v="What do @Walmart @Kroger @Campbells @KelloggsUS &amp;amp; @MadTreeBrewing have in common? They all have execs speaking at #RCAS19! Join us April 25-27 in Chicago. Register at https://t.co/yiQZ1RxLB3 https://t.co/3C2nvjtt0L"/>
    <s v="https://events.ensembleiq.com/rcas-2019"/>
    <s v="ensembleiq.com"/>
    <x v="15"/>
    <s v="https://pbs.twimg.com/media/DzTTrDqXgAED2WJ.jpg"/>
    <s v="https://pbs.twimg.com/media/DzTTrDqXgAED2WJ.jpg"/>
    <x v="32"/>
    <s v="https://twitter.com/#!/simoneknaap/status/1095733348742381569"/>
    <m/>
    <m/>
    <s v="1095733348742381569"/>
    <m/>
    <b v="0"/>
    <n v="0"/>
    <s v=""/>
    <b v="0"/>
    <s v="en"/>
    <m/>
    <s v=""/>
    <b v="0"/>
    <n v="0"/>
    <s v=""/>
    <s v="Buffer"/>
    <b v="0"/>
    <s v="1095733348742381569"/>
    <s v="Tweet"/>
    <n v="0"/>
    <n v="0"/>
    <m/>
    <m/>
    <m/>
    <m/>
    <m/>
    <m/>
    <m/>
    <m/>
    <n v="2"/>
    <s v="1"/>
    <s v="1"/>
    <m/>
    <m/>
    <m/>
    <m/>
    <m/>
    <m/>
    <m/>
    <m/>
    <m/>
  </r>
  <r>
    <s v="cgtmagazine"/>
    <s v="madtreebrewing"/>
    <m/>
    <m/>
    <m/>
    <m/>
    <m/>
    <m/>
    <m/>
    <m/>
    <s v="No"/>
    <n v="68"/>
    <m/>
    <m/>
    <x v="0"/>
    <d v="2019-02-13T15:44:01.000"/>
    <s v="#RCAS19 is thrilled to announce Brady Duncan of @MadTreeBrewing as a 2019 speaker! Join us in Chicago on April 24-26! To learn more about Brady, view the full agenda and to register visit https://t.co/nZJWnWXKA8_x000a_#data #analytics #retailtech #consumergoods https://t.co/7aCPDghtcN"/>
    <s v="https://events.ensembleiq.com/rcas-2019/208595"/>
    <s v="ensembleiq.com"/>
    <x v="16"/>
    <s v="https://pbs.twimg.com/media/DzS-nLhXQAErVba.jpg"/>
    <s v="https://pbs.twimg.com/media/DzS-nLhXQAErVba.jpg"/>
    <x v="33"/>
    <s v="https://twitter.com/#!/cgtmagazine/status/1095710191121846272"/>
    <m/>
    <m/>
    <s v="1095710191121846272"/>
    <m/>
    <b v="0"/>
    <n v="1"/>
    <s v=""/>
    <b v="0"/>
    <s v="en"/>
    <m/>
    <s v=""/>
    <b v="0"/>
    <n v="0"/>
    <s v=""/>
    <s v="Buffer"/>
    <b v="0"/>
    <s v="1095710191121846272"/>
    <s v="Tweet"/>
    <n v="0"/>
    <n v="0"/>
    <m/>
    <m/>
    <m/>
    <m/>
    <m/>
    <m/>
    <m/>
    <m/>
    <n v="1"/>
    <s v="1"/>
    <s v="1"/>
    <n v="1"/>
    <n v="2.6315789473684212"/>
    <n v="0"/>
    <n v="0"/>
    <n v="0"/>
    <n v="0"/>
    <n v="37"/>
    <n v="97.36842105263158"/>
    <n v="38"/>
  </r>
  <r>
    <s v="simoneknaap"/>
    <s v="madtreebrewing"/>
    <m/>
    <m/>
    <m/>
    <m/>
    <m/>
    <m/>
    <m/>
    <m/>
    <s v="No"/>
    <n v="70"/>
    <m/>
    <m/>
    <x v="0"/>
    <d v="2019-02-14T12:58:49.000"/>
    <s v="RT @CGTMagazine: #RCAS19 is thrilled to announce Brady Duncan of @MadTreeBrewing as a 2019 speaker! Join us in Chicago on April 24-26! To l…"/>
    <m/>
    <m/>
    <x v="15"/>
    <m/>
    <s v="http://pbs.twimg.com/profile_images/785535689819561984/X5KiijPc_normal.jpg"/>
    <x v="34"/>
    <s v="https://twitter.com/#!/simoneknaap/status/1096031006501584897"/>
    <m/>
    <m/>
    <s v="1096031006501584897"/>
    <m/>
    <b v="0"/>
    <n v="0"/>
    <s v=""/>
    <b v="0"/>
    <s v="en"/>
    <m/>
    <s v=""/>
    <b v="0"/>
    <n v="1"/>
    <s v="1095710191121846272"/>
    <s v="Twitter for Android"/>
    <b v="0"/>
    <s v="1095710191121846272"/>
    <s v="Tweet"/>
    <n v="0"/>
    <n v="0"/>
    <m/>
    <m/>
    <m/>
    <m/>
    <m/>
    <m/>
    <m/>
    <m/>
    <n v="2"/>
    <s v="1"/>
    <s v="1"/>
    <n v="1"/>
    <n v="4"/>
    <n v="0"/>
    <n v="0"/>
    <n v="0"/>
    <n v="0"/>
    <n v="24"/>
    <n v="96"/>
    <n v="25"/>
  </r>
  <r>
    <s v="sap_cp"/>
    <s v="lorimitchellkel"/>
    <m/>
    <m/>
    <m/>
    <m/>
    <m/>
    <m/>
    <m/>
    <m/>
    <s v="No"/>
    <n v="71"/>
    <m/>
    <m/>
    <x v="0"/>
    <d v="2019-02-19T16:25:07.000"/>
    <s v="SAP's @LoriMitchellKel explains how SAP's platform #blockchain solution uses trace-and-track technology to secure food safety confidence in food retailers and consumers alike in @pgrocer: https://t.co/pcDyJ2gsfo https://t.co/VGSzYj5CsT"/>
    <s v="https://www.nxtbook.com/nxtbooks/ensembleiq/pg_201902/index.php#/80"/>
    <s v="nxtbook.com"/>
    <x v="17"/>
    <s v="https://pbs.twimg.com/tweet_video_thumb/DzyBiJdW0AImg59.jpg"/>
    <s v="https://pbs.twimg.com/tweet_video_thumb/DzyBiJdW0AImg59.jpg"/>
    <x v="35"/>
    <s v="https://twitter.com/#!/sap_cp/status/1097894859485130757"/>
    <m/>
    <m/>
    <s v="1097894859485130757"/>
    <m/>
    <b v="0"/>
    <n v="0"/>
    <s v=""/>
    <b v="0"/>
    <s v="en"/>
    <m/>
    <s v=""/>
    <b v="0"/>
    <n v="0"/>
    <s v=""/>
    <s v="Sprinklr"/>
    <b v="0"/>
    <s v="1097894859485130757"/>
    <s v="Tweet"/>
    <n v="0"/>
    <n v="0"/>
    <m/>
    <m/>
    <m/>
    <m/>
    <m/>
    <m/>
    <m/>
    <m/>
    <n v="1"/>
    <s v="3"/>
    <s v="3"/>
    <n v="2"/>
    <n v="7.6923076923076925"/>
    <n v="0"/>
    <n v="0"/>
    <n v="0"/>
    <n v="0"/>
    <n v="24"/>
    <n v="92.3076923076923"/>
    <n v="26"/>
  </r>
  <r>
    <s v="simoneknaap"/>
    <s v="pgrocer"/>
    <m/>
    <m/>
    <m/>
    <m/>
    <m/>
    <m/>
    <m/>
    <m/>
    <s v="No"/>
    <n v="73"/>
    <m/>
    <m/>
    <x v="0"/>
    <d v="2019-02-12T05:08:00.000"/>
    <s v="RT @EnsembleIQ: Only a few weeks left to honor an outstanding woman at your company with a @pgrocer Top Women in Grocery nomination!! Nomin…"/>
    <m/>
    <m/>
    <x v="8"/>
    <m/>
    <s v="http://pbs.twimg.com/profile_images/785535689819561984/X5KiijPc_normal.jpg"/>
    <x v="36"/>
    <s v="https://twitter.com/#!/simoneknaap/status/1095187746371584001"/>
    <m/>
    <m/>
    <s v="1095187746371584001"/>
    <m/>
    <b v="0"/>
    <n v="0"/>
    <s v=""/>
    <b v="0"/>
    <s v="en"/>
    <m/>
    <s v=""/>
    <b v="0"/>
    <n v="0"/>
    <s v="1095020650127867906"/>
    <s v="Buffer"/>
    <b v="0"/>
    <s v="1095020650127867906"/>
    <s v="Tweet"/>
    <n v="0"/>
    <n v="0"/>
    <m/>
    <m/>
    <m/>
    <m/>
    <m/>
    <m/>
    <m/>
    <m/>
    <n v="1"/>
    <s v="1"/>
    <s v="3"/>
    <n v="3"/>
    <n v="12.5"/>
    <n v="0"/>
    <n v="0"/>
    <n v="0"/>
    <n v="0"/>
    <n v="21"/>
    <n v="87.5"/>
    <n v="24"/>
  </r>
  <r>
    <s v="ensembleiq"/>
    <s v="pgrocer"/>
    <m/>
    <m/>
    <m/>
    <m/>
    <m/>
    <m/>
    <m/>
    <m/>
    <s v="No"/>
    <n v="74"/>
    <m/>
    <m/>
    <x v="0"/>
    <d v="2019-02-11T18:04:02.000"/>
    <s v="Only a few weeks left to honor an outstanding woman at your company with a @pgrocer Top Women in Grocery nomination!! Nominate Now: https://t.co/0pHCC3chDr_x000a_#twig2019 #topwomeningrocery #topwomen #grocery #groceryindustry https://t.co/BDEd8qfaWd"/>
    <s v="https://lnkd.in/dCKWHts"/>
    <s v="lnkd.in"/>
    <x v="18"/>
    <s v="https://pbs.twimg.com/media/DzJLemKX4AAG5yG.jpg"/>
    <s v="https://pbs.twimg.com/media/DzJLemKX4AAG5yG.jpg"/>
    <x v="37"/>
    <s v="https://twitter.com/#!/ensembleiq/status/1095020650127867906"/>
    <m/>
    <m/>
    <s v="1095020650127867906"/>
    <m/>
    <b v="0"/>
    <n v="0"/>
    <s v=""/>
    <b v="0"/>
    <s v="en"/>
    <m/>
    <s v=""/>
    <b v="0"/>
    <n v="0"/>
    <s v=""/>
    <s v="Buffer"/>
    <b v="0"/>
    <s v="1095020650127867906"/>
    <s v="Tweet"/>
    <n v="0"/>
    <n v="0"/>
    <m/>
    <m/>
    <m/>
    <m/>
    <m/>
    <m/>
    <m/>
    <m/>
    <n v="1"/>
    <s v="2"/>
    <s v="3"/>
    <n v="3"/>
    <n v="10.714285714285714"/>
    <n v="0"/>
    <n v="0"/>
    <n v="0"/>
    <n v="0"/>
    <n v="25"/>
    <n v="89.28571428571429"/>
    <n v="28"/>
  </r>
  <r>
    <s v="simoneknaap"/>
    <s v="ensembleiq"/>
    <m/>
    <m/>
    <m/>
    <m/>
    <m/>
    <m/>
    <m/>
    <m/>
    <s v="No"/>
    <n v="75"/>
    <m/>
    <m/>
    <x v="0"/>
    <d v="2019-02-07T00:03:16.000"/>
    <s v="Getting the party started at League of Leaders! #Dallas @Path2PurchaseIQ #mocktail @EnsembleIQ https://t.co/JwNHrtVwCt"/>
    <m/>
    <m/>
    <x v="6"/>
    <s v="https://pbs.twimg.com/media/DywtvnwV4AA8oE7.jpg"/>
    <s v="https://pbs.twimg.com/media/DywtvnwV4AA8oE7.jpg"/>
    <x v="38"/>
    <s v="https://twitter.com/#!/simoneknaap/status/1093299118041108481"/>
    <m/>
    <m/>
    <s v="1093299118041108481"/>
    <m/>
    <b v="0"/>
    <n v="2"/>
    <s v=""/>
    <b v="0"/>
    <s v="en"/>
    <m/>
    <s v=""/>
    <b v="0"/>
    <n v="1"/>
    <s v=""/>
    <s v="Twitter for Android"/>
    <b v="0"/>
    <s v="1093299118041108481"/>
    <s v="Tweet"/>
    <n v="0"/>
    <n v="0"/>
    <m/>
    <m/>
    <m/>
    <m/>
    <m/>
    <m/>
    <m/>
    <m/>
    <n v="6"/>
    <s v="1"/>
    <s v="2"/>
    <m/>
    <m/>
    <m/>
    <m/>
    <m/>
    <m/>
    <m/>
    <m/>
    <m/>
  </r>
  <r>
    <s v="simoneknaap"/>
    <s v="ensembleiq"/>
    <m/>
    <m/>
    <m/>
    <m/>
    <m/>
    <m/>
    <m/>
    <m/>
    <s v="No"/>
    <n v="76"/>
    <m/>
    <m/>
    <x v="0"/>
    <d v="2019-02-07T14:55:23.000"/>
    <s v="Terese Herbig kicks off the @Path2PurchaseIQ League of Leaders event in #Dallas. #ConsumerGoods #marketing #brands @EnsembleIQ #leadership #trends https://t.co/LvqoG0cxXq"/>
    <m/>
    <m/>
    <x v="19"/>
    <s v="https://pbs.twimg.com/media/Dyz58CfU0AEEEXj.jpg"/>
    <s v="https://pbs.twimg.com/media/Dyz58CfU0AEEEXj.jpg"/>
    <x v="39"/>
    <s v="https://twitter.com/#!/simoneknaap/status/1093523625871843330"/>
    <m/>
    <m/>
    <s v="1093523625871843330"/>
    <m/>
    <b v="0"/>
    <n v="0"/>
    <s v=""/>
    <b v="0"/>
    <s v="en"/>
    <m/>
    <s v=""/>
    <b v="0"/>
    <n v="0"/>
    <s v=""/>
    <s v="Twitter for Android"/>
    <b v="0"/>
    <s v="1093523625871843330"/>
    <s v="Tweet"/>
    <n v="0"/>
    <n v="0"/>
    <m/>
    <m/>
    <m/>
    <m/>
    <m/>
    <m/>
    <m/>
    <m/>
    <n v="6"/>
    <s v="1"/>
    <s v="2"/>
    <m/>
    <m/>
    <m/>
    <m/>
    <m/>
    <m/>
    <m/>
    <m/>
    <m/>
  </r>
  <r>
    <s v="simoneknaap"/>
    <s v="ensembleiq"/>
    <m/>
    <m/>
    <m/>
    <m/>
    <m/>
    <m/>
    <m/>
    <m/>
    <s v="No"/>
    <n v="77"/>
    <m/>
    <m/>
    <x v="0"/>
    <d v="2019-02-07T15:17:10.000"/>
    <s v="It is a packed house at the League of Leaders in #Dallas. @EnsembleIQ @CGTMagazine @Path2PurchaseIQ #ConsumerGoods #brands #trends https://t.co/3oNTaxLgdA"/>
    <m/>
    <m/>
    <x v="20"/>
    <s v="https://pbs.twimg.com/media/Dyz-6cBUYAEmbul.jpg"/>
    <s v="https://pbs.twimg.com/media/Dyz-6cBUYAEmbul.jpg"/>
    <x v="40"/>
    <s v="https://twitter.com/#!/simoneknaap/status/1093529106271125504"/>
    <m/>
    <m/>
    <s v="1093529106271125504"/>
    <m/>
    <b v="0"/>
    <n v="0"/>
    <s v=""/>
    <b v="0"/>
    <s v="en"/>
    <m/>
    <s v=""/>
    <b v="0"/>
    <n v="1"/>
    <s v=""/>
    <s v="Twitter for Android"/>
    <b v="0"/>
    <s v="1093529106271125504"/>
    <s v="Tweet"/>
    <n v="0"/>
    <n v="0"/>
    <m/>
    <m/>
    <m/>
    <m/>
    <m/>
    <m/>
    <m/>
    <m/>
    <n v="6"/>
    <s v="1"/>
    <s v="2"/>
    <m/>
    <m/>
    <m/>
    <m/>
    <m/>
    <m/>
    <m/>
    <m/>
    <m/>
  </r>
  <r>
    <s v="ensembleiq"/>
    <s v="ensembleiq"/>
    <m/>
    <m/>
    <m/>
    <m/>
    <m/>
    <m/>
    <m/>
    <m/>
    <s v="No"/>
    <n v="81"/>
    <m/>
    <m/>
    <x v="1"/>
    <d v="2019-02-12T21:16:02.000"/>
    <s v="Look familiar? With the list of things to stay on top of work and keeping up with the pace of change, how do you cu… https://t.co/FjgjlYbEBT"/>
    <s v="https://twitter.com/i/web/status/1095431355960360960"/>
    <s v="twitter.com"/>
    <x v="8"/>
    <m/>
    <s v="http://pbs.twimg.com/profile_images/763785096436461568/Gmu9I3qZ_normal.jpg"/>
    <x v="41"/>
    <s v="https://twitter.com/#!/ensembleiq/status/1095431355960360960"/>
    <m/>
    <m/>
    <s v="1095431355960360960"/>
    <m/>
    <b v="0"/>
    <n v="0"/>
    <s v=""/>
    <b v="0"/>
    <s v="en"/>
    <m/>
    <s v=""/>
    <b v="0"/>
    <n v="0"/>
    <s v=""/>
    <s v="Buffer"/>
    <b v="1"/>
    <s v="1095431355960360960"/>
    <s v="Tweet"/>
    <n v="0"/>
    <n v="0"/>
    <m/>
    <m/>
    <m/>
    <m/>
    <m/>
    <m/>
    <m/>
    <m/>
    <n v="2"/>
    <s v="2"/>
    <s v="2"/>
    <n v="2"/>
    <n v="8"/>
    <n v="0"/>
    <n v="0"/>
    <n v="0"/>
    <n v="0"/>
    <n v="23"/>
    <n v="92"/>
    <n v="25"/>
  </r>
  <r>
    <s v="ensembleiq"/>
    <s v="ensembleiq"/>
    <m/>
    <m/>
    <m/>
    <m/>
    <m/>
    <m/>
    <m/>
    <m/>
    <s v="No"/>
    <n v="82"/>
    <m/>
    <m/>
    <x v="1"/>
    <d v="2019-02-19T23:16:01.000"/>
    <s v="Back by popular demand! Our #ShopperMarketing Bootcamp teaches you the key principles for driving #shopper engageme… https://t.co/V7JtKZWGvM"/>
    <s v="https://twitter.com/i/web/status/1097998265839173633"/>
    <s v="twitter.com"/>
    <x v="21"/>
    <m/>
    <s v="http://pbs.twimg.com/profile_images/763785096436461568/Gmu9I3qZ_normal.jpg"/>
    <x v="42"/>
    <s v="https://twitter.com/#!/ensembleiq/status/1097998265839173633"/>
    <m/>
    <m/>
    <s v="1097998265839173633"/>
    <m/>
    <b v="0"/>
    <n v="0"/>
    <s v=""/>
    <b v="0"/>
    <s v="en"/>
    <m/>
    <s v=""/>
    <b v="0"/>
    <n v="0"/>
    <s v=""/>
    <s v="Buffer"/>
    <b v="1"/>
    <s v="1097998265839173633"/>
    <s v="Tweet"/>
    <n v="0"/>
    <n v="0"/>
    <m/>
    <m/>
    <m/>
    <m/>
    <m/>
    <m/>
    <m/>
    <m/>
    <n v="2"/>
    <s v="2"/>
    <s v="2"/>
    <n v="1"/>
    <n v="6.25"/>
    <n v="0"/>
    <n v="0"/>
    <n v="0"/>
    <n v="0"/>
    <n v="15"/>
    <n v="93.75"/>
    <n v="16"/>
  </r>
  <r>
    <s v="path2purchaseiq"/>
    <s v="ensembleiq"/>
    <m/>
    <m/>
    <m/>
    <m/>
    <m/>
    <m/>
    <m/>
    <m/>
    <s v="No"/>
    <n v="83"/>
    <m/>
    <m/>
    <x v="0"/>
    <d v="2019-02-07T20:37:16.000"/>
    <s v="RT @SimoneKnaap: It is a packed house at the League of Leaders in #Dallas. @EnsembleIQ @CGTMagazine @Path2PurchaseIQ #ConsumerGoods #brands…"/>
    <m/>
    <m/>
    <x v="22"/>
    <m/>
    <s v="http://pbs.twimg.com/profile_images/877962175997812736/iyfQEmTp_normal.jpg"/>
    <x v="43"/>
    <s v="https://twitter.com/#!/path2purchaseiq/status/1093609662132510720"/>
    <m/>
    <m/>
    <s v="1093609662132510720"/>
    <m/>
    <b v="0"/>
    <n v="0"/>
    <s v=""/>
    <b v="0"/>
    <s v="en"/>
    <m/>
    <s v=""/>
    <b v="0"/>
    <n v="1"/>
    <s v="1093529106271125504"/>
    <s v="Twitter Web Client"/>
    <b v="0"/>
    <s v="1093529106271125504"/>
    <s v="Tweet"/>
    <n v="0"/>
    <n v="0"/>
    <m/>
    <m/>
    <m/>
    <m/>
    <m/>
    <m/>
    <m/>
    <m/>
    <n v="1"/>
    <s v="2"/>
    <s v="2"/>
    <m/>
    <m/>
    <m/>
    <m/>
    <m/>
    <m/>
    <m/>
    <m/>
    <m/>
  </r>
  <r>
    <s v="simoneknaap"/>
    <s v="path2purchaseiq"/>
    <m/>
    <m/>
    <m/>
    <m/>
    <m/>
    <m/>
    <m/>
    <m/>
    <s v="Yes"/>
    <n v="89"/>
    <m/>
    <m/>
    <x v="0"/>
    <d v="2019-02-07T19:03:04.000"/>
    <s v="RT @Path2PurchaseIQ: Shopper marketing is not a siloed department, but a discipline that #sales, #marketing and everyone in between needs t…"/>
    <m/>
    <m/>
    <x v="23"/>
    <m/>
    <s v="http://pbs.twimg.com/profile_images/785535689819561984/X5KiijPc_normal.jpg"/>
    <x v="44"/>
    <s v="https://twitter.com/#!/simoneknaap/status/1093585954428862465"/>
    <m/>
    <m/>
    <s v="1093585954428862465"/>
    <m/>
    <b v="0"/>
    <n v="0"/>
    <s v=""/>
    <b v="0"/>
    <s v="en"/>
    <m/>
    <s v=""/>
    <b v="0"/>
    <n v="1"/>
    <s v="1093579150378582016"/>
    <s v="Twitter for Android"/>
    <b v="0"/>
    <s v="1093579150378582016"/>
    <s v="Tweet"/>
    <n v="0"/>
    <n v="0"/>
    <m/>
    <m/>
    <m/>
    <m/>
    <m/>
    <m/>
    <m/>
    <m/>
    <n v="8"/>
    <s v="1"/>
    <s v="2"/>
    <n v="0"/>
    <n v="0"/>
    <n v="0"/>
    <n v="0"/>
    <n v="0"/>
    <n v="0"/>
    <n v="21"/>
    <n v="100"/>
    <n v="21"/>
  </r>
  <r>
    <s v="simoneknaap"/>
    <s v="cgtmagazine"/>
    <m/>
    <m/>
    <m/>
    <m/>
    <m/>
    <m/>
    <m/>
    <m/>
    <s v="No"/>
    <n v="90"/>
    <m/>
    <m/>
    <x v="0"/>
    <d v="2019-02-08T05:08:00.000"/>
    <s v="RT @CGTMagazine: Did you know that 34% of #retailers &amp;amp; 26% of #consumergoods companies say #artificialintelligence &amp;amp; #machinelearning are a…"/>
    <m/>
    <m/>
    <x v="24"/>
    <m/>
    <s v="http://pbs.twimg.com/profile_images/785535689819561984/X5KiijPc_normal.jpg"/>
    <x v="45"/>
    <s v="https://twitter.com/#!/simoneknaap/status/1093738193864876032"/>
    <m/>
    <m/>
    <s v="1093738193864876032"/>
    <m/>
    <b v="0"/>
    <n v="0"/>
    <s v=""/>
    <b v="0"/>
    <s v="en"/>
    <m/>
    <s v=""/>
    <b v="0"/>
    <n v="3"/>
    <s v="1092830444721225736"/>
    <s v="Buffer"/>
    <b v="0"/>
    <s v="1092830444721225736"/>
    <s v="Tweet"/>
    <n v="0"/>
    <n v="0"/>
    <m/>
    <m/>
    <m/>
    <m/>
    <m/>
    <m/>
    <m/>
    <m/>
    <n v="7"/>
    <s v="1"/>
    <s v="1"/>
    <n v="0"/>
    <n v="0"/>
    <n v="0"/>
    <n v="0"/>
    <n v="0"/>
    <n v="0"/>
    <n v="20"/>
    <n v="100"/>
    <n v="20"/>
  </r>
  <r>
    <s v="simoneknaap"/>
    <s v="path2purchaseiq"/>
    <m/>
    <m/>
    <m/>
    <m/>
    <m/>
    <m/>
    <m/>
    <m/>
    <s v="Yes"/>
    <n v="91"/>
    <m/>
    <m/>
    <x v="0"/>
    <d v="2019-02-08T15:10:37.000"/>
    <s v="Albert Guffanti of @Path2PurchaseIQ welcomes attendees to the final day of League of Leaders. #consumergoods… https://t.co/jKdoE3Vqix"/>
    <s v="https://twitter.com/i/web/status/1093889846244970496"/>
    <s v="twitter.com"/>
    <x v="25"/>
    <m/>
    <s v="http://pbs.twimg.com/profile_images/785535689819561984/X5KiijPc_normal.jpg"/>
    <x v="46"/>
    <s v="https://twitter.com/#!/simoneknaap/status/1093889846244970496"/>
    <m/>
    <m/>
    <s v="1093889846244970496"/>
    <m/>
    <b v="0"/>
    <n v="0"/>
    <s v=""/>
    <b v="0"/>
    <s v="en"/>
    <m/>
    <s v=""/>
    <b v="0"/>
    <n v="0"/>
    <s v=""/>
    <s v="Twitter for Android"/>
    <b v="1"/>
    <s v="1093889846244970496"/>
    <s v="Tweet"/>
    <n v="0"/>
    <n v="0"/>
    <m/>
    <m/>
    <m/>
    <m/>
    <m/>
    <m/>
    <m/>
    <m/>
    <n v="8"/>
    <s v="1"/>
    <s v="2"/>
    <n v="0"/>
    <n v="0"/>
    <n v="0"/>
    <n v="0"/>
    <n v="0"/>
    <n v="0"/>
    <n v="15"/>
    <n v="100"/>
    <n v="15"/>
  </r>
  <r>
    <s v="simoneknaap"/>
    <s v="simoneknaap"/>
    <m/>
    <m/>
    <m/>
    <m/>
    <m/>
    <m/>
    <m/>
    <m/>
    <s v="No"/>
    <n v="94"/>
    <m/>
    <m/>
    <x v="1"/>
    <d v="2019-02-08T16:29:09.000"/>
    <s v="Scott Swanson of Aki Technologies and Richard Wright of Georgia-Pacific speak about &quot;The Right Moments to Reach Mod… https://t.co/cv5rowlSi8"/>
    <s v="https://twitter.com/i/web/status/1093909609931304960"/>
    <s v="twitter.com"/>
    <x v="8"/>
    <m/>
    <s v="http://pbs.twimg.com/profile_images/785535689819561984/X5KiijPc_normal.jpg"/>
    <x v="47"/>
    <s v="https://twitter.com/#!/simoneknaap/status/1093909609931304960"/>
    <m/>
    <m/>
    <s v="1093909609931304960"/>
    <m/>
    <b v="0"/>
    <n v="0"/>
    <s v=""/>
    <b v="0"/>
    <s v="en"/>
    <m/>
    <s v=""/>
    <b v="0"/>
    <n v="0"/>
    <s v=""/>
    <s v="Twitter for Android"/>
    <b v="1"/>
    <s v="1093909609931304960"/>
    <s v="Tweet"/>
    <n v="0"/>
    <n v="0"/>
    <m/>
    <m/>
    <m/>
    <m/>
    <m/>
    <m/>
    <m/>
    <m/>
    <n v="3"/>
    <s v="1"/>
    <s v="1"/>
    <n v="1"/>
    <n v="5.2631578947368425"/>
    <n v="0"/>
    <n v="0"/>
    <n v="0"/>
    <n v="0"/>
    <n v="18"/>
    <n v="94.73684210526316"/>
    <n v="19"/>
  </r>
  <r>
    <s v="simoneknaap"/>
    <s v="simoneknaap"/>
    <m/>
    <m/>
    <m/>
    <m/>
    <m/>
    <m/>
    <m/>
    <m/>
    <s v="No"/>
    <n v="98"/>
    <m/>
    <m/>
    <x v="1"/>
    <d v="2019-02-15T22:08:02.000"/>
    <s v="You have the #data &amp;amp; #analytics… now you need a #community. Join us at #RCAS19 where the #retailer &amp;amp; #consumergoods community comes together to discuss #bestpractices, #network and discover how to better leverage your data for success. View full details: https://t.co/yiQZ1RxLB3 https://t.co/JBmXVGffCN"/>
    <s v="https://events.ensembleiq.com/rcas-2019"/>
    <s v="ensembleiq.com"/>
    <x v="26"/>
    <s v="https://pbs.twimg.com/media/DzeprxBWkAIkLpK.jpg"/>
    <s v="https://pbs.twimg.com/media/DzeprxBWkAIkLpK.jpg"/>
    <x v="48"/>
    <s v="https://twitter.com/#!/simoneknaap/status/1096531605932388352"/>
    <m/>
    <m/>
    <s v="1096531605932388352"/>
    <m/>
    <b v="0"/>
    <n v="0"/>
    <s v=""/>
    <b v="0"/>
    <s v="en"/>
    <m/>
    <s v=""/>
    <b v="0"/>
    <n v="0"/>
    <s v=""/>
    <s v="Buffer"/>
    <b v="0"/>
    <s v="1096531605932388352"/>
    <s v="Tweet"/>
    <n v="0"/>
    <n v="0"/>
    <m/>
    <m/>
    <m/>
    <m/>
    <m/>
    <m/>
    <m/>
    <m/>
    <n v="3"/>
    <s v="1"/>
    <s v="1"/>
    <n v="3"/>
    <n v="7.5"/>
    <n v="0"/>
    <n v="0"/>
    <n v="0"/>
    <n v="0"/>
    <n v="37"/>
    <n v="92.5"/>
    <n v="40"/>
  </r>
  <r>
    <s v="simoneknaap"/>
    <s v="path2purchaseiq"/>
    <m/>
    <m/>
    <m/>
    <m/>
    <m/>
    <m/>
    <m/>
    <m/>
    <s v="Yes"/>
    <n v="99"/>
    <m/>
    <m/>
    <x v="0"/>
    <d v="2019-02-18T17:16:00.000"/>
    <s v="RT @Path2PurchaseIQ: How do you effectively drive #shopper engagement? Which methods are best when building strategies and programs? Join o…"/>
    <m/>
    <m/>
    <x v="27"/>
    <m/>
    <s v="http://pbs.twimg.com/profile_images/785535689819561984/X5KiijPc_normal.jpg"/>
    <x v="49"/>
    <s v="https://twitter.com/#!/simoneknaap/status/1097545279086227456"/>
    <m/>
    <m/>
    <s v="1097545279086227456"/>
    <m/>
    <b v="0"/>
    <n v="0"/>
    <s v=""/>
    <b v="0"/>
    <s v="en"/>
    <m/>
    <s v=""/>
    <b v="0"/>
    <n v="1"/>
    <s v="1095716739822825473"/>
    <s v="Buffer"/>
    <b v="0"/>
    <s v="1095716739822825473"/>
    <s v="Tweet"/>
    <n v="0"/>
    <n v="0"/>
    <m/>
    <m/>
    <m/>
    <m/>
    <m/>
    <m/>
    <m/>
    <m/>
    <n v="8"/>
    <s v="1"/>
    <s v="2"/>
    <n v="2"/>
    <n v="10"/>
    <n v="0"/>
    <n v="0"/>
    <n v="0"/>
    <n v="0"/>
    <n v="18"/>
    <n v="90"/>
    <n v="20"/>
  </r>
  <r>
    <s v="simoneknaap"/>
    <s v="cgtmagazine"/>
    <m/>
    <m/>
    <m/>
    <m/>
    <m/>
    <m/>
    <m/>
    <m/>
    <s v="No"/>
    <n v="100"/>
    <m/>
    <m/>
    <x v="0"/>
    <d v="2019-02-18T23:10:01.000"/>
    <s v="RT @CGTMagazine: Join us at #RCAS19!. It's more than an event it's an #experience. Enjoy keynotes, general session, networking and more. Re…"/>
    <m/>
    <m/>
    <x v="28"/>
    <m/>
    <s v="http://pbs.twimg.com/profile_images/785535689819561984/X5KiijPc_normal.jpg"/>
    <x v="50"/>
    <s v="https://twitter.com/#!/simoneknaap/status/1097634368531689473"/>
    <m/>
    <m/>
    <s v="1097634368531689473"/>
    <m/>
    <b v="0"/>
    <n v="0"/>
    <s v=""/>
    <b v="0"/>
    <s v="en"/>
    <m/>
    <s v=""/>
    <b v="0"/>
    <n v="1"/>
    <s v="1090999149204594688"/>
    <s v="Buffer"/>
    <b v="0"/>
    <s v="1090999149204594688"/>
    <s v="Tweet"/>
    <n v="0"/>
    <n v="0"/>
    <m/>
    <m/>
    <m/>
    <m/>
    <m/>
    <m/>
    <m/>
    <m/>
    <n v="7"/>
    <s v="1"/>
    <s v="1"/>
    <n v="1"/>
    <n v="4.545454545454546"/>
    <n v="0"/>
    <n v="0"/>
    <n v="0"/>
    <n v="0"/>
    <n v="21"/>
    <n v="95.45454545454545"/>
    <n v="22"/>
  </r>
  <r>
    <s v="simoneknaap"/>
    <s v="simoneknaap"/>
    <m/>
    <m/>
    <m/>
    <m/>
    <m/>
    <m/>
    <m/>
    <m/>
    <s v="No"/>
    <n v="101"/>
    <m/>
    <m/>
    <x v="1"/>
    <d v="2019-02-19T04:19:01.000"/>
    <s v="Looking to learn more about #artificialintelligence or how to better leverage your #data &amp;amp; #analytics? Join us at #RCAS19 to hear from industry experts and #network with peers. For full details check out https://t.co/yiQZ1RxLB3 https://t.co/eB1Fkxiaw8"/>
    <s v="https://events.ensembleiq.com/rcas-2019"/>
    <s v="ensembleiq.com"/>
    <x v="29"/>
    <s v="https://pbs.twimg.com/media/DzvbXb1W0AE335f.jpg"/>
    <s v="https://pbs.twimg.com/media/DzvbXb1W0AE335f.jpg"/>
    <x v="51"/>
    <s v="https://twitter.com/#!/simoneknaap/status/1097712131485634560"/>
    <m/>
    <m/>
    <s v="1097712131485634560"/>
    <m/>
    <b v="0"/>
    <n v="0"/>
    <s v=""/>
    <b v="0"/>
    <s v="en"/>
    <m/>
    <s v=""/>
    <b v="0"/>
    <n v="0"/>
    <s v=""/>
    <s v="Buffer"/>
    <b v="0"/>
    <s v="1097712131485634560"/>
    <s v="Tweet"/>
    <n v="0"/>
    <n v="0"/>
    <m/>
    <m/>
    <m/>
    <m/>
    <m/>
    <m/>
    <m/>
    <m/>
    <n v="3"/>
    <s v="1"/>
    <s v="1"/>
    <n v="2"/>
    <n v="6.0606060606060606"/>
    <n v="0"/>
    <n v="0"/>
    <n v="0"/>
    <n v="0"/>
    <n v="31"/>
    <n v="93.93939393939394"/>
    <n v="33"/>
  </r>
  <r>
    <s v="cgtmagazine"/>
    <s v="cgtmagazine"/>
    <m/>
    <m/>
    <m/>
    <m/>
    <m/>
    <m/>
    <m/>
    <m/>
    <s v="No"/>
    <n v="103"/>
    <m/>
    <m/>
    <x v="1"/>
    <d v="2019-02-05T17:00:56.000"/>
    <s v="Did you know that 34% of #retailers &amp;amp; 26% of #consumergoods companies say #artificialintelligence &amp;amp; #machinelearning are a top priority? Join us at #RCAS19 to learn what your company needs to know to #compete in today's #commerce For more info ➡️ https://t.co/bzdfAiZsXO https://t.co/EeN6rAJljV"/>
    <s v="https://events.ensembleiq.com/rcas-2019"/>
    <s v="ensembleiq.com"/>
    <x v="30"/>
    <s v="https://pbs.twimg.com/media/DyqDf4AX0AA-xoj.jpg"/>
    <s v="https://pbs.twimg.com/media/DyqDf4AX0AA-xoj.jpg"/>
    <x v="52"/>
    <s v="https://twitter.com/#!/cgtmagazine/status/1092830444721225736"/>
    <m/>
    <m/>
    <s v="1092830444721225736"/>
    <m/>
    <b v="0"/>
    <n v="0"/>
    <s v=""/>
    <b v="0"/>
    <s v="en"/>
    <m/>
    <s v=""/>
    <b v="0"/>
    <n v="3"/>
    <s v=""/>
    <s v="Buffer"/>
    <b v="0"/>
    <s v="1092830444721225736"/>
    <s v="Retweet"/>
    <n v="0"/>
    <n v="0"/>
    <m/>
    <m/>
    <m/>
    <m/>
    <m/>
    <m/>
    <m/>
    <m/>
    <n v="3"/>
    <s v="1"/>
    <s v="1"/>
    <n v="1"/>
    <n v="2.5"/>
    <n v="0"/>
    <n v="0"/>
    <n v="0"/>
    <n v="0"/>
    <n v="39"/>
    <n v="97.5"/>
    <n v="40"/>
  </r>
  <r>
    <s v="cgtmagazine"/>
    <s v="cgtmagazine"/>
    <m/>
    <m/>
    <m/>
    <m/>
    <m/>
    <m/>
    <m/>
    <m/>
    <s v="No"/>
    <n v="104"/>
    <m/>
    <m/>
    <x v="1"/>
    <d v="2019-01-31T15:44:01.000"/>
    <s v="Join us at #RCAS19!. It's more than an event it's an #experience. Enjoy keynotes, general session, networking and more. Register for your all-inclusive ticket and save with our early bird rates ➡️ https://t.co/nZJWnWXKA8_x000a_#retailtech #consumergoods #innovation https://t.co/ffHvX0dmgs"/>
    <s v="https://events.ensembleiq.com/rcas-2019/208595"/>
    <s v="ensembleiq.com"/>
    <x v="31"/>
    <s v="https://pbs.twimg.com/media/DyQB8b2X0AAsuOR.jpg"/>
    <s v="https://pbs.twimg.com/media/DyQB8b2X0AAsuOR.jpg"/>
    <x v="53"/>
    <s v="https://twitter.com/#!/cgtmagazine/status/1090999149204594688"/>
    <m/>
    <m/>
    <s v="1090999149204594688"/>
    <m/>
    <b v="0"/>
    <n v="1"/>
    <s v=""/>
    <b v="0"/>
    <s v="en"/>
    <m/>
    <s v=""/>
    <b v="0"/>
    <n v="1"/>
    <s v=""/>
    <s v="Buffer"/>
    <b v="0"/>
    <s v="1090999149204594688"/>
    <s v="Retweet"/>
    <n v="0"/>
    <n v="0"/>
    <m/>
    <m/>
    <m/>
    <m/>
    <m/>
    <m/>
    <m/>
    <m/>
    <n v="3"/>
    <s v="1"/>
    <s v="1"/>
    <n v="2"/>
    <n v="5.714285714285714"/>
    <n v="0"/>
    <n v="0"/>
    <n v="0"/>
    <n v="0"/>
    <n v="33"/>
    <n v="94.28571428571429"/>
    <n v="35"/>
  </r>
  <r>
    <s v="cgtmagazine"/>
    <s v="cgtmagazine"/>
    <m/>
    <m/>
    <m/>
    <m/>
    <m/>
    <m/>
    <m/>
    <m/>
    <s v="No"/>
    <n v="105"/>
    <m/>
    <m/>
    <x v="1"/>
    <d v="2019-02-14T15:44:03.000"/>
    <s v="There's nothing sweeter than leveraging your #data &amp;amp; #analytics throughout your organization to grow your business! Join us at #RCAS19 to learn how to Design the Intelligent Enterprise. Register at #RCAS19 https://t.co/nZJWnWXKA8_x000a_#ValentinesDay #retailtech #consumergoods https://t.co/4NDPzNMVEB"/>
    <s v="https://events.ensembleiq.com/rcas-2019/208595"/>
    <s v="ensembleiq.com"/>
    <x v="32"/>
    <s v="https://pbs.twimg.com/media/DzYINSFX4AUMl-g.jpg"/>
    <s v="https://pbs.twimg.com/media/DzYINSFX4AUMl-g.jpg"/>
    <x v="54"/>
    <s v="https://twitter.com/#!/cgtmagazine/status/1096072585530482693"/>
    <m/>
    <m/>
    <s v="1096072585530482693"/>
    <m/>
    <b v="0"/>
    <n v="0"/>
    <s v=""/>
    <b v="0"/>
    <s v="en"/>
    <m/>
    <s v=""/>
    <b v="0"/>
    <n v="1"/>
    <s v=""/>
    <s v="Buffer"/>
    <b v="0"/>
    <s v="1096072585530482693"/>
    <s v="Tweet"/>
    <n v="0"/>
    <n v="0"/>
    <m/>
    <m/>
    <m/>
    <m/>
    <m/>
    <m/>
    <m/>
    <m/>
    <n v="3"/>
    <s v="1"/>
    <s v="1"/>
    <n v="1"/>
    <n v="2.9411764705882355"/>
    <n v="0"/>
    <n v="0"/>
    <n v="0"/>
    <n v="0"/>
    <n v="33"/>
    <n v="97.05882352941177"/>
    <n v="34"/>
  </r>
  <r>
    <s v="path2purchaseiq"/>
    <s v="cgtmagazine"/>
    <m/>
    <m/>
    <m/>
    <m/>
    <m/>
    <m/>
    <m/>
    <m/>
    <s v="No"/>
    <n v="107"/>
    <m/>
    <m/>
    <x v="0"/>
    <d v="2019-02-14T18:10:20.000"/>
    <s v="RT @CGTMagazine: There's nothing sweeter than leveraging your #data &amp;amp; #analytics throughout your organization to grow your business! Join u…"/>
    <m/>
    <m/>
    <x v="33"/>
    <m/>
    <s v="http://pbs.twimg.com/profile_images/877962175997812736/iyfQEmTp_normal.jpg"/>
    <x v="55"/>
    <s v="https://twitter.com/#!/path2purchaseiq/status/1096109399251341313"/>
    <m/>
    <m/>
    <s v="1096109399251341313"/>
    <m/>
    <b v="0"/>
    <n v="0"/>
    <s v=""/>
    <b v="0"/>
    <s v="en"/>
    <m/>
    <s v=""/>
    <b v="0"/>
    <n v="1"/>
    <s v="1096072585530482693"/>
    <s v="Twitter Web Client"/>
    <b v="0"/>
    <s v="1096072585530482693"/>
    <s v="Tweet"/>
    <n v="0"/>
    <n v="0"/>
    <m/>
    <m/>
    <m/>
    <m/>
    <m/>
    <m/>
    <m/>
    <m/>
    <n v="2"/>
    <s v="2"/>
    <s v="1"/>
    <n v="0"/>
    <n v="0"/>
    <n v="0"/>
    <n v="0"/>
    <n v="0"/>
    <n v="0"/>
    <n v="20"/>
    <n v="100"/>
    <n v="20"/>
  </r>
  <r>
    <s v="path2purchaseiq"/>
    <s v="path2purchaseiq"/>
    <m/>
    <m/>
    <m/>
    <m/>
    <m/>
    <m/>
    <m/>
    <m/>
    <s v="No"/>
    <n v="108"/>
    <m/>
    <m/>
    <x v="1"/>
    <d v="2019-02-07T18:36:01.000"/>
    <s v="Shopper marketing is not a siloed department, but a discipline that #sales, #marketing and everyone in between needs to master to excel in today's #consumergoods industry. Don't get left behind. Enroll in #shopper marketing bootcamp: https://t.co/WHRF7RoFbz #shoppermarketing https://t.co/fklel3UX1y"/>
    <s v="https://events.ensembleiq.com/p2plu-bootcamp"/>
    <s v="ensembleiq.com"/>
    <x v="34"/>
    <s v="https://pbs.twimg.com/media/Dy0scSOXcAAjJnN.jpg"/>
    <s v="https://pbs.twimg.com/media/Dy0scSOXcAAjJnN.jpg"/>
    <x v="56"/>
    <s v="https://twitter.com/#!/path2purchaseiq/status/1093579150378582016"/>
    <m/>
    <m/>
    <s v="1093579150378582016"/>
    <m/>
    <b v="0"/>
    <n v="1"/>
    <s v=""/>
    <b v="0"/>
    <s v="en"/>
    <m/>
    <s v=""/>
    <b v="0"/>
    <n v="1"/>
    <s v=""/>
    <s v="Buffer"/>
    <b v="0"/>
    <s v="1093579150378582016"/>
    <s v="Tweet"/>
    <n v="0"/>
    <n v="0"/>
    <m/>
    <m/>
    <m/>
    <m/>
    <m/>
    <m/>
    <m/>
    <m/>
    <n v="4"/>
    <s v="2"/>
    <s v="2"/>
    <n v="2"/>
    <n v="5.555555555555555"/>
    <n v="0"/>
    <n v="0"/>
    <n v="0"/>
    <n v="0"/>
    <n v="34"/>
    <n v="94.44444444444444"/>
    <n v="36"/>
  </r>
  <r>
    <s v="path2purchaseiq"/>
    <s v="path2purchaseiq"/>
    <m/>
    <m/>
    <m/>
    <m/>
    <m/>
    <m/>
    <m/>
    <m/>
    <s v="No"/>
    <n v="109"/>
    <m/>
    <m/>
    <x v="1"/>
    <d v="2019-02-13T16:10:02.000"/>
    <s v="How do you effectively drive #shopper engagement? Which methods are best when building strategies and programs? Join our #ShopperMarketing Bootcamp and become a leader in the #consumergoods industry: https://t.co/WHRF7RoFbz https://t.co/mnbT1GkIp8"/>
    <s v="https://events.ensembleiq.com/p2plu-bootcamp"/>
    <s v="ensembleiq.com"/>
    <x v="35"/>
    <s v="https://pbs.twimg.com/media/DzTEkWfX4AEh4xB.jpg"/>
    <s v="https://pbs.twimg.com/media/DzTEkWfX4AEh4xB.jpg"/>
    <x v="57"/>
    <s v="https://twitter.com/#!/path2purchaseiq/status/1095716739822825473"/>
    <m/>
    <m/>
    <s v="1095716739822825473"/>
    <m/>
    <b v="0"/>
    <n v="0"/>
    <s v=""/>
    <b v="0"/>
    <s v="en"/>
    <m/>
    <s v=""/>
    <b v="0"/>
    <n v="0"/>
    <s v=""/>
    <s v="Buffer"/>
    <b v="0"/>
    <s v="1095716739822825473"/>
    <s v="Tweet"/>
    <n v="0"/>
    <n v="0"/>
    <m/>
    <m/>
    <m/>
    <m/>
    <m/>
    <m/>
    <m/>
    <m/>
    <n v="4"/>
    <s v="2"/>
    <s v="2"/>
    <n v="2"/>
    <n v="7.142857142857143"/>
    <n v="0"/>
    <n v="0"/>
    <n v="0"/>
    <n v="0"/>
    <n v="26"/>
    <n v="92.85714285714286"/>
    <n v="28"/>
  </r>
  <r>
    <s v="path2purchaseiq"/>
    <s v="path2purchaseiq"/>
    <m/>
    <m/>
    <m/>
    <m/>
    <m/>
    <m/>
    <m/>
    <m/>
    <s v="No"/>
    <n v="110"/>
    <m/>
    <m/>
    <x v="1"/>
    <d v="2019-02-19T20:14:02.000"/>
    <s v="AI will be the only way to meet the demands of consumers going forward. Find out more in this virtual roundtable on #ArtificalIntelligence https://t.co/SebqolFViq _x000a_Interested in learning more about #machinelearning? Join us at #RCAS19 visit https://t.co/o7P8M67epK for more info! https://t.co/LQBr8kSNFV"/>
    <s v="https://shoppermarketingmag.com/artificial-intelligence https://events.ensembleiq.com/rcas-2019/208595"/>
    <s v="shoppermarketingmag.com ensembleiq.com"/>
    <x v="36"/>
    <s v="https://pbs.twimg.com/media/Dzy183KX0AEI4KM.jpg"/>
    <s v="https://pbs.twimg.com/media/Dzy183KX0AEI4KM.jpg"/>
    <x v="58"/>
    <s v="https://twitter.com/#!/path2purchaseiq/status/1097952468028280832"/>
    <m/>
    <m/>
    <s v="1097952468028280832"/>
    <m/>
    <b v="0"/>
    <n v="0"/>
    <s v=""/>
    <b v="0"/>
    <s v="en"/>
    <m/>
    <s v=""/>
    <b v="0"/>
    <n v="0"/>
    <s v=""/>
    <s v="Buffer"/>
    <b v="0"/>
    <s v="1097952468028280832"/>
    <s v="Tweet"/>
    <n v="0"/>
    <n v="0"/>
    <m/>
    <m/>
    <m/>
    <m/>
    <m/>
    <m/>
    <m/>
    <m/>
    <n v="4"/>
    <s v="2"/>
    <s v="2"/>
    <n v="0"/>
    <n v="0"/>
    <n v="0"/>
    <n v="0"/>
    <n v="0"/>
    <n v="0"/>
    <n v="37"/>
    <n v="100"/>
    <n v="37"/>
  </r>
  <r>
    <s v="path2purchaseiq"/>
    <s v="path2purchaseiq"/>
    <m/>
    <m/>
    <m/>
    <m/>
    <m/>
    <m/>
    <m/>
    <m/>
    <s v="No"/>
    <n v="111"/>
    <m/>
    <m/>
    <x v="1"/>
    <d v="2019-02-19T23:30:08.000"/>
    <s v="Back by popular demand! Our #ShopperMarketing Bootcamp teaches you the key principles for driving #shopper engagement and loyalty: https://t.co/WHRF7RoFbz #consumergoods https://t.co/27F96EfAdj"/>
    <s v="https://events.ensembleiq.com/p2plu-bootcamp"/>
    <s v="ensembleiq.com"/>
    <x v="37"/>
    <s v="https://pbs.twimg.com/media/Dzzi1cQWwAAyUg0.jpg"/>
    <s v="https://pbs.twimg.com/media/Dzzi1cQWwAAyUg0.jpg"/>
    <x v="59"/>
    <s v="https://twitter.com/#!/path2purchaseiq/status/1098001818318262272"/>
    <m/>
    <m/>
    <s v="1098001818318262272"/>
    <m/>
    <b v="0"/>
    <n v="0"/>
    <s v=""/>
    <b v="0"/>
    <s v="en"/>
    <m/>
    <s v=""/>
    <b v="0"/>
    <n v="0"/>
    <s v=""/>
    <s v="Buffer"/>
    <b v="0"/>
    <s v="1098001818318262272"/>
    <s v="Tweet"/>
    <n v="0"/>
    <n v="0"/>
    <m/>
    <m/>
    <m/>
    <m/>
    <m/>
    <m/>
    <m/>
    <m/>
    <n v="4"/>
    <s v="2"/>
    <s v="2"/>
    <n v="2"/>
    <n v="10.526315789473685"/>
    <n v="0"/>
    <n v="0"/>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60">
    <i>
      <x v="1"/>
    </i>
    <i r="1">
      <x v="2"/>
    </i>
    <i r="2">
      <x v="33"/>
    </i>
    <i r="3">
      <x v="15"/>
    </i>
    <i>
      <x v="5"/>
    </i>
    <i r="1">
      <x v="1"/>
    </i>
    <i r="2">
      <x v="31"/>
    </i>
    <i r="3">
      <x v="16"/>
    </i>
    <i r="1">
      <x v="2"/>
    </i>
    <i r="2">
      <x v="36"/>
    </i>
    <i r="3">
      <x v="18"/>
    </i>
    <i r="2">
      <x v="38"/>
    </i>
    <i r="3">
      <x v="1"/>
    </i>
    <i r="3">
      <x v="15"/>
    </i>
    <i r="3">
      <x v="16"/>
    </i>
    <i r="3">
      <x v="17"/>
    </i>
    <i r="3">
      <x v="18"/>
    </i>
    <i r="3">
      <x v="19"/>
    </i>
    <i r="3">
      <x v="20"/>
    </i>
    <i r="3">
      <x v="21"/>
    </i>
    <i r="3">
      <x v="23"/>
    </i>
    <i r="2">
      <x v="39"/>
    </i>
    <i r="3">
      <x v="6"/>
    </i>
    <i r="3">
      <x v="16"/>
    </i>
    <i r="3">
      <x v="17"/>
    </i>
    <i r="3">
      <x v="18"/>
    </i>
    <i r="2">
      <x v="40"/>
    </i>
    <i r="3">
      <x v="9"/>
    </i>
    <i r="3">
      <x v="16"/>
    </i>
    <i r="3">
      <x v="21"/>
    </i>
    <i r="2">
      <x v="42"/>
    </i>
    <i r="3">
      <x v="19"/>
    </i>
    <i r="2">
      <x v="43"/>
    </i>
    <i r="3">
      <x v="6"/>
    </i>
    <i r="3">
      <x v="8"/>
    </i>
    <i r="3">
      <x v="13"/>
    </i>
    <i r="3">
      <x v="22"/>
    </i>
    <i r="2">
      <x v="44"/>
    </i>
    <i r="3">
      <x v="16"/>
    </i>
    <i r="3">
      <x v="17"/>
    </i>
    <i r="3">
      <x v="18"/>
    </i>
    <i r="3">
      <x v="20"/>
    </i>
    <i r="3">
      <x v="21"/>
    </i>
    <i r="2">
      <x v="45"/>
    </i>
    <i r="3">
      <x v="6"/>
    </i>
    <i r="3">
      <x v="13"/>
    </i>
    <i r="3">
      <x v="16"/>
    </i>
    <i r="3">
      <x v="19"/>
    </i>
    <i r="2">
      <x v="46"/>
    </i>
    <i r="3">
      <x v="16"/>
    </i>
    <i r="3">
      <x v="23"/>
    </i>
    <i r="2">
      <x v="49"/>
    </i>
    <i r="3">
      <x v="18"/>
    </i>
    <i r="3">
      <x v="24"/>
    </i>
    <i r="2">
      <x v="50"/>
    </i>
    <i r="3">
      <x v="5"/>
    </i>
    <i r="3">
      <x v="17"/>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8">
        <i x="36" s="1"/>
        <i x="29" s="1"/>
        <i x="17" s="1"/>
        <i x="7" s="1"/>
        <i x="25" s="1"/>
        <i x="13" s="1"/>
        <i x="22" s="1"/>
        <i x="20" s="1"/>
        <i x="5" s="1"/>
        <i x="19" s="1"/>
        <i x="6" s="1"/>
        <i x="33" s="1"/>
        <i x="26" s="1"/>
        <i x="32" s="1"/>
        <i x="9" s="1"/>
        <i x="2" s="1"/>
        <i x="1" s="1"/>
        <i x="4" s="1"/>
        <i x="0" s="1"/>
        <i x="3" s="1"/>
        <i x="12" s="1"/>
        <i x="11" s="1"/>
        <i x="10" s="1"/>
        <i x="15" s="1"/>
        <i x="16" s="1"/>
        <i x="28" s="1"/>
        <i x="31" s="1"/>
        <i x="14" s="1"/>
        <i x="24" s="1"/>
        <i x="30" s="1"/>
        <i x="23" s="1"/>
        <i x="34" s="1"/>
        <i x="27" s="1"/>
        <i x="35" s="1"/>
        <i x="21" s="1"/>
        <i x="37" s="1"/>
        <i x="18"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1" totalsRowShown="0" headerRowDxfId="460" dataDxfId="459">
  <autoFilter ref="A2:BL111"/>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30" dataDxfId="329">
  <autoFilter ref="A2:C17"/>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1" totalsRowShown="0" headerRowDxfId="303" dataDxfId="302">
  <autoFilter ref="A14:R21"/>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R34" totalsRowShown="0" headerRowDxfId="283" dataDxfId="282">
  <autoFilter ref="A24:R34"/>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R47" totalsRowShown="0" headerRowDxfId="262" dataDxfId="261">
  <autoFilter ref="A37:R47"/>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R60" totalsRowShown="0" headerRowDxfId="241" dataDxfId="240">
  <autoFilter ref="A50:R60"/>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R64" totalsRowShown="0" headerRowDxfId="220" dataDxfId="219">
  <autoFilter ref="A63:R64"/>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R77" totalsRowShown="0" headerRowDxfId="217" dataDxfId="216">
  <autoFilter ref="A67:R77"/>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R90" totalsRowShown="0" headerRowDxfId="178" dataDxfId="177">
  <autoFilter ref="A80:R90"/>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407" dataDxfId="406">
  <autoFilter ref="A2:BS42"/>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10" totalsRowShown="0" headerRowDxfId="147" dataDxfId="146">
  <autoFilter ref="A1:G41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9" totalsRowShown="0" headerRowDxfId="138" dataDxfId="137">
  <autoFilter ref="A1:L38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2" totalsRowShown="0" headerRowDxfId="64" dataDxfId="63">
  <autoFilter ref="A2:BL6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61" dataDxfId="360">
  <autoFilter ref="A1:C4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93894940025937920" TargetMode="External" /><Relationship Id="rId2" Type="http://schemas.openxmlformats.org/officeDocument/2006/relationships/hyperlink" Target="https://www.optimonk.com/blog/case-study-how-ensembleiq-com-got-40-increase-in-lead-generation/?utm_campaign=case-study-how-ensembleiqcom-got-40-increase-in-lead-generation&amp;utm_medium=social_link&amp;utm_source=missinglettr" TargetMode="External" /><Relationship Id="rId3" Type="http://schemas.openxmlformats.org/officeDocument/2006/relationships/hyperlink" Target="http://mobileenterprise.edgl.com/news/Measuring-Mobile-Engagement-of-Super-Bowl-XLIX-98032" TargetMode="External" /><Relationship Id="rId4" Type="http://schemas.openxmlformats.org/officeDocument/2006/relationships/hyperlink" Target="http://mobileenterprise.edgl.com/news/Measuring-Mobile-Engagement-of-Super-Bowl-XLIX-98032" TargetMode="External" /><Relationship Id="rId5" Type="http://schemas.openxmlformats.org/officeDocument/2006/relationships/hyperlink" Target="https://twitter.com/i/web/status/1095020629474996224" TargetMode="External" /><Relationship Id="rId6" Type="http://schemas.openxmlformats.org/officeDocument/2006/relationships/hyperlink" Target="https://www.nxtbook.com/nxtbooks/ensembleiq/pg_201902/index.php#/2" TargetMode="External" /><Relationship Id="rId7" Type="http://schemas.openxmlformats.org/officeDocument/2006/relationships/hyperlink" Target="https://www.nxtbook.com/nxtbooks/ensembleiq/conveniencestorenews_201902/index.php#/1" TargetMode="External" /><Relationship Id="rId8" Type="http://schemas.openxmlformats.org/officeDocument/2006/relationships/hyperlink" Target="https://twitter.com/i/web/status/1095738313783291904" TargetMode="External" /><Relationship Id="rId9" Type="http://schemas.openxmlformats.org/officeDocument/2006/relationships/hyperlink" Target="https://www.nxtbook.com/nxtbooks/ensembleiq/conveniencestorenews_201902/index.php#/1" TargetMode="External" /><Relationship Id="rId10" Type="http://schemas.openxmlformats.org/officeDocument/2006/relationships/hyperlink" Target="https://twitter.com/i/web/status/1093894953640644608" TargetMode="External" /><Relationship Id="rId11" Type="http://schemas.openxmlformats.org/officeDocument/2006/relationships/hyperlink" Target="https://twitter.com/i/web/status/1093923918002311168" TargetMode="External" /><Relationship Id="rId12" Type="http://schemas.openxmlformats.org/officeDocument/2006/relationships/hyperlink" Target="https://twitter.com/i/web/status/1093923918002311168" TargetMode="External" /><Relationship Id="rId13" Type="http://schemas.openxmlformats.org/officeDocument/2006/relationships/hyperlink" Target="https://events.ensembleiq.com/rcas-2019" TargetMode="External" /><Relationship Id="rId14" Type="http://schemas.openxmlformats.org/officeDocument/2006/relationships/hyperlink" Target="https://events.ensembleiq.com/rcas-2019" TargetMode="External" /><Relationship Id="rId15" Type="http://schemas.openxmlformats.org/officeDocument/2006/relationships/hyperlink" Target="https://events.ensembleiq.com/rcas-2019" TargetMode="External" /><Relationship Id="rId16" Type="http://schemas.openxmlformats.org/officeDocument/2006/relationships/hyperlink" Target="https://events.ensembleiq.com/rcas-2019" TargetMode="External" /><Relationship Id="rId17" Type="http://schemas.openxmlformats.org/officeDocument/2006/relationships/hyperlink" Target="https://events.ensembleiq.com/rcas-2019" TargetMode="External" /><Relationship Id="rId18" Type="http://schemas.openxmlformats.org/officeDocument/2006/relationships/hyperlink" Target="https://events.ensembleiq.com/rcas-2019/208595" TargetMode="External" /><Relationship Id="rId19" Type="http://schemas.openxmlformats.org/officeDocument/2006/relationships/hyperlink" Target="https://events.ensembleiq.com/rcas-2019" TargetMode="External" /><Relationship Id="rId20" Type="http://schemas.openxmlformats.org/officeDocument/2006/relationships/hyperlink" Target="https://www.nxtbook.com/nxtbooks/ensembleiq/pg_201902/index.php#/80" TargetMode="External" /><Relationship Id="rId21" Type="http://schemas.openxmlformats.org/officeDocument/2006/relationships/hyperlink" Target="https://www.nxtbook.com/nxtbooks/ensembleiq/pg_201902/index.php#/80" TargetMode="External" /><Relationship Id="rId22" Type="http://schemas.openxmlformats.org/officeDocument/2006/relationships/hyperlink" Target="https://lnkd.in/dCKWHts" TargetMode="External" /><Relationship Id="rId23" Type="http://schemas.openxmlformats.org/officeDocument/2006/relationships/hyperlink" Target="https://twitter.com/i/web/status/1095431355960360960" TargetMode="External" /><Relationship Id="rId24" Type="http://schemas.openxmlformats.org/officeDocument/2006/relationships/hyperlink" Target="https://twitter.com/i/web/status/1097998265839173633" TargetMode="External" /><Relationship Id="rId25" Type="http://schemas.openxmlformats.org/officeDocument/2006/relationships/hyperlink" Target="https://twitter.com/i/web/status/1093889846244970496" TargetMode="External" /><Relationship Id="rId26" Type="http://schemas.openxmlformats.org/officeDocument/2006/relationships/hyperlink" Target="https://twitter.com/i/web/status/1093909609931304960" TargetMode="External" /><Relationship Id="rId27" Type="http://schemas.openxmlformats.org/officeDocument/2006/relationships/hyperlink" Target="https://events.ensembleiq.com/rcas-2019" TargetMode="External" /><Relationship Id="rId28" Type="http://schemas.openxmlformats.org/officeDocument/2006/relationships/hyperlink" Target="https://events.ensembleiq.com/rcas-2019" TargetMode="External" /><Relationship Id="rId29" Type="http://schemas.openxmlformats.org/officeDocument/2006/relationships/hyperlink" Target="https://events.ensembleiq.com/rcas-2019" TargetMode="External" /><Relationship Id="rId30" Type="http://schemas.openxmlformats.org/officeDocument/2006/relationships/hyperlink" Target="https://events.ensembleiq.com/rcas-2019/208595" TargetMode="External" /><Relationship Id="rId31" Type="http://schemas.openxmlformats.org/officeDocument/2006/relationships/hyperlink" Target="https://events.ensembleiq.com/rcas-2019/208595" TargetMode="External" /><Relationship Id="rId32" Type="http://schemas.openxmlformats.org/officeDocument/2006/relationships/hyperlink" Target="https://events.ensembleiq.com/p2plu-bootcamp" TargetMode="External" /><Relationship Id="rId33" Type="http://schemas.openxmlformats.org/officeDocument/2006/relationships/hyperlink" Target="https://events.ensembleiq.com/p2plu-bootcamp" TargetMode="External" /><Relationship Id="rId34" Type="http://schemas.openxmlformats.org/officeDocument/2006/relationships/hyperlink" Target="https://events.ensembleiq.com/p2plu-bootcamp" TargetMode="External" /><Relationship Id="rId35" Type="http://schemas.openxmlformats.org/officeDocument/2006/relationships/hyperlink" Target="https://pbs.twimg.com/media/DywtvnwV4AA8oE7.jpg" TargetMode="External" /><Relationship Id="rId36" Type="http://schemas.openxmlformats.org/officeDocument/2006/relationships/hyperlink" Target="https://pbs.twimg.com/media/DywtvnwV4AA8oE7.jpg" TargetMode="External" /><Relationship Id="rId37" Type="http://schemas.openxmlformats.org/officeDocument/2006/relationships/hyperlink" Target="https://pbs.twimg.com/media/DywtvnwV4AA8oE7.jpg" TargetMode="External" /><Relationship Id="rId38" Type="http://schemas.openxmlformats.org/officeDocument/2006/relationships/hyperlink" Target="https://pbs.twimg.com/media/Dy85kRJXgAATazH.jpg" TargetMode="External" /><Relationship Id="rId39" Type="http://schemas.openxmlformats.org/officeDocument/2006/relationships/hyperlink" Target="https://pbs.twimg.com/media/DzTwhp3U0AAjfnD.jpg" TargetMode="External" /><Relationship Id="rId40" Type="http://schemas.openxmlformats.org/officeDocument/2006/relationships/hyperlink" Target="https://pbs.twimg.com/media/DzdRQ8QWkAACMXh.jpg" TargetMode="External" /><Relationship Id="rId41" Type="http://schemas.openxmlformats.org/officeDocument/2006/relationships/hyperlink" Target="https://pbs.twimg.com/media/DzdRQ8QWkAACMXh.jpg" TargetMode="External" /><Relationship Id="rId42" Type="http://schemas.openxmlformats.org/officeDocument/2006/relationships/hyperlink" Target="https://pbs.twimg.com/media/Dy5QRw5V4AAqVI_.jpg" TargetMode="External" /><Relationship Id="rId43" Type="http://schemas.openxmlformats.org/officeDocument/2006/relationships/hyperlink" Target="https://pbs.twimg.com/media/Dy5g3vmU8AADN0m.jpg" TargetMode="External" /><Relationship Id="rId44" Type="http://schemas.openxmlformats.org/officeDocument/2006/relationships/hyperlink" Target="https://pbs.twimg.com/media/Dy5g3vmU8AADN0m.jpg" TargetMode="External" /><Relationship Id="rId45" Type="http://schemas.openxmlformats.org/officeDocument/2006/relationships/hyperlink" Target="https://pbs.twimg.com/media/Dy5g3vmU8AADN0m.jpg" TargetMode="External" /><Relationship Id="rId46" Type="http://schemas.openxmlformats.org/officeDocument/2006/relationships/hyperlink" Target="https://pbs.twimg.com/media/Dy0FEs1XcAA_h_6.jpg" TargetMode="External" /><Relationship Id="rId47" Type="http://schemas.openxmlformats.org/officeDocument/2006/relationships/hyperlink" Target="https://pbs.twimg.com/media/DzTTrDqXgAED2WJ.jpg" TargetMode="External" /><Relationship Id="rId48" Type="http://schemas.openxmlformats.org/officeDocument/2006/relationships/hyperlink" Target="https://pbs.twimg.com/media/DzTTrDqXgAED2WJ.jpg" TargetMode="External" /><Relationship Id="rId49" Type="http://schemas.openxmlformats.org/officeDocument/2006/relationships/hyperlink" Target="https://pbs.twimg.com/media/DzTTrDqXgAED2WJ.jpg" TargetMode="External" /><Relationship Id="rId50" Type="http://schemas.openxmlformats.org/officeDocument/2006/relationships/hyperlink" Target="https://pbs.twimg.com/media/Dy5g3vmU8AADN0m.jpg" TargetMode="External" /><Relationship Id="rId51" Type="http://schemas.openxmlformats.org/officeDocument/2006/relationships/hyperlink" Target="https://pbs.twimg.com/media/DzTTrDqXgAED2WJ.jpg" TargetMode="External" /><Relationship Id="rId52" Type="http://schemas.openxmlformats.org/officeDocument/2006/relationships/hyperlink" Target="https://pbs.twimg.com/media/DzS-nLhXQAErVba.jpg" TargetMode="External" /><Relationship Id="rId53" Type="http://schemas.openxmlformats.org/officeDocument/2006/relationships/hyperlink" Target="https://pbs.twimg.com/media/DzTTrDqXgAED2WJ.jpg" TargetMode="External" /><Relationship Id="rId54" Type="http://schemas.openxmlformats.org/officeDocument/2006/relationships/hyperlink" Target="https://pbs.twimg.com/tweet_video_thumb/DzyBiJdW0AImg59.jpg" TargetMode="External" /><Relationship Id="rId55" Type="http://schemas.openxmlformats.org/officeDocument/2006/relationships/hyperlink" Target="https://pbs.twimg.com/tweet_video_thumb/DzyBiJdW0AImg59.jpg" TargetMode="External" /><Relationship Id="rId56" Type="http://schemas.openxmlformats.org/officeDocument/2006/relationships/hyperlink" Target="https://pbs.twimg.com/media/DzJLemKX4AAG5yG.jpg" TargetMode="External" /><Relationship Id="rId57" Type="http://schemas.openxmlformats.org/officeDocument/2006/relationships/hyperlink" Target="https://pbs.twimg.com/media/DywtvnwV4AA8oE7.jpg" TargetMode="External" /><Relationship Id="rId58" Type="http://schemas.openxmlformats.org/officeDocument/2006/relationships/hyperlink" Target="https://pbs.twimg.com/media/Dyz58CfU0AEEEXj.jpg" TargetMode="External" /><Relationship Id="rId59" Type="http://schemas.openxmlformats.org/officeDocument/2006/relationships/hyperlink" Target="https://pbs.twimg.com/media/Dyz-6cBUYAEmbul.jpg" TargetMode="External" /><Relationship Id="rId60" Type="http://schemas.openxmlformats.org/officeDocument/2006/relationships/hyperlink" Target="https://pbs.twimg.com/media/Dy5QRw5V4AAqVI_.jpg" TargetMode="External" /><Relationship Id="rId61" Type="http://schemas.openxmlformats.org/officeDocument/2006/relationships/hyperlink" Target="https://pbs.twimg.com/media/Dy5g3vmU8AADN0m.jpg" TargetMode="External" /><Relationship Id="rId62" Type="http://schemas.openxmlformats.org/officeDocument/2006/relationships/hyperlink" Target="https://pbs.twimg.com/media/DywtvnwV4AA8oE7.jpg" TargetMode="External" /><Relationship Id="rId63" Type="http://schemas.openxmlformats.org/officeDocument/2006/relationships/hyperlink" Target="https://pbs.twimg.com/media/Dyz58CfU0AEEEXj.jpg" TargetMode="External" /><Relationship Id="rId64" Type="http://schemas.openxmlformats.org/officeDocument/2006/relationships/hyperlink" Target="https://pbs.twimg.com/media/Dyz-6cBUYAEmbul.jpg" TargetMode="External" /><Relationship Id="rId65" Type="http://schemas.openxmlformats.org/officeDocument/2006/relationships/hyperlink" Target="https://pbs.twimg.com/media/Dyz-6cBUYAEmbul.jpg" TargetMode="External" /><Relationship Id="rId66" Type="http://schemas.openxmlformats.org/officeDocument/2006/relationships/hyperlink" Target="https://pbs.twimg.com/media/Dy5QRw5V4AAqVI_.jpg" TargetMode="External" /><Relationship Id="rId67" Type="http://schemas.openxmlformats.org/officeDocument/2006/relationships/hyperlink" Target="https://pbs.twimg.com/media/Dy5QRw5V4AAqVI_.jpg" TargetMode="External" /><Relationship Id="rId68" Type="http://schemas.openxmlformats.org/officeDocument/2006/relationships/hyperlink" Target="https://pbs.twimg.com/media/Dy5g3vmU8AADN0m.jpg" TargetMode="External" /><Relationship Id="rId69" Type="http://schemas.openxmlformats.org/officeDocument/2006/relationships/hyperlink" Target="https://pbs.twimg.com/media/Dy5g3vmU8AADN0m.jpg" TargetMode="External" /><Relationship Id="rId70" Type="http://schemas.openxmlformats.org/officeDocument/2006/relationships/hyperlink" Target="https://pbs.twimg.com/media/DzeprxBWkAIkLpK.jpg" TargetMode="External" /><Relationship Id="rId71" Type="http://schemas.openxmlformats.org/officeDocument/2006/relationships/hyperlink" Target="https://pbs.twimg.com/media/DzvbXb1W0AE335f.jpg" TargetMode="External" /><Relationship Id="rId72" Type="http://schemas.openxmlformats.org/officeDocument/2006/relationships/hyperlink" Target="https://pbs.twimg.com/media/DyqDf4AX0AA-xoj.jpg" TargetMode="External" /><Relationship Id="rId73" Type="http://schemas.openxmlformats.org/officeDocument/2006/relationships/hyperlink" Target="https://pbs.twimg.com/media/DyQB8b2X0AAsuOR.jpg" TargetMode="External" /><Relationship Id="rId74" Type="http://schemas.openxmlformats.org/officeDocument/2006/relationships/hyperlink" Target="https://pbs.twimg.com/media/DzYINSFX4AUMl-g.jpg" TargetMode="External" /><Relationship Id="rId75" Type="http://schemas.openxmlformats.org/officeDocument/2006/relationships/hyperlink" Target="https://pbs.twimg.com/media/Dy0scSOXcAAjJnN.jpg" TargetMode="External" /><Relationship Id="rId76" Type="http://schemas.openxmlformats.org/officeDocument/2006/relationships/hyperlink" Target="https://pbs.twimg.com/media/DzTEkWfX4AEh4xB.jpg" TargetMode="External" /><Relationship Id="rId77" Type="http://schemas.openxmlformats.org/officeDocument/2006/relationships/hyperlink" Target="https://pbs.twimg.com/media/Dzy183KX0AEI4KM.jpg" TargetMode="External" /><Relationship Id="rId78" Type="http://schemas.openxmlformats.org/officeDocument/2006/relationships/hyperlink" Target="https://pbs.twimg.com/media/Dzzi1cQWwAAyUg0.jpg" TargetMode="External" /><Relationship Id="rId79" Type="http://schemas.openxmlformats.org/officeDocument/2006/relationships/hyperlink" Target="http://pbs.twimg.com/profile_images/1741390932/Typewriter_normal.jpg" TargetMode="External" /><Relationship Id="rId80" Type="http://schemas.openxmlformats.org/officeDocument/2006/relationships/hyperlink" Target="http://pbs.twimg.com/profile_images/1741390932/Typewriter_normal.jpg" TargetMode="External" /><Relationship Id="rId81" Type="http://schemas.openxmlformats.org/officeDocument/2006/relationships/hyperlink" Target="http://pbs.twimg.com/profile_images/1741390932/Typewriter_normal.jpg" TargetMode="External" /><Relationship Id="rId82" Type="http://schemas.openxmlformats.org/officeDocument/2006/relationships/hyperlink" Target="http://pbs.twimg.com/profile_images/1062167637487022081/ty_uNdI9_normal.jpg" TargetMode="External" /><Relationship Id="rId83" Type="http://schemas.openxmlformats.org/officeDocument/2006/relationships/hyperlink" Target="http://pbs.twimg.com/profile_images/1062167637487022081/ty_uNdI9_normal.jpg" TargetMode="External" /><Relationship Id="rId84" Type="http://schemas.openxmlformats.org/officeDocument/2006/relationships/hyperlink" Target="http://pbs.twimg.com/profile_images/1062167637487022081/ty_uNdI9_normal.jpg" TargetMode="External" /><Relationship Id="rId85" Type="http://schemas.openxmlformats.org/officeDocument/2006/relationships/hyperlink" Target="http://pbs.twimg.com/profile_images/1062167637487022081/ty_uNdI9_normal.jpg" TargetMode="External" /><Relationship Id="rId86" Type="http://schemas.openxmlformats.org/officeDocument/2006/relationships/hyperlink" Target="http://pbs.twimg.com/profile_images/1062167637487022081/ty_uNdI9_normal.jpg" TargetMode="External" /><Relationship Id="rId87" Type="http://schemas.openxmlformats.org/officeDocument/2006/relationships/hyperlink" Target="http://pbs.twimg.com/profile_images/1062167637487022081/ty_uNdI9_normal.jpg" TargetMode="External" /><Relationship Id="rId88" Type="http://schemas.openxmlformats.org/officeDocument/2006/relationships/hyperlink" Target="http://pbs.twimg.com/profile_images/1095685997894029312/SuyDdSdJ_normal.jpg" TargetMode="External" /><Relationship Id="rId89" Type="http://schemas.openxmlformats.org/officeDocument/2006/relationships/hyperlink" Target="http://pbs.twimg.com/profile_images/1095685997894029312/SuyDdSdJ_normal.jpg" TargetMode="External" /><Relationship Id="rId90" Type="http://schemas.openxmlformats.org/officeDocument/2006/relationships/hyperlink" Target="http://pbs.twimg.com/profile_images/723584373556174848/kb8vEhbq_normal.jpg" TargetMode="External" /><Relationship Id="rId91" Type="http://schemas.openxmlformats.org/officeDocument/2006/relationships/hyperlink" Target="http://pbs.twimg.com/profile_images/723584373556174848/kb8vEhbq_normal.jpg" TargetMode="External" /><Relationship Id="rId92" Type="http://schemas.openxmlformats.org/officeDocument/2006/relationships/hyperlink" Target="http://pbs.twimg.com/profile_images/723584373556174848/kb8vEhbq_normal.jpg" TargetMode="External" /><Relationship Id="rId93" Type="http://schemas.openxmlformats.org/officeDocument/2006/relationships/hyperlink" Target="http://pbs.twimg.com/profile_images/723584373556174848/kb8vEhbq_normal.jpg" TargetMode="External" /><Relationship Id="rId94" Type="http://schemas.openxmlformats.org/officeDocument/2006/relationships/hyperlink" Target="http://pbs.twimg.com/profile_images/905117876398555138/733gCIHj_normal.jpg" TargetMode="External" /><Relationship Id="rId95" Type="http://schemas.openxmlformats.org/officeDocument/2006/relationships/hyperlink" Target="http://pbs.twimg.com/profile_images/723584373556174848/kb8vEhbq_normal.jpg" TargetMode="External" /><Relationship Id="rId96" Type="http://schemas.openxmlformats.org/officeDocument/2006/relationships/hyperlink" Target="http://pbs.twimg.com/profile_images/723584373556174848/kb8vEhbq_normal.jpg" TargetMode="External" /><Relationship Id="rId97" Type="http://schemas.openxmlformats.org/officeDocument/2006/relationships/hyperlink" Target="http://pbs.twimg.com/profile_images/723584373556174848/kb8vEhbq_normal.jpg" TargetMode="External" /><Relationship Id="rId98" Type="http://schemas.openxmlformats.org/officeDocument/2006/relationships/hyperlink" Target="http://pbs.twimg.com/profile_images/723584373556174848/kb8vEhbq_normal.jpg" TargetMode="External" /><Relationship Id="rId99" Type="http://schemas.openxmlformats.org/officeDocument/2006/relationships/hyperlink" Target="http://pbs.twimg.com/profile_images/723584373556174848/kb8vEhbq_normal.jpg" TargetMode="External" /><Relationship Id="rId100" Type="http://schemas.openxmlformats.org/officeDocument/2006/relationships/hyperlink" Target="http://pbs.twimg.com/profile_images/723584373556174848/kb8vEhbq_normal.jpg" TargetMode="External" /><Relationship Id="rId101" Type="http://schemas.openxmlformats.org/officeDocument/2006/relationships/hyperlink" Target="https://pbs.twimg.com/media/DywtvnwV4AA8oE7.jpg" TargetMode="External" /><Relationship Id="rId102" Type="http://schemas.openxmlformats.org/officeDocument/2006/relationships/hyperlink" Target="https://pbs.twimg.com/media/DywtvnwV4AA8oE7.jpg" TargetMode="External" /><Relationship Id="rId103" Type="http://schemas.openxmlformats.org/officeDocument/2006/relationships/hyperlink" Target="https://pbs.twimg.com/media/DywtvnwV4AA8oE7.jpg" TargetMode="External" /><Relationship Id="rId104" Type="http://schemas.openxmlformats.org/officeDocument/2006/relationships/hyperlink" Target="http://pbs.twimg.com/profile_images/723584373556174848/kb8vEhbq_normal.jpg" TargetMode="External" /><Relationship Id="rId105" Type="http://schemas.openxmlformats.org/officeDocument/2006/relationships/hyperlink" Target="http://pbs.twimg.com/profile_images/723584373556174848/kb8vEhbq_normal.jpg" TargetMode="External" /><Relationship Id="rId106" Type="http://schemas.openxmlformats.org/officeDocument/2006/relationships/hyperlink" Target="http://pbs.twimg.com/profile_images/723584373556174848/kb8vEhbq_normal.jpg" TargetMode="External" /><Relationship Id="rId107" Type="http://schemas.openxmlformats.org/officeDocument/2006/relationships/hyperlink" Target="http://pbs.twimg.com/profile_images/723584373556174848/kb8vEhbq_normal.jpg" TargetMode="External" /><Relationship Id="rId108" Type="http://schemas.openxmlformats.org/officeDocument/2006/relationships/hyperlink" Target="http://pbs.twimg.com/profile_images/723584373556174848/kb8vEhbq_normal.jpg" TargetMode="External" /><Relationship Id="rId109" Type="http://schemas.openxmlformats.org/officeDocument/2006/relationships/hyperlink" Target="http://pbs.twimg.com/profile_images/723584373556174848/kb8vEhbq_normal.jpg" TargetMode="External" /><Relationship Id="rId110" Type="http://schemas.openxmlformats.org/officeDocument/2006/relationships/hyperlink" Target="http://pbs.twimg.com/profile_images/723584373556174848/kb8vEhbq_normal.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s://pbs.twimg.com/media/Dy85kRJXgAATazH.jpg" TargetMode="External" /><Relationship Id="rId113" Type="http://schemas.openxmlformats.org/officeDocument/2006/relationships/hyperlink" Target="http://pbs.twimg.com/profile_images/511238431112851456/ZkDgqGXK_normal.png" TargetMode="External" /><Relationship Id="rId114" Type="http://schemas.openxmlformats.org/officeDocument/2006/relationships/hyperlink" Target="http://pbs.twimg.com/profile_images/998487985950609408/hWPkG7sy_normal.jpg" TargetMode="External" /><Relationship Id="rId115" Type="http://schemas.openxmlformats.org/officeDocument/2006/relationships/hyperlink" Target="http://pbs.twimg.com/profile_images/998487985950609408/hWPkG7sy_normal.jpg" TargetMode="External" /><Relationship Id="rId116" Type="http://schemas.openxmlformats.org/officeDocument/2006/relationships/hyperlink" Target="http://pbs.twimg.com/profile_images/1086009795478319104/X1U6Oa6H_normal.jpg" TargetMode="External" /><Relationship Id="rId117" Type="http://schemas.openxmlformats.org/officeDocument/2006/relationships/hyperlink" Target="http://pbs.twimg.com/profile_images/470571129967751168/MD6KDHWR_normal.jpeg" TargetMode="External" /><Relationship Id="rId118" Type="http://schemas.openxmlformats.org/officeDocument/2006/relationships/hyperlink" Target="http://pbs.twimg.com/profile_images/1095411143236034562/QnKVf5k8_normal.jpg" TargetMode="External" /><Relationship Id="rId119" Type="http://schemas.openxmlformats.org/officeDocument/2006/relationships/hyperlink" Target="https://pbs.twimg.com/media/DzTwhp3U0AAjfnD.jpg" TargetMode="External" /><Relationship Id="rId120" Type="http://schemas.openxmlformats.org/officeDocument/2006/relationships/hyperlink" Target="http://pbs.twimg.com/profile_images/879541226961285120/jQ3mMbuY_normal.jpg" TargetMode="External" /><Relationship Id="rId121" Type="http://schemas.openxmlformats.org/officeDocument/2006/relationships/hyperlink" Target="http://pbs.twimg.com/profile_images/879541226961285120/jQ3mMbuY_normal.jpg" TargetMode="External" /><Relationship Id="rId122" Type="http://schemas.openxmlformats.org/officeDocument/2006/relationships/hyperlink" Target="http://pbs.twimg.com/profile_images/933442473455706112/gp9DOtSx_normal.jpg" TargetMode="External" /><Relationship Id="rId123" Type="http://schemas.openxmlformats.org/officeDocument/2006/relationships/hyperlink" Target="https://pbs.twimg.com/media/DzdRQ8QWkAACMXh.jpg" TargetMode="External" /><Relationship Id="rId124" Type="http://schemas.openxmlformats.org/officeDocument/2006/relationships/hyperlink" Target="http://pbs.twimg.com/profile_images/788297097166618624/HDpOiYPc_normal.jpg" TargetMode="External" /><Relationship Id="rId125" Type="http://schemas.openxmlformats.org/officeDocument/2006/relationships/hyperlink" Target="https://pbs.twimg.com/media/DzdRQ8QWkAACMXh.jpg" TargetMode="External" /><Relationship Id="rId126" Type="http://schemas.openxmlformats.org/officeDocument/2006/relationships/hyperlink" Target="http://pbs.twimg.com/profile_images/785535689819561984/X5KiijPc_normal.jpg" TargetMode="External" /><Relationship Id="rId127" Type="http://schemas.openxmlformats.org/officeDocument/2006/relationships/hyperlink" Target="https://pbs.twimg.com/media/Dy5QRw5V4AAqVI_.jpg" TargetMode="External" /><Relationship Id="rId128" Type="http://schemas.openxmlformats.org/officeDocument/2006/relationships/hyperlink" Target="https://pbs.twimg.com/media/Dy5g3vmU8AADN0m.jpg" TargetMode="External" /><Relationship Id="rId129" Type="http://schemas.openxmlformats.org/officeDocument/2006/relationships/hyperlink" Target="https://pbs.twimg.com/media/Dy5g3vmU8AADN0m.jpg" TargetMode="External" /><Relationship Id="rId130" Type="http://schemas.openxmlformats.org/officeDocument/2006/relationships/hyperlink" Target="https://pbs.twimg.com/media/Dy5g3vmU8AADN0m.jpg" TargetMode="External" /><Relationship Id="rId131" Type="http://schemas.openxmlformats.org/officeDocument/2006/relationships/hyperlink" Target="http://pbs.twimg.com/profile_images/905117876398555138/733gCIHj_normal.jpg" TargetMode="External" /><Relationship Id="rId132" Type="http://schemas.openxmlformats.org/officeDocument/2006/relationships/hyperlink" Target="http://pbs.twimg.com/profile_images/785535689819561984/X5KiijPc_normal.jpg" TargetMode="External" /><Relationship Id="rId133" Type="http://schemas.openxmlformats.org/officeDocument/2006/relationships/hyperlink" Target="http://pbs.twimg.com/profile_images/905117876398555138/733gCIHj_normal.jpg" TargetMode="External" /><Relationship Id="rId134" Type="http://schemas.openxmlformats.org/officeDocument/2006/relationships/hyperlink" Target="http://pbs.twimg.com/profile_images/905117876398555138/733gCIHj_normal.jpg" TargetMode="External" /><Relationship Id="rId135" Type="http://schemas.openxmlformats.org/officeDocument/2006/relationships/hyperlink" Target="http://pbs.twimg.com/profile_images/785535689819561984/X5KiijPc_normal.jpg" TargetMode="External" /><Relationship Id="rId136" Type="http://schemas.openxmlformats.org/officeDocument/2006/relationships/hyperlink" Target="http://pbs.twimg.com/profile_images/785535689819561984/X5KiijPc_normal.jpg" TargetMode="External" /><Relationship Id="rId137" Type="http://schemas.openxmlformats.org/officeDocument/2006/relationships/hyperlink" Target="https://pbs.twimg.com/media/Dy0FEs1XcAA_h_6.jpg" TargetMode="External" /><Relationship Id="rId138" Type="http://schemas.openxmlformats.org/officeDocument/2006/relationships/hyperlink" Target="http://pbs.twimg.com/profile_images/785535689819561984/X5KiijPc_normal.jpg" TargetMode="External" /><Relationship Id="rId139" Type="http://schemas.openxmlformats.org/officeDocument/2006/relationships/hyperlink" Target="https://pbs.twimg.com/media/DzTTrDqXgAED2WJ.jpg" TargetMode="External" /><Relationship Id="rId140" Type="http://schemas.openxmlformats.org/officeDocument/2006/relationships/hyperlink" Target="https://pbs.twimg.com/media/DzTTrDqXgAED2WJ.jpg" TargetMode="External" /><Relationship Id="rId141" Type="http://schemas.openxmlformats.org/officeDocument/2006/relationships/hyperlink" Target="https://pbs.twimg.com/media/DzTTrDqXgAED2WJ.jpg" TargetMode="External" /><Relationship Id="rId142" Type="http://schemas.openxmlformats.org/officeDocument/2006/relationships/hyperlink" Target="https://pbs.twimg.com/media/Dy5g3vmU8AADN0m.jpg" TargetMode="External" /><Relationship Id="rId143" Type="http://schemas.openxmlformats.org/officeDocument/2006/relationships/hyperlink" Target="https://pbs.twimg.com/media/DzTTrDqXgAED2WJ.jpg" TargetMode="External" /><Relationship Id="rId144" Type="http://schemas.openxmlformats.org/officeDocument/2006/relationships/hyperlink" Target="https://pbs.twimg.com/media/DzS-nLhXQAErVba.jpg" TargetMode="External" /><Relationship Id="rId145" Type="http://schemas.openxmlformats.org/officeDocument/2006/relationships/hyperlink" Target="https://pbs.twimg.com/media/DzTTrDqXgAED2WJ.jpg" TargetMode="External" /><Relationship Id="rId146" Type="http://schemas.openxmlformats.org/officeDocument/2006/relationships/hyperlink" Target="http://pbs.twimg.com/profile_images/785535689819561984/X5KiijPc_normal.jpg" TargetMode="External" /><Relationship Id="rId147" Type="http://schemas.openxmlformats.org/officeDocument/2006/relationships/hyperlink" Target="https://pbs.twimg.com/tweet_video_thumb/DzyBiJdW0AImg59.jpg" TargetMode="External" /><Relationship Id="rId148" Type="http://schemas.openxmlformats.org/officeDocument/2006/relationships/hyperlink" Target="https://pbs.twimg.com/tweet_video_thumb/DzyBiJdW0AImg59.jpg" TargetMode="External" /><Relationship Id="rId149" Type="http://schemas.openxmlformats.org/officeDocument/2006/relationships/hyperlink" Target="http://pbs.twimg.com/profile_images/785535689819561984/X5KiijPc_normal.jpg" TargetMode="External" /><Relationship Id="rId150" Type="http://schemas.openxmlformats.org/officeDocument/2006/relationships/hyperlink" Target="https://pbs.twimg.com/media/DzJLemKX4AAG5yG.jpg" TargetMode="External" /><Relationship Id="rId151" Type="http://schemas.openxmlformats.org/officeDocument/2006/relationships/hyperlink" Target="https://pbs.twimg.com/media/DywtvnwV4AA8oE7.jpg" TargetMode="External" /><Relationship Id="rId152" Type="http://schemas.openxmlformats.org/officeDocument/2006/relationships/hyperlink" Target="https://pbs.twimg.com/media/Dyz58CfU0AEEEXj.jpg" TargetMode="External" /><Relationship Id="rId153" Type="http://schemas.openxmlformats.org/officeDocument/2006/relationships/hyperlink" Target="https://pbs.twimg.com/media/Dyz-6cBUYAEmbul.jpg" TargetMode="External" /><Relationship Id="rId154" Type="http://schemas.openxmlformats.org/officeDocument/2006/relationships/hyperlink" Target="https://pbs.twimg.com/media/Dy5QRw5V4AAqVI_.jpg" TargetMode="External" /><Relationship Id="rId155" Type="http://schemas.openxmlformats.org/officeDocument/2006/relationships/hyperlink" Target="https://pbs.twimg.com/media/Dy5g3vmU8AADN0m.jpg" TargetMode="External" /><Relationship Id="rId156" Type="http://schemas.openxmlformats.org/officeDocument/2006/relationships/hyperlink" Target="http://pbs.twimg.com/profile_images/785535689819561984/X5KiijPc_normal.jpg" TargetMode="External" /><Relationship Id="rId157" Type="http://schemas.openxmlformats.org/officeDocument/2006/relationships/hyperlink" Target="http://pbs.twimg.com/profile_images/763785096436461568/Gmu9I3qZ_normal.jpg" TargetMode="External" /><Relationship Id="rId158" Type="http://schemas.openxmlformats.org/officeDocument/2006/relationships/hyperlink" Target="http://pbs.twimg.com/profile_images/763785096436461568/Gmu9I3qZ_normal.jpg" TargetMode="External" /><Relationship Id="rId159" Type="http://schemas.openxmlformats.org/officeDocument/2006/relationships/hyperlink" Target="http://pbs.twimg.com/profile_images/877962175997812736/iyfQEmTp_normal.jpg" TargetMode="External" /><Relationship Id="rId160" Type="http://schemas.openxmlformats.org/officeDocument/2006/relationships/hyperlink" Target="https://pbs.twimg.com/media/DywtvnwV4AA8oE7.jpg" TargetMode="External" /><Relationship Id="rId161" Type="http://schemas.openxmlformats.org/officeDocument/2006/relationships/hyperlink" Target="https://pbs.twimg.com/media/Dyz58CfU0AEEEXj.jpg" TargetMode="External" /><Relationship Id="rId162" Type="http://schemas.openxmlformats.org/officeDocument/2006/relationships/hyperlink" Target="https://pbs.twimg.com/media/Dyz-6cBUYAEmbul.jpg" TargetMode="External" /><Relationship Id="rId163" Type="http://schemas.openxmlformats.org/officeDocument/2006/relationships/hyperlink" Target="https://pbs.twimg.com/media/Dyz-6cBUYAEmbul.jpg" TargetMode="External" /><Relationship Id="rId164" Type="http://schemas.openxmlformats.org/officeDocument/2006/relationships/hyperlink" Target="http://pbs.twimg.com/profile_images/785535689819561984/X5KiijPc_normal.jpg" TargetMode="External" /><Relationship Id="rId165" Type="http://schemas.openxmlformats.org/officeDocument/2006/relationships/hyperlink" Target="http://pbs.twimg.com/profile_images/785535689819561984/X5KiijPc_normal.jpg" TargetMode="External" /><Relationship Id="rId166" Type="http://schemas.openxmlformats.org/officeDocument/2006/relationships/hyperlink" Target="http://pbs.twimg.com/profile_images/785535689819561984/X5KiijPc_normal.jpg" TargetMode="External" /><Relationship Id="rId167" Type="http://schemas.openxmlformats.org/officeDocument/2006/relationships/hyperlink" Target="http://pbs.twimg.com/profile_images/785535689819561984/X5KiijPc_normal.jpg" TargetMode="External" /><Relationship Id="rId168" Type="http://schemas.openxmlformats.org/officeDocument/2006/relationships/hyperlink" Target="https://pbs.twimg.com/media/Dy5QRw5V4AAqVI_.jpg" TargetMode="External" /><Relationship Id="rId169" Type="http://schemas.openxmlformats.org/officeDocument/2006/relationships/hyperlink" Target="https://pbs.twimg.com/media/Dy5QRw5V4AAqVI_.jpg" TargetMode="External" /><Relationship Id="rId170" Type="http://schemas.openxmlformats.org/officeDocument/2006/relationships/hyperlink" Target="http://pbs.twimg.com/profile_images/785535689819561984/X5KiijPc_normal.jpg" TargetMode="External" /><Relationship Id="rId171" Type="http://schemas.openxmlformats.org/officeDocument/2006/relationships/hyperlink" Target="https://pbs.twimg.com/media/Dy5g3vmU8AADN0m.jpg" TargetMode="External" /><Relationship Id="rId172" Type="http://schemas.openxmlformats.org/officeDocument/2006/relationships/hyperlink" Target="https://pbs.twimg.com/media/Dy5g3vmU8AADN0m.jpg" TargetMode="External" /><Relationship Id="rId173" Type="http://schemas.openxmlformats.org/officeDocument/2006/relationships/hyperlink" Target="http://pbs.twimg.com/profile_images/785535689819561984/X5KiijPc_normal.jpg" TargetMode="External" /><Relationship Id="rId174" Type="http://schemas.openxmlformats.org/officeDocument/2006/relationships/hyperlink" Target="https://pbs.twimg.com/media/DzeprxBWkAIkLpK.jpg" TargetMode="External" /><Relationship Id="rId175" Type="http://schemas.openxmlformats.org/officeDocument/2006/relationships/hyperlink" Target="http://pbs.twimg.com/profile_images/785535689819561984/X5KiijPc_normal.jpg" TargetMode="External" /><Relationship Id="rId176" Type="http://schemas.openxmlformats.org/officeDocument/2006/relationships/hyperlink" Target="http://pbs.twimg.com/profile_images/785535689819561984/X5KiijPc_normal.jpg" TargetMode="External" /><Relationship Id="rId177" Type="http://schemas.openxmlformats.org/officeDocument/2006/relationships/hyperlink" Target="https://pbs.twimg.com/media/DzvbXb1W0AE335f.jpg" TargetMode="External" /><Relationship Id="rId178" Type="http://schemas.openxmlformats.org/officeDocument/2006/relationships/hyperlink" Target="http://pbs.twimg.com/profile_images/877962175997812736/iyfQEmTp_normal.jpg" TargetMode="External" /><Relationship Id="rId179" Type="http://schemas.openxmlformats.org/officeDocument/2006/relationships/hyperlink" Target="https://pbs.twimg.com/media/DyqDf4AX0AA-xoj.jpg" TargetMode="External" /><Relationship Id="rId180" Type="http://schemas.openxmlformats.org/officeDocument/2006/relationships/hyperlink" Target="https://pbs.twimg.com/media/DyQB8b2X0AAsuOR.jpg" TargetMode="External" /><Relationship Id="rId181" Type="http://schemas.openxmlformats.org/officeDocument/2006/relationships/hyperlink" Target="https://pbs.twimg.com/media/DzYINSFX4AUMl-g.jpg" TargetMode="External" /><Relationship Id="rId182" Type="http://schemas.openxmlformats.org/officeDocument/2006/relationships/hyperlink" Target="http://pbs.twimg.com/profile_images/877962175997812736/iyfQEmTp_normal.jpg" TargetMode="External" /><Relationship Id="rId183" Type="http://schemas.openxmlformats.org/officeDocument/2006/relationships/hyperlink" Target="http://pbs.twimg.com/profile_images/877962175997812736/iyfQEmTp_normal.jpg" TargetMode="External" /><Relationship Id="rId184" Type="http://schemas.openxmlformats.org/officeDocument/2006/relationships/hyperlink" Target="https://pbs.twimg.com/media/Dy0scSOXcAAjJnN.jpg" TargetMode="External" /><Relationship Id="rId185" Type="http://schemas.openxmlformats.org/officeDocument/2006/relationships/hyperlink" Target="https://pbs.twimg.com/media/DzTEkWfX4AEh4xB.jpg" TargetMode="External" /><Relationship Id="rId186" Type="http://schemas.openxmlformats.org/officeDocument/2006/relationships/hyperlink" Target="https://pbs.twimg.com/media/Dzy183KX0AEI4KM.jpg" TargetMode="External" /><Relationship Id="rId187" Type="http://schemas.openxmlformats.org/officeDocument/2006/relationships/hyperlink" Target="https://pbs.twimg.com/media/Dzzi1cQWwAAyUg0.jpg" TargetMode="External" /><Relationship Id="rId188" Type="http://schemas.openxmlformats.org/officeDocument/2006/relationships/hyperlink" Target="https://twitter.com/#!/isitgametimeyet/status/1093641100290637824" TargetMode="External" /><Relationship Id="rId189" Type="http://schemas.openxmlformats.org/officeDocument/2006/relationships/hyperlink" Target="https://twitter.com/#!/isitgametimeyet/status/1093641100290637824" TargetMode="External" /><Relationship Id="rId190" Type="http://schemas.openxmlformats.org/officeDocument/2006/relationships/hyperlink" Target="https://twitter.com/#!/isitgametimeyet/status/1093641100290637824" TargetMode="External" /><Relationship Id="rId191" Type="http://schemas.openxmlformats.org/officeDocument/2006/relationships/hyperlink" Target="https://twitter.com/#!/akicmo/status/1093925302831476736" TargetMode="External" /><Relationship Id="rId192" Type="http://schemas.openxmlformats.org/officeDocument/2006/relationships/hyperlink" Target="https://twitter.com/#!/akicmo/status/1093925302831476736" TargetMode="External" /><Relationship Id="rId193" Type="http://schemas.openxmlformats.org/officeDocument/2006/relationships/hyperlink" Target="https://twitter.com/#!/akicmo/status/1093925302831476736" TargetMode="External" /><Relationship Id="rId194" Type="http://schemas.openxmlformats.org/officeDocument/2006/relationships/hyperlink" Target="https://twitter.com/#!/akicmo/status/1093925327380705280" TargetMode="External" /><Relationship Id="rId195" Type="http://schemas.openxmlformats.org/officeDocument/2006/relationships/hyperlink" Target="https://twitter.com/#!/akicmo/status/1093925327380705280" TargetMode="External" /><Relationship Id="rId196" Type="http://schemas.openxmlformats.org/officeDocument/2006/relationships/hyperlink" Target="https://twitter.com/#!/akicmo/status/1093925327380705280" TargetMode="External" /><Relationship Id="rId197" Type="http://schemas.openxmlformats.org/officeDocument/2006/relationships/hyperlink" Target="https://twitter.com/#!/omnitalk/status/1093636270297878529" TargetMode="External" /><Relationship Id="rId198" Type="http://schemas.openxmlformats.org/officeDocument/2006/relationships/hyperlink" Target="https://twitter.com/#!/omnitalk/status/1093636270297878529" TargetMode="External" /><Relationship Id="rId199" Type="http://schemas.openxmlformats.org/officeDocument/2006/relationships/hyperlink" Target="https://twitter.com/#!/mk_akitech/status/1093561028179361792" TargetMode="External" /><Relationship Id="rId200" Type="http://schemas.openxmlformats.org/officeDocument/2006/relationships/hyperlink" Target="https://twitter.com/#!/mk_akitech/status/1093599588831948800" TargetMode="External" /><Relationship Id="rId201" Type="http://schemas.openxmlformats.org/officeDocument/2006/relationships/hyperlink" Target="https://twitter.com/#!/mk_akitech/status/1093599588831948800" TargetMode="External" /><Relationship Id="rId202" Type="http://schemas.openxmlformats.org/officeDocument/2006/relationships/hyperlink" Target="https://twitter.com/#!/mk_akitech/status/1093600496999378945" TargetMode="External" /><Relationship Id="rId203" Type="http://schemas.openxmlformats.org/officeDocument/2006/relationships/hyperlink" Target="https://twitter.com/#!/akiunlocks/status/1093911714536386561" TargetMode="External" /><Relationship Id="rId204" Type="http://schemas.openxmlformats.org/officeDocument/2006/relationships/hyperlink" Target="https://twitter.com/#!/mk_akitech/status/1093561028179361792" TargetMode="External" /><Relationship Id="rId205" Type="http://schemas.openxmlformats.org/officeDocument/2006/relationships/hyperlink" Target="https://twitter.com/#!/mk_akitech/status/1093561028179361792" TargetMode="External" /><Relationship Id="rId206" Type="http://schemas.openxmlformats.org/officeDocument/2006/relationships/hyperlink" Target="https://twitter.com/#!/mk_akitech/status/1093599588831948800" TargetMode="External" /><Relationship Id="rId207" Type="http://schemas.openxmlformats.org/officeDocument/2006/relationships/hyperlink" Target="https://twitter.com/#!/mk_akitech/status/1093599588831948800" TargetMode="External" /><Relationship Id="rId208" Type="http://schemas.openxmlformats.org/officeDocument/2006/relationships/hyperlink" Target="https://twitter.com/#!/mk_akitech/status/1093600496999378945" TargetMode="External" /><Relationship Id="rId209" Type="http://schemas.openxmlformats.org/officeDocument/2006/relationships/hyperlink" Target="https://twitter.com/#!/mk_akitech/status/1093600496999378945" TargetMode="External" /><Relationship Id="rId210" Type="http://schemas.openxmlformats.org/officeDocument/2006/relationships/hyperlink" Target="https://twitter.com/#!/mk_akitech/status/1093600555392532480" TargetMode="External" /><Relationship Id="rId211" Type="http://schemas.openxmlformats.org/officeDocument/2006/relationships/hyperlink" Target="https://twitter.com/#!/mk_akitech/status/1093600555392532480" TargetMode="External" /><Relationship Id="rId212" Type="http://schemas.openxmlformats.org/officeDocument/2006/relationships/hyperlink" Target="https://twitter.com/#!/mk_akitech/status/1093600555392532480" TargetMode="External" /><Relationship Id="rId213" Type="http://schemas.openxmlformats.org/officeDocument/2006/relationships/hyperlink" Target="https://twitter.com/#!/mk_akitech/status/1093894940025937920" TargetMode="External" /><Relationship Id="rId214" Type="http://schemas.openxmlformats.org/officeDocument/2006/relationships/hyperlink" Target="https://twitter.com/#!/mk_akitech/status/1093895458303418368" TargetMode="External" /><Relationship Id="rId215" Type="http://schemas.openxmlformats.org/officeDocument/2006/relationships/hyperlink" Target="https://twitter.com/#!/mk_akitech/status/1093895458303418368" TargetMode="External" /><Relationship Id="rId216" Type="http://schemas.openxmlformats.org/officeDocument/2006/relationships/hyperlink" Target="https://twitter.com/#!/mk_akitech/status/1093895458303418368" TargetMode="External" /><Relationship Id="rId217" Type="http://schemas.openxmlformats.org/officeDocument/2006/relationships/hyperlink" Target="https://twitter.com/#!/mk_akitech/status/1093925823013359616" TargetMode="External" /><Relationship Id="rId218" Type="http://schemas.openxmlformats.org/officeDocument/2006/relationships/hyperlink" Target="https://twitter.com/#!/mk_akitech/status/1093925823013359616" TargetMode="External" /><Relationship Id="rId219" Type="http://schemas.openxmlformats.org/officeDocument/2006/relationships/hyperlink" Target="https://twitter.com/#!/mk_akitech/status/1093925823013359616" TargetMode="External" /><Relationship Id="rId220" Type="http://schemas.openxmlformats.org/officeDocument/2006/relationships/hyperlink" Target="https://twitter.com/#!/lgricksliney/status/1094249837044871169" TargetMode="External" /><Relationship Id="rId221" Type="http://schemas.openxmlformats.org/officeDocument/2006/relationships/hyperlink" Target="https://twitter.com/#!/optimonk1/status/1094156531082383360" TargetMode="External" /><Relationship Id="rId222" Type="http://schemas.openxmlformats.org/officeDocument/2006/relationships/hyperlink" Target="https://twitter.com/#!/digestwordpress/status/1094330845844783104" TargetMode="External" /><Relationship Id="rId223" Type="http://schemas.openxmlformats.org/officeDocument/2006/relationships/hyperlink" Target="https://twitter.com/#!/lukethecoleman/status/562260556988841985" TargetMode="External" /><Relationship Id="rId224" Type="http://schemas.openxmlformats.org/officeDocument/2006/relationships/hyperlink" Target="https://twitter.com/#!/lukethecoleman/status/1095225295181889537" TargetMode="External" /><Relationship Id="rId225" Type="http://schemas.openxmlformats.org/officeDocument/2006/relationships/hyperlink" Target="https://twitter.com/#!/spring_global/status/1095020629474996224" TargetMode="External" /><Relationship Id="rId226" Type="http://schemas.openxmlformats.org/officeDocument/2006/relationships/hyperlink" Target="https://twitter.com/#!/javibocapalma/status/1095300176594509830" TargetMode="External" /><Relationship Id="rId227" Type="http://schemas.openxmlformats.org/officeDocument/2006/relationships/hyperlink" Target="https://twitter.com/#!/dujkamadison/status/1095742915018743810" TargetMode="External" /><Relationship Id="rId228" Type="http://schemas.openxmlformats.org/officeDocument/2006/relationships/hyperlink" Target="https://twitter.com/#!/jimdudlicek/status/1095765083454619650" TargetMode="External" /><Relationship Id="rId229" Type="http://schemas.openxmlformats.org/officeDocument/2006/relationships/hyperlink" Target="https://twitter.com/#!/mejeurhaas/status/1095782757995732992" TargetMode="External" /><Relationship Id="rId230" Type="http://schemas.openxmlformats.org/officeDocument/2006/relationships/hyperlink" Target="https://twitter.com/#!/mejeurhaas/status/1095782757995732992" TargetMode="External" /><Relationship Id="rId231" Type="http://schemas.openxmlformats.org/officeDocument/2006/relationships/hyperlink" Target="https://twitter.com/#!/benrund/status/1095919703510388737" TargetMode="External" /><Relationship Id="rId232" Type="http://schemas.openxmlformats.org/officeDocument/2006/relationships/hyperlink" Target="https://twitter.com/#!/lizerk/status/1096434406124863488" TargetMode="External" /><Relationship Id="rId233" Type="http://schemas.openxmlformats.org/officeDocument/2006/relationships/hyperlink" Target="https://twitter.com/#!/riversandmdm/status/1095738313783291904" TargetMode="External" /><Relationship Id="rId234" Type="http://schemas.openxmlformats.org/officeDocument/2006/relationships/hyperlink" Target="https://twitter.com/#!/lizerk/status/1096434406124863488" TargetMode="External" /><Relationship Id="rId235" Type="http://schemas.openxmlformats.org/officeDocument/2006/relationships/hyperlink" Target="https://twitter.com/#!/simoneknaap/status/1093894953640644608" TargetMode="External" /><Relationship Id="rId236" Type="http://schemas.openxmlformats.org/officeDocument/2006/relationships/hyperlink" Target="https://twitter.com/#!/simoneknaap/status/1093900031852199936" TargetMode="External" /><Relationship Id="rId237" Type="http://schemas.openxmlformats.org/officeDocument/2006/relationships/hyperlink" Target="https://twitter.com/#!/simoneknaap/status/1093918276441251841" TargetMode="External" /><Relationship Id="rId238" Type="http://schemas.openxmlformats.org/officeDocument/2006/relationships/hyperlink" Target="https://twitter.com/#!/simoneknaap/status/1093918276441251841" TargetMode="External" /><Relationship Id="rId239" Type="http://schemas.openxmlformats.org/officeDocument/2006/relationships/hyperlink" Target="https://twitter.com/#!/simoneknaap/status/1093918276441251841" TargetMode="External" /><Relationship Id="rId240" Type="http://schemas.openxmlformats.org/officeDocument/2006/relationships/hyperlink" Target="https://twitter.com/#!/akiunlocks/status/1093923918002311168" TargetMode="External" /><Relationship Id="rId241" Type="http://schemas.openxmlformats.org/officeDocument/2006/relationships/hyperlink" Target="https://twitter.com/#!/simoneknaap/status/1093924128615251968" TargetMode="External" /><Relationship Id="rId242" Type="http://schemas.openxmlformats.org/officeDocument/2006/relationships/hyperlink" Target="https://twitter.com/#!/akiunlocks/status/1093911714536386561" TargetMode="External" /><Relationship Id="rId243" Type="http://schemas.openxmlformats.org/officeDocument/2006/relationships/hyperlink" Target="https://twitter.com/#!/akiunlocks/status/1093923918002311168" TargetMode="External" /><Relationship Id="rId244" Type="http://schemas.openxmlformats.org/officeDocument/2006/relationships/hyperlink" Target="https://twitter.com/#!/simoneknaap/status/1093924128615251968" TargetMode="External" /><Relationship Id="rId245" Type="http://schemas.openxmlformats.org/officeDocument/2006/relationships/hyperlink" Target="https://twitter.com/#!/simoneknaap/status/1093924128615251968" TargetMode="External" /><Relationship Id="rId246" Type="http://schemas.openxmlformats.org/officeDocument/2006/relationships/hyperlink" Target="https://twitter.com/#!/cgtmagazine/status/1093535865786257410" TargetMode="External" /><Relationship Id="rId247" Type="http://schemas.openxmlformats.org/officeDocument/2006/relationships/hyperlink" Target="https://twitter.com/#!/simoneknaap/status/1093548959170203649" TargetMode="External" /><Relationship Id="rId248" Type="http://schemas.openxmlformats.org/officeDocument/2006/relationships/hyperlink" Target="https://twitter.com/#!/simoneknaap/status/1095733348742381569" TargetMode="External" /><Relationship Id="rId249" Type="http://schemas.openxmlformats.org/officeDocument/2006/relationships/hyperlink" Target="https://twitter.com/#!/simoneknaap/status/1095733348742381569" TargetMode="External" /><Relationship Id="rId250" Type="http://schemas.openxmlformats.org/officeDocument/2006/relationships/hyperlink" Target="https://twitter.com/#!/simoneknaap/status/1095733348742381569" TargetMode="External" /><Relationship Id="rId251" Type="http://schemas.openxmlformats.org/officeDocument/2006/relationships/hyperlink" Target="https://twitter.com/#!/simoneknaap/status/1093918276441251841" TargetMode="External" /><Relationship Id="rId252" Type="http://schemas.openxmlformats.org/officeDocument/2006/relationships/hyperlink" Target="https://twitter.com/#!/simoneknaap/status/1095733348742381569" TargetMode="External" /><Relationship Id="rId253" Type="http://schemas.openxmlformats.org/officeDocument/2006/relationships/hyperlink" Target="https://twitter.com/#!/cgtmagazine/status/1095710191121846272" TargetMode="External" /><Relationship Id="rId254" Type="http://schemas.openxmlformats.org/officeDocument/2006/relationships/hyperlink" Target="https://twitter.com/#!/simoneknaap/status/1095733348742381569" TargetMode="External" /><Relationship Id="rId255" Type="http://schemas.openxmlformats.org/officeDocument/2006/relationships/hyperlink" Target="https://twitter.com/#!/simoneknaap/status/1096031006501584897" TargetMode="External" /><Relationship Id="rId256" Type="http://schemas.openxmlformats.org/officeDocument/2006/relationships/hyperlink" Target="https://twitter.com/#!/sap_cp/status/1097894859485130757" TargetMode="External" /><Relationship Id="rId257" Type="http://schemas.openxmlformats.org/officeDocument/2006/relationships/hyperlink" Target="https://twitter.com/#!/sap_cp/status/1097894859485130757" TargetMode="External" /><Relationship Id="rId258" Type="http://schemas.openxmlformats.org/officeDocument/2006/relationships/hyperlink" Target="https://twitter.com/#!/simoneknaap/status/1095187746371584001" TargetMode="External" /><Relationship Id="rId259" Type="http://schemas.openxmlformats.org/officeDocument/2006/relationships/hyperlink" Target="https://twitter.com/#!/ensembleiq/status/1095020650127867906" TargetMode="External" /><Relationship Id="rId260" Type="http://schemas.openxmlformats.org/officeDocument/2006/relationships/hyperlink" Target="https://twitter.com/#!/simoneknaap/status/1093299118041108481" TargetMode="External" /><Relationship Id="rId261" Type="http://schemas.openxmlformats.org/officeDocument/2006/relationships/hyperlink" Target="https://twitter.com/#!/simoneknaap/status/1093523625871843330" TargetMode="External" /><Relationship Id="rId262" Type="http://schemas.openxmlformats.org/officeDocument/2006/relationships/hyperlink" Target="https://twitter.com/#!/simoneknaap/status/1093529106271125504" TargetMode="External" /><Relationship Id="rId263" Type="http://schemas.openxmlformats.org/officeDocument/2006/relationships/hyperlink" Target="https://twitter.com/#!/simoneknaap/status/1093900031852199936" TargetMode="External" /><Relationship Id="rId264" Type="http://schemas.openxmlformats.org/officeDocument/2006/relationships/hyperlink" Target="https://twitter.com/#!/simoneknaap/status/1093918276441251841" TargetMode="External" /><Relationship Id="rId265" Type="http://schemas.openxmlformats.org/officeDocument/2006/relationships/hyperlink" Target="https://twitter.com/#!/simoneknaap/status/1095187746371584001" TargetMode="External" /><Relationship Id="rId266" Type="http://schemas.openxmlformats.org/officeDocument/2006/relationships/hyperlink" Target="https://twitter.com/#!/ensembleiq/status/1095431355960360960" TargetMode="External" /><Relationship Id="rId267" Type="http://schemas.openxmlformats.org/officeDocument/2006/relationships/hyperlink" Target="https://twitter.com/#!/ensembleiq/status/1097998265839173633" TargetMode="External" /><Relationship Id="rId268" Type="http://schemas.openxmlformats.org/officeDocument/2006/relationships/hyperlink" Target="https://twitter.com/#!/path2purchaseiq/status/1093609662132510720" TargetMode="External" /><Relationship Id="rId269" Type="http://schemas.openxmlformats.org/officeDocument/2006/relationships/hyperlink" Target="https://twitter.com/#!/simoneknaap/status/1093299118041108481" TargetMode="External" /><Relationship Id="rId270" Type="http://schemas.openxmlformats.org/officeDocument/2006/relationships/hyperlink" Target="https://twitter.com/#!/simoneknaap/status/1093523625871843330" TargetMode="External" /><Relationship Id="rId271" Type="http://schemas.openxmlformats.org/officeDocument/2006/relationships/hyperlink" Target="https://twitter.com/#!/simoneknaap/status/1093529106271125504" TargetMode="External" /><Relationship Id="rId272" Type="http://schemas.openxmlformats.org/officeDocument/2006/relationships/hyperlink" Target="https://twitter.com/#!/simoneknaap/status/1093529106271125504" TargetMode="External" /><Relationship Id="rId273" Type="http://schemas.openxmlformats.org/officeDocument/2006/relationships/hyperlink" Target="https://twitter.com/#!/simoneknaap/status/1093548959170203649" TargetMode="External" /><Relationship Id="rId274" Type="http://schemas.openxmlformats.org/officeDocument/2006/relationships/hyperlink" Target="https://twitter.com/#!/simoneknaap/status/1093585954428862465" TargetMode="External" /><Relationship Id="rId275" Type="http://schemas.openxmlformats.org/officeDocument/2006/relationships/hyperlink" Target="https://twitter.com/#!/simoneknaap/status/1093738193864876032" TargetMode="External" /><Relationship Id="rId276" Type="http://schemas.openxmlformats.org/officeDocument/2006/relationships/hyperlink" Target="https://twitter.com/#!/simoneknaap/status/1093889846244970496" TargetMode="External" /><Relationship Id="rId277" Type="http://schemas.openxmlformats.org/officeDocument/2006/relationships/hyperlink" Target="https://twitter.com/#!/simoneknaap/status/1093900031852199936" TargetMode="External" /><Relationship Id="rId278" Type="http://schemas.openxmlformats.org/officeDocument/2006/relationships/hyperlink" Target="https://twitter.com/#!/simoneknaap/status/1093900031852199936" TargetMode="External" /><Relationship Id="rId279" Type="http://schemas.openxmlformats.org/officeDocument/2006/relationships/hyperlink" Target="https://twitter.com/#!/simoneknaap/status/1093909609931304960" TargetMode="External" /><Relationship Id="rId280" Type="http://schemas.openxmlformats.org/officeDocument/2006/relationships/hyperlink" Target="https://twitter.com/#!/simoneknaap/status/1093918276441251841" TargetMode="External" /><Relationship Id="rId281" Type="http://schemas.openxmlformats.org/officeDocument/2006/relationships/hyperlink" Target="https://twitter.com/#!/simoneknaap/status/1093918276441251841" TargetMode="External" /><Relationship Id="rId282" Type="http://schemas.openxmlformats.org/officeDocument/2006/relationships/hyperlink" Target="https://twitter.com/#!/simoneknaap/status/1096031006501584897" TargetMode="External" /><Relationship Id="rId283" Type="http://schemas.openxmlformats.org/officeDocument/2006/relationships/hyperlink" Target="https://twitter.com/#!/simoneknaap/status/1096531605932388352" TargetMode="External" /><Relationship Id="rId284" Type="http://schemas.openxmlformats.org/officeDocument/2006/relationships/hyperlink" Target="https://twitter.com/#!/simoneknaap/status/1097545279086227456" TargetMode="External" /><Relationship Id="rId285" Type="http://schemas.openxmlformats.org/officeDocument/2006/relationships/hyperlink" Target="https://twitter.com/#!/simoneknaap/status/1097634368531689473" TargetMode="External" /><Relationship Id="rId286" Type="http://schemas.openxmlformats.org/officeDocument/2006/relationships/hyperlink" Target="https://twitter.com/#!/simoneknaap/status/1097712131485634560" TargetMode="External" /><Relationship Id="rId287" Type="http://schemas.openxmlformats.org/officeDocument/2006/relationships/hyperlink" Target="https://twitter.com/#!/path2purchaseiq/status/1093609662132510720" TargetMode="External" /><Relationship Id="rId288" Type="http://schemas.openxmlformats.org/officeDocument/2006/relationships/hyperlink" Target="https://twitter.com/#!/cgtmagazine/status/1092830444721225736" TargetMode="External" /><Relationship Id="rId289" Type="http://schemas.openxmlformats.org/officeDocument/2006/relationships/hyperlink" Target="https://twitter.com/#!/cgtmagazine/status/1090999149204594688" TargetMode="External" /><Relationship Id="rId290" Type="http://schemas.openxmlformats.org/officeDocument/2006/relationships/hyperlink" Target="https://twitter.com/#!/cgtmagazine/status/1096072585530482693" TargetMode="External" /><Relationship Id="rId291" Type="http://schemas.openxmlformats.org/officeDocument/2006/relationships/hyperlink" Target="https://twitter.com/#!/path2purchaseiq/status/1093609662132510720" TargetMode="External" /><Relationship Id="rId292" Type="http://schemas.openxmlformats.org/officeDocument/2006/relationships/hyperlink" Target="https://twitter.com/#!/path2purchaseiq/status/1096109399251341313" TargetMode="External" /><Relationship Id="rId293" Type="http://schemas.openxmlformats.org/officeDocument/2006/relationships/hyperlink" Target="https://twitter.com/#!/path2purchaseiq/status/1093579150378582016" TargetMode="External" /><Relationship Id="rId294" Type="http://schemas.openxmlformats.org/officeDocument/2006/relationships/hyperlink" Target="https://twitter.com/#!/path2purchaseiq/status/1095716739822825473" TargetMode="External" /><Relationship Id="rId295" Type="http://schemas.openxmlformats.org/officeDocument/2006/relationships/hyperlink" Target="https://twitter.com/#!/path2purchaseiq/status/1097952468028280832" TargetMode="External" /><Relationship Id="rId296" Type="http://schemas.openxmlformats.org/officeDocument/2006/relationships/hyperlink" Target="https://twitter.com/#!/path2purchaseiq/status/1098001818318262272" TargetMode="External" /><Relationship Id="rId297" Type="http://schemas.openxmlformats.org/officeDocument/2006/relationships/hyperlink" Target="https://api.twitter.com/1.1/geo/id/01df0964763e9f17.json" TargetMode="External" /><Relationship Id="rId298" Type="http://schemas.openxmlformats.org/officeDocument/2006/relationships/comments" Target="../comments1.xml" /><Relationship Id="rId299" Type="http://schemas.openxmlformats.org/officeDocument/2006/relationships/vmlDrawing" Target="../drawings/vmlDrawing1.vml" /><Relationship Id="rId300" Type="http://schemas.openxmlformats.org/officeDocument/2006/relationships/table" Target="../tables/table1.xml" /><Relationship Id="rId3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93894940025937920" TargetMode="External" /><Relationship Id="rId2" Type="http://schemas.openxmlformats.org/officeDocument/2006/relationships/hyperlink" Target="https://www.optimonk.com/blog/case-study-how-ensembleiq-com-got-40-increase-in-lead-generation/?utm_campaign=case-study-how-ensembleiqcom-got-40-increase-in-lead-generation&amp;utm_medium=social_link&amp;utm_source=missinglettr" TargetMode="External" /><Relationship Id="rId3" Type="http://schemas.openxmlformats.org/officeDocument/2006/relationships/hyperlink" Target="http://mobileenterprise.edgl.com/news/Measuring-Mobile-Engagement-of-Super-Bowl-XLIX-98032" TargetMode="External" /><Relationship Id="rId4" Type="http://schemas.openxmlformats.org/officeDocument/2006/relationships/hyperlink" Target="http://mobileenterprise.edgl.com/news/Measuring-Mobile-Engagement-of-Super-Bowl-XLIX-98032" TargetMode="External" /><Relationship Id="rId5" Type="http://schemas.openxmlformats.org/officeDocument/2006/relationships/hyperlink" Target="https://twitter.com/i/web/status/1095020629474996224" TargetMode="External" /><Relationship Id="rId6" Type="http://schemas.openxmlformats.org/officeDocument/2006/relationships/hyperlink" Target="https://www.nxtbook.com/nxtbooks/ensembleiq/pg_201902/index.php#/2" TargetMode="External" /><Relationship Id="rId7" Type="http://schemas.openxmlformats.org/officeDocument/2006/relationships/hyperlink" Target="https://www.nxtbook.com/nxtbooks/ensembleiq/conveniencestorenews_201902/index.php#/1" TargetMode="External" /><Relationship Id="rId8" Type="http://schemas.openxmlformats.org/officeDocument/2006/relationships/hyperlink" Target="https://twitter.com/i/web/status/1095738313783291904" TargetMode="External" /><Relationship Id="rId9" Type="http://schemas.openxmlformats.org/officeDocument/2006/relationships/hyperlink" Target="https://twitter.com/i/web/status/1093894953640644608" TargetMode="External" /><Relationship Id="rId10" Type="http://schemas.openxmlformats.org/officeDocument/2006/relationships/hyperlink" Target="https://twitter.com/i/web/status/1093923918002311168" TargetMode="External" /><Relationship Id="rId11" Type="http://schemas.openxmlformats.org/officeDocument/2006/relationships/hyperlink" Target="https://events.ensembleiq.com/rcas-2019" TargetMode="External" /><Relationship Id="rId12" Type="http://schemas.openxmlformats.org/officeDocument/2006/relationships/hyperlink" Target="https://events.ensembleiq.com/rcas-2019" TargetMode="External" /><Relationship Id="rId13" Type="http://schemas.openxmlformats.org/officeDocument/2006/relationships/hyperlink" Target="https://events.ensembleiq.com/rcas-2019/208595" TargetMode="External" /><Relationship Id="rId14" Type="http://schemas.openxmlformats.org/officeDocument/2006/relationships/hyperlink" Target="https://www.nxtbook.com/nxtbooks/ensembleiq/pg_201902/index.php#/80" TargetMode="External" /><Relationship Id="rId15" Type="http://schemas.openxmlformats.org/officeDocument/2006/relationships/hyperlink" Target="https://lnkd.in/dCKWHts" TargetMode="External" /><Relationship Id="rId16" Type="http://schemas.openxmlformats.org/officeDocument/2006/relationships/hyperlink" Target="https://twitter.com/i/web/status/1095431355960360960" TargetMode="External" /><Relationship Id="rId17" Type="http://schemas.openxmlformats.org/officeDocument/2006/relationships/hyperlink" Target="https://twitter.com/i/web/status/1097998265839173633" TargetMode="External" /><Relationship Id="rId18" Type="http://schemas.openxmlformats.org/officeDocument/2006/relationships/hyperlink" Target="https://twitter.com/i/web/status/1093889846244970496" TargetMode="External" /><Relationship Id="rId19" Type="http://schemas.openxmlformats.org/officeDocument/2006/relationships/hyperlink" Target="https://twitter.com/i/web/status/1093909609931304960" TargetMode="External" /><Relationship Id="rId20" Type="http://schemas.openxmlformats.org/officeDocument/2006/relationships/hyperlink" Target="https://events.ensembleiq.com/rcas-2019"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 TargetMode="External" /><Relationship Id="rId23" Type="http://schemas.openxmlformats.org/officeDocument/2006/relationships/hyperlink" Target="https://events.ensembleiq.com/rcas-2019/208595" TargetMode="External" /><Relationship Id="rId24" Type="http://schemas.openxmlformats.org/officeDocument/2006/relationships/hyperlink" Target="https://events.ensembleiq.com/rcas-2019/208595" TargetMode="External" /><Relationship Id="rId25" Type="http://schemas.openxmlformats.org/officeDocument/2006/relationships/hyperlink" Target="https://events.ensembleiq.com/p2plu-bootcamp" TargetMode="External" /><Relationship Id="rId26" Type="http://schemas.openxmlformats.org/officeDocument/2006/relationships/hyperlink" Target="https://events.ensembleiq.com/p2plu-bootcamp" TargetMode="External" /><Relationship Id="rId27" Type="http://schemas.openxmlformats.org/officeDocument/2006/relationships/hyperlink" Target="https://events.ensembleiq.com/p2plu-bootcamp" TargetMode="External" /><Relationship Id="rId28" Type="http://schemas.openxmlformats.org/officeDocument/2006/relationships/hyperlink" Target="https://pbs.twimg.com/media/DywtvnwV4AA8oE7.jpg" TargetMode="External" /><Relationship Id="rId29" Type="http://schemas.openxmlformats.org/officeDocument/2006/relationships/hyperlink" Target="https://pbs.twimg.com/media/Dy85kRJXgAATazH.jpg" TargetMode="External" /><Relationship Id="rId30" Type="http://schemas.openxmlformats.org/officeDocument/2006/relationships/hyperlink" Target="https://pbs.twimg.com/media/DzTwhp3U0AAjfnD.jpg" TargetMode="External" /><Relationship Id="rId31" Type="http://schemas.openxmlformats.org/officeDocument/2006/relationships/hyperlink" Target="https://pbs.twimg.com/media/DzdRQ8QWkAACMXh.jpg" TargetMode="External" /><Relationship Id="rId32" Type="http://schemas.openxmlformats.org/officeDocument/2006/relationships/hyperlink" Target="https://pbs.twimg.com/media/Dy5QRw5V4AAqVI_.jpg" TargetMode="External" /><Relationship Id="rId33" Type="http://schemas.openxmlformats.org/officeDocument/2006/relationships/hyperlink" Target="https://pbs.twimg.com/media/Dy5g3vmU8AADN0m.jpg" TargetMode="External" /><Relationship Id="rId34" Type="http://schemas.openxmlformats.org/officeDocument/2006/relationships/hyperlink" Target="https://pbs.twimg.com/media/Dy0FEs1XcAA_h_6.jpg" TargetMode="External" /><Relationship Id="rId35" Type="http://schemas.openxmlformats.org/officeDocument/2006/relationships/hyperlink" Target="https://pbs.twimg.com/media/DzTTrDqXgAED2WJ.jpg" TargetMode="External" /><Relationship Id="rId36" Type="http://schemas.openxmlformats.org/officeDocument/2006/relationships/hyperlink" Target="https://pbs.twimg.com/media/DzS-nLhXQAErVba.jpg" TargetMode="External" /><Relationship Id="rId37" Type="http://schemas.openxmlformats.org/officeDocument/2006/relationships/hyperlink" Target="https://pbs.twimg.com/tweet_video_thumb/DzyBiJdW0AImg59.jpg" TargetMode="External" /><Relationship Id="rId38" Type="http://schemas.openxmlformats.org/officeDocument/2006/relationships/hyperlink" Target="https://pbs.twimg.com/media/DzJLemKX4AAG5yG.jpg" TargetMode="External" /><Relationship Id="rId39" Type="http://schemas.openxmlformats.org/officeDocument/2006/relationships/hyperlink" Target="https://pbs.twimg.com/media/DywtvnwV4AA8oE7.jpg" TargetMode="External" /><Relationship Id="rId40" Type="http://schemas.openxmlformats.org/officeDocument/2006/relationships/hyperlink" Target="https://pbs.twimg.com/media/Dyz58CfU0AEEEXj.jpg" TargetMode="External" /><Relationship Id="rId41" Type="http://schemas.openxmlformats.org/officeDocument/2006/relationships/hyperlink" Target="https://pbs.twimg.com/media/Dyz-6cBUYAEmbul.jpg" TargetMode="External" /><Relationship Id="rId42" Type="http://schemas.openxmlformats.org/officeDocument/2006/relationships/hyperlink" Target="https://pbs.twimg.com/media/DzeprxBWkAIkLpK.jpg" TargetMode="External" /><Relationship Id="rId43" Type="http://schemas.openxmlformats.org/officeDocument/2006/relationships/hyperlink" Target="https://pbs.twimg.com/media/DzvbXb1W0AE335f.jpg" TargetMode="External" /><Relationship Id="rId44" Type="http://schemas.openxmlformats.org/officeDocument/2006/relationships/hyperlink" Target="https://pbs.twimg.com/media/DyqDf4AX0AA-xoj.jpg" TargetMode="External" /><Relationship Id="rId45" Type="http://schemas.openxmlformats.org/officeDocument/2006/relationships/hyperlink" Target="https://pbs.twimg.com/media/DyQB8b2X0AAsuOR.jpg" TargetMode="External" /><Relationship Id="rId46" Type="http://schemas.openxmlformats.org/officeDocument/2006/relationships/hyperlink" Target="https://pbs.twimg.com/media/DzYINSFX4AUMl-g.jpg" TargetMode="External" /><Relationship Id="rId47" Type="http://schemas.openxmlformats.org/officeDocument/2006/relationships/hyperlink" Target="https://pbs.twimg.com/media/Dy0scSOXcAAjJnN.jpg" TargetMode="External" /><Relationship Id="rId48" Type="http://schemas.openxmlformats.org/officeDocument/2006/relationships/hyperlink" Target="https://pbs.twimg.com/media/DzTEkWfX4AEh4xB.jpg" TargetMode="External" /><Relationship Id="rId49" Type="http://schemas.openxmlformats.org/officeDocument/2006/relationships/hyperlink" Target="https://pbs.twimg.com/media/Dzy183KX0AEI4KM.jpg" TargetMode="External" /><Relationship Id="rId50" Type="http://schemas.openxmlformats.org/officeDocument/2006/relationships/hyperlink" Target="https://pbs.twimg.com/media/Dzzi1cQWwAAyUg0.jpg" TargetMode="External" /><Relationship Id="rId51" Type="http://schemas.openxmlformats.org/officeDocument/2006/relationships/hyperlink" Target="http://pbs.twimg.com/profile_images/1741390932/Typewriter_normal.jpg" TargetMode="External" /><Relationship Id="rId52" Type="http://schemas.openxmlformats.org/officeDocument/2006/relationships/hyperlink" Target="http://pbs.twimg.com/profile_images/1062167637487022081/ty_uNdI9_normal.jpg" TargetMode="External" /><Relationship Id="rId53" Type="http://schemas.openxmlformats.org/officeDocument/2006/relationships/hyperlink" Target="http://pbs.twimg.com/profile_images/1062167637487022081/ty_uNdI9_normal.jpg" TargetMode="External" /><Relationship Id="rId54" Type="http://schemas.openxmlformats.org/officeDocument/2006/relationships/hyperlink" Target="http://pbs.twimg.com/profile_images/1095685997894029312/SuyDdSdJ_normal.jpg" TargetMode="External" /><Relationship Id="rId55" Type="http://schemas.openxmlformats.org/officeDocument/2006/relationships/hyperlink" Target="http://pbs.twimg.com/profile_images/723584373556174848/kb8vEhbq_normal.jpg" TargetMode="External" /><Relationship Id="rId56" Type="http://schemas.openxmlformats.org/officeDocument/2006/relationships/hyperlink" Target="http://pbs.twimg.com/profile_images/723584373556174848/kb8vEhbq_normal.jpg" TargetMode="External" /><Relationship Id="rId57" Type="http://schemas.openxmlformats.org/officeDocument/2006/relationships/hyperlink" Target="http://pbs.twimg.com/profile_images/723584373556174848/kb8vEhbq_normal.jpg" TargetMode="External" /><Relationship Id="rId58" Type="http://schemas.openxmlformats.org/officeDocument/2006/relationships/hyperlink" Target="http://pbs.twimg.com/profile_images/905117876398555138/733gCIHj_normal.jpg" TargetMode="External" /><Relationship Id="rId59" Type="http://schemas.openxmlformats.org/officeDocument/2006/relationships/hyperlink" Target="https://pbs.twimg.com/media/DywtvnwV4AA8oE7.jpg" TargetMode="External" /><Relationship Id="rId60" Type="http://schemas.openxmlformats.org/officeDocument/2006/relationships/hyperlink" Target="http://pbs.twimg.com/profile_images/723584373556174848/kb8vEhbq_normal.jpg" TargetMode="External" /><Relationship Id="rId61" Type="http://schemas.openxmlformats.org/officeDocument/2006/relationships/hyperlink" Target="http://pbs.twimg.com/profile_images/723584373556174848/kb8vEhbq_normal.jpg" TargetMode="External" /><Relationship Id="rId62" Type="http://schemas.openxmlformats.org/officeDocument/2006/relationships/hyperlink" Target="http://pbs.twimg.com/profile_images/723584373556174848/kb8vEhbq_normal.jpg" TargetMode="External" /><Relationship Id="rId63" Type="http://schemas.openxmlformats.org/officeDocument/2006/relationships/hyperlink" Target="http://abs.twimg.com/sticky/default_profile_images/default_profile_normal.png" TargetMode="External" /><Relationship Id="rId64" Type="http://schemas.openxmlformats.org/officeDocument/2006/relationships/hyperlink" Target="https://pbs.twimg.com/media/Dy85kRJXgAATazH.jpg" TargetMode="External" /><Relationship Id="rId65" Type="http://schemas.openxmlformats.org/officeDocument/2006/relationships/hyperlink" Target="http://pbs.twimg.com/profile_images/511238431112851456/ZkDgqGXK_normal.png" TargetMode="External" /><Relationship Id="rId66" Type="http://schemas.openxmlformats.org/officeDocument/2006/relationships/hyperlink" Target="http://pbs.twimg.com/profile_images/998487985950609408/hWPkG7sy_normal.jpg" TargetMode="External" /><Relationship Id="rId67" Type="http://schemas.openxmlformats.org/officeDocument/2006/relationships/hyperlink" Target="http://pbs.twimg.com/profile_images/998487985950609408/hWPkG7sy_normal.jpg" TargetMode="External" /><Relationship Id="rId68" Type="http://schemas.openxmlformats.org/officeDocument/2006/relationships/hyperlink" Target="http://pbs.twimg.com/profile_images/1086009795478319104/X1U6Oa6H_normal.jpg" TargetMode="External" /><Relationship Id="rId69" Type="http://schemas.openxmlformats.org/officeDocument/2006/relationships/hyperlink" Target="http://pbs.twimg.com/profile_images/470571129967751168/MD6KDHWR_normal.jpeg" TargetMode="External" /><Relationship Id="rId70" Type="http://schemas.openxmlformats.org/officeDocument/2006/relationships/hyperlink" Target="http://pbs.twimg.com/profile_images/1095411143236034562/QnKVf5k8_normal.jpg" TargetMode="External" /><Relationship Id="rId71" Type="http://schemas.openxmlformats.org/officeDocument/2006/relationships/hyperlink" Target="https://pbs.twimg.com/media/DzTwhp3U0AAjfnD.jpg" TargetMode="External" /><Relationship Id="rId72" Type="http://schemas.openxmlformats.org/officeDocument/2006/relationships/hyperlink" Target="http://pbs.twimg.com/profile_images/879541226961285120/jQ3mMbuY_normal.jpg" TargetMode="External" /><Relationship Id="rId73" Type="http://schemas.openxmlformats.org/officeDocument/2006/relationships/hyperlink" Target="http://pbs.twimg.com/profile_images/933442473455706112/gp9DOtSx_normal.jpg" TargetMode="External" /><Relationship Id="rId74" Type="http://schemas.openxmlformats.org/officeDocument/2006/relationships/hyperlink" Target="https://pbs.twimg.com/media/DzdRQ8QWkAACMXh.jpg" TargetMode="External" /><Relationship Id="rId75" Type="http://schemas.openxmlformats.org/officeDocument/2006/relationships/hyperlink" Target="http://pbs.twimg.com/profile_images/788297097166618624/HDpOiYPc_normal.jpg" TargetMode="External" /><Relationship Id="rId76" Type="http://schemas.openxmlformats.org/officeDocument/2006/relationships/hyperlink" Target="http://pbs.twimg.com/profile_images/785535689819561984/X5KiijPc_normal.jpg" TargetMode="External" /><Relationship Id="rId77" Type="http://schemas.openxmlformats.org/officeDocument/2006/relationships/hyperlink" Target="https://pbs.twimg.com/media/Dy5QRw5V4AAqVI_.jpg" TargetMode="External" /><Relationship Id="rId78" Type="http://schemas.openxmlformats.org/officeDocument/2006/relationships/hyperlink" Target="https://pbs.twimg.com/media/Dy5g3vmU8AADN0m.jpg" TargetMode="External" /><Relationship Id="rId79" Type="http://schemas.openxmlformats.org/officeDocument/2006/relationships/hyperlink" Target="http://pbs.twimg.com/profile_images/905117876398555138/733gCIHj_normal.jpg" TargetMode="External" /><Relationship Id="rId80" Type="http://schemas.openxmlformats.org/officeDocument/2006/relationships/hyperlink" Target="http://pbs.twimg.com/profile_images/785535689819561984/X5KiijPc_normal.jpg" TargetMode="External" /><Relationship Id="rId81" Type="http://schemas.openxmlformats.org/officeDocument/2006/relationships/hyperlink" Target="https://pbs.twimg.com/media/Dy0FEs1XcAA_h_6.jpg" TargetMode="External" /><Relationship Id="rId82" Type="http://schemas.openxmlformats.org/officeDocument/2006/relationships/hyperlink" Target="http://pbs.twimg.com/profile_images/785535689819561984/X5KiijPc_normal.jpg" TargetMode="External" /><Relationship Id="rId83" Type="http://schemas.openxmlformats.org/officeDocument/2006/relationships/hyperlink" Target="https://pbs.twimg.com/media/DzTTrDqXgAED2WJ.jpg" TargetMode="External" /><Relationship Id="rId84" Type="http://schemas.openxmlformats.org/officeDocument/2006/relationships/hyperlink" Target="https://pbs.twimg.com/media/DzS-nLhXQAErVba.jpg" TargetMode="External" /><Relationship Id="rId85" Type="http://schemas.openxmlformats.org/officeDocument/2006/relationships/hyperlink" Target="http://pbs.twimg.com/profile_images/785535689819561984/X5KiijPc_normal.jpg" TargetMode="External" /><Relationship Id="rId86" Type="http://schemas.openxmlformats.org/officeDocument/2006/relationships/hyperlink" Target="https://pbs.twimg.com/tweet_video_thumb/DzyBiJdW0AImg59.jpg" TargetMode="External" /><Relationship Id="rId87" Type="http://schemas.openxmlformats.org/officeDocument/2006/relationships/hyperlink" Target="http://pbs.twimg.com/profile_images/785535689819561984/X5KiijPc_normal.jpg" TargetMode="External" /><Relationship Id="rId88" Type="http://schemas.openxmlformats.org/officeDocument/2006/relationships/hyperlink" Target="https://pbs.twimg.com/media/DzJLemKX4AAG5yG.jpg" TargetMode="External" /><Relationship Id="rId89" Type="http://schemas.openxmlformats.org/officeDocument/2006/relationships/hyperlink" Target="https://pbs.twimg.com/media/DywtvnwV4AA8oE7.jpg" TargetMode="External" /><Relationship Id="rId90" Type="http://schemas.openxmlformats.org/officeDocument/2006/relationships/hyperlink" Target="https://pbs.twimg.com/media/Dyz58CfU0AEEEXj.jpg" TargetMode="External" /><Relationship Id="rId91" Type="http://schemas.openxmlformats.org/officeDocument/2006/relationships/hyperlink" Target="https://pbs.twimg.com/media/Dyz-6cBUYAEmbul.jpg" TargetMode="External" /><Relationship Id="rId92" Type="http://schemas.openxmlformats.org/officeDocument/2006/relationships/hyperlink" Target="http://pbs.twimg.com/profile_images/763785096436461568/Gmu9I3qZ_normal.jpg" TargetMode="External" /><Relationship Id="rId93" Type="http://schemas.openxmlformats.org/officeDocument/2006/relationships/hyperlink" Target="http://pbs.twimg.com/profile_images/763785096436461568/Gmu9I3qZ_normal.jpg" TargetMode="External" /><Relationship Id="rId94" Type="http://schemas.openxmlformats.org/officeDocument/2006/relationships/hyperlink" Target="http://pbs.twimg.com/profile_images/877962175997812736/iyfQEmTp_normal.jpg" TargetMode="External" /><Relationship Id="rId95" Type="http://schemas.openxmlformats.org/officeDocument/2006/relationships/hyperlink" Target="http://pbs.twimg.com/profile_images/785535689819561984/X5KiijPc_normal.jpg" TargetMode="External" /><Relationship Id="rId96" Type="http://schemas.openxmlformats.org/officeDocument/2006/relationships/hyperlink" Target="http://pbs.twimg.com/profile_images/785535689819561984/X5KiijPc_normal.jpg" TargetMode="External" /><Relationship Id="rId97" Type="http://schemas.openxmlformats.org/officeDocument/2006/relationships/hyperlink" Target="http://pbs.twimg.com/profile_images/785535689819561984/X5KiijPc_normal.jpg" TargetMode="External" /><Relationship Id="rId98" Type="http://schemas.openxmlformats.org/officeDocument/2006/relationships/hyperlink" Target="http://pbs.twimg.com/profile_images/785535689819561984/X5KiijPc_normal.jpg" TargetMode="External" /><Relationship Id="rId99" Type="http://schemas.openxmlformats.org/officeDocument/2006/relationships/hyperlink" Target="https://pbs.twimg.com/media/DzeprxBWkAIkLpK.jpg" TargetMode="External" /><Relationship Id="rId100" Type="http://schemas.openxmlformats.org/officeDocument/2006/relationships/hyperlink" Target="http://pbs.twimg.com/profile_images/785535689819561984/X5KiijPc_normal.jpg" TargetMode="External" /><Relationship Id="rId101" Type="http://schemas.openxmlformats.org/officeDocument/2006/relationships/hyperlink" Target="http://pbs.twimg.com/profile_images/785535689819561984/X5KiijPc_normal.jpg" TargetMode="External" /><Relationship Id="rId102" Type="http://schemas.openxmlformats.org/officeDocument/2006/relationships/hyperlink" Target="https://pbs.twimg.com/media/DzvbXb1W0AE335f.jpg" TargetMode="External" /><Relationship Id="rId103" Type="http://schemas.openxmlformats.org/officeDocument/2006/relationships/hyperlink" Target="https://pbs.twimg.com/media/DyqDf4AX0AA-xoj.jpg" TargetMode="External" /><Relationship Id="rId104" Type="http://schemas.openxmlformats.org/officeDocument/2006/relationships/hyperlink" Target="https://pbs.twimg.com/media/DyQB8b2X0AAsuOR.jpg" TargetMode="External" /><Relationship Id="rId105" Type="http://schemas.openxmlformats.org/officeDocument/2006/relationships/hyperlink" Target="https://pbs.twimg.com/media/DzYINSFX4AUMl-g.jpg" TargetMode="External" /><Relationship Id="rId106" Type="http://schemas.openxmlformats.org/officeDocument/2006/relationships/hyperlink" Target="http://pbs.twimg.com/profile_images/877962175997812736/iyfQEmTp_normal.jpg" TargetMode="External" /><Relationship Id="rId107" Type="http://schemas.openxmlformats.org/officeDocument/2006/relationships/hyperlink" Target="https://pbs.twimg.com/media/Dy0scSOXcAAjJnN.jpg" TargetMode="External" /><Relationship Id="rId108" Type="http://schemas.openxmlformats.org/officeDocument/2006/relationships/hyperlink" Target="https://pbs.twimg.com/media/DzTEkWfX4AEh4xB.jpg" TargetMode="External" /><Relationship Id="rId109" Type="http://schemas.openxmlformats.org/officeDocument/2006/relationships/hyperlink" Target="https://pbs.twimg.com/media/Dzy183KX0AEI4KM.jpg" TargetMode="External" /><Relationship Id="rId110" Type="http://schemas.openxmlformats.org/officeDocument/2006/relationships/hyperlink" Target="https://pbs.twimg.com/media/Dzzi1cQWwAAyUg0.jpg" TargetMode="External" /><Relationship Id="rId111" Type="http://schemas.openxmlformats.org/officeDocument/2006/relationships/hyperlink" Target="https://twitter.com/#!/isitgametimeyet/status/1093641100290637824" TargetMode="External" /><Relationship Id="rId112" Type="http://schemas.openxmlformats.org/officeDocument/2006/relationships/hyperlink" Target="https://twitter.com/#!/akicmo/status/1093925302831476736" TargetMode="External" /><Relationship Id="rId113" Type="http://schemas.openxmlformats.org/officeDocument/2006/relationships/hyperlink" Target="https://twitter.com/#!/akicmo/status/1093925327380705280" TargetMode="External" /><Relationship Id="rId114" Type="http://schemas.openxmlformats.org/officeDocument/2006/relationships/hyperlink" Target="https://twitter.com/#!/omnitalk/status/1093636270297878529" TargetMode="External" /><Relationship Id="rId115" Type="http://schemas.openxmlformats.org/officeDocument/2006/relationships/hyperlink" Target="https://twitter.com/#!/mk_akitech/status/1093561028179361792" TargetMode="External" /><Relationship Id="rId116" Type="http://schemas.openxmlformats.org/officeDocument/2006/relationships/hyperlink" Target="https://twitter.com/#!/mk_akitech/status/1093599588831948800" TargetMode="External" /><Relationship Id="rId117" Type="http://schemas.openxmlformats.org/officeDocument/2006/relationships/hyperlink" Target="https://twitter.com/#!/mk_akitech/status/1093600496999378945" TargetMode="External" /><Relationship Id="rId118" Type="http://schemas.openxmlformats.org/officeDocument/2006/relationships/hyperlink" Target="https://twitter.com/#!/akiunlocks/status/1093911714536386561" TargetMode="External" /><Relationship Id="rId119" Type="http://schemas.openxmlformats.org/officeDocument/2006/relationships/hyperlink" Target="https://twitter.com/#!/mk_akitech/status/1093600555392532480" TargetMode="External" /><Relationship Id="rId120" Type="http://schemas.openxmlformats.org/officeDocument/2006/relationships/hyperlink" Target="https://twitter.com/#!/mk_akitech/status/1093894940025937920" TargetMode="External" /><Relationship Id="rId121" Type="http://schemas.openxmlformats.org/officeDocument/2006/relationships/hyperlink" Target="https://twitter.com/#!/mk_akitech/status/1093895458303418368" TargetMode="External" /><Relationship Id="rId122" Type="http://schemas.openxmlformats.org/officeDocument/2006/relationships/hyperlink" Target="https://twitter.com/#!/mk_akitech/status/1093925823013359616" TargetMode="External" /><Relationship Id="rId123" Type="http://schemas.openxmlformats.org/officeDocument/2006/relationships/hyperlink" Target="https://twitter.com/#!/lgricksliney/status/1094249837044871169" TargetMode="External" /><Relationship Id="rId124" Type="http://schemas.openxmlformats.org/officeDocument/2006/relationships/hyperlink" Target="https://twitter.com/#!/optimonk1/status/1094156531082383360" TargetMode="External" /><Relationship Id="rId125" Type="http://schemas.openxmlformats.org/officeDocument/2006/relationships/hyperlink" Target="https://twitter.com/#!/digestwordpress/status/1094330845844783104" TargetMode="External" /><Relationship Id="rId126" Type="http://schemas.openxmlformats.org/officeDocument/2006/relationships/hyperlink" Target="https://twitter.com/#!/lukethecoleman/status/562260556988841985" TargetMode="External" /><Relationship Id="rId127" Type="http://schemas.openxmlformats.org/officeDocument/2006/relationships/hyperlink" Target="https://twitter.com/#!/lukethecoleman/status/1095225295181889537" TargetMode="External" /><Relationship Id="rId128" Type="http://schemas.openxmlformats.org/officeDocument/2006/relationships/hyperlink" Target="https://twitter.com/#!/spring_global/status/1095020629474996224" TargetMode="External" /><Relationship Id="rId129" Type="http://schemas.openxmlformats.org/officeDocument/2006/relationships/hyperlink" Target="https://twitter.com/#!/javibocapalma/status/1095300176594509830" TargetMode="External" /><Relationship Id="rId130" Type="http://schemas.openxmlformats.org/officeDocument/2006/relationships/hyperlink" Target="https://twitter.com/#!/dujkamadison/status/1095742915018743810" TargetMode="External" /><Relationship Id="rId131" Type="http://schemas.openxmlformats.org/officeDocument/2006/relationships/hyperlink" Target="https://twitter.com/#!/jimdudlicek/status/1095765083454619650" TargetMode="External" /><Relationship Id="rId132" Type="http://schemas.openxmlformats.org/officeDocument/2006/relationships/hyperlink" Target="https://twitter.com/#!/mejeurhaas/status/1095782757995732992" TargetMode="External" /><Relationship Id="rId133" Type="http://schemas.openxmlformats.org/officeDocument/2006/relationships/hyperlink" Target="https://twitter.com/#!/benrund/status/1095919703510388737" TargetMode="External" /><Relationship Id="rId134" Type="http://schemas.openxmlformats.org/officeDocument/2006/relationships/hyperlink" Target="https://twitter.com/#!/lizerk/status/1096434406124863488" TargetMode="External" /><Relationship Id="rId135" Type="http://schemas.openxmlformats.org/officeDocument/2006/relationships/hyperlink" Target="https://twitter.com/#!/riversandmdm/status/1095738313783291904" TargetMode="External" /><Relationship Id="rId136" Type="http://schemas.openxmlformats.org/officeDocument/2006/relationships/hyperlink" Target="https://twitter.com/#!/simoneknaap/status/1093894953640644608" TargetMode="External" /><Relationship Id="rId137" Type="http://schemas.openxmlformats.org/officeDocument/2006/relationships/hyperlink" Target="https://twitter.com/#!/simoneknaap/status/1093900031852199936" TargetMode="External" /><Relationship Id="rId138" Type="http://schemas.openxmlformats.org/officeDocument/2006/relationships/hyperlink" Target="https://twitter.com/#!/simoneknaap/status/1093918276441251841" TargetMode="External" /><Relationship Id="rId139" Type="http://schemas.openxmlformats.org/officeDocument/2006/relationships/hyperlink" Target="https://twitter.com/#!/akiunlocks/status/1093923918002311168" TargetMode="External" /><Relationship Id="rId140" Type="http://schemas.openxmlformats.org/officeDocument/2006/relationships/hyperlink" Target="https://twitter.com/#!/simoneknaap/status/1093924128615251968" TargetMode="External" /><Relationship Id="rId141" Type="http://schemas.openxmlformats.org/officeDocument/2006/relationships/hyperlink" Target="https://twitter.com/#!/cgtmagazine/status/1093535865786257410" TargetMode="External" /><Relationship Id="rId142" Type="http://schemas.openxmlformats.org/officeDocument/2006/relationships/hyperlink" Target="https://twitter.com/#!/simoneknaap/status/1093548959170203649" TargetMode="External" /><Relationship Id="rId143" Type="http://schemas.openxmlformats.org/officeDocument/2006/relationships/hyperlink" Target="https://twitter.com/#!/simoneknaap/status/1095733348742381569" TargetMode="External" /><Relationship Id="rId144" Type="http://schemas.openxmlformats.org/officeDocument/2006/relationships/hyperlink" Target="https://twitter.com/#!/cgtmagazine/status/1095710191121846272" TargetMode="External" /><Relationship Id="rId145" Type="http://schemas.openxmlformats.org/officeDocument/2006/relationships/hyperlink" Target="https://twitter.com/#!/simoneknaap/status/1096031006501584897" TargetMode="External" /><Relationship Id="rId146" Type="http://schemas.openxmlformats.org/officeDocument/2006/relationships/hyperlink" Target="https://twitter.com/#!/sap_cp/status/1097894859485130757" TargetMode="External" /><Relationship Id="rId147" Type="http://schemas.openxmlformats.org/officeDocument/2006/relationships/hyperlink" Target="https://twitter.com/#!/simoneknaap/status/1095187746371584001" TargetMode="External" /><Relationship Id="rId148" Type="http://schemas.openxmlformats.org/officeDocument/2006/relationships/hyperlink" Target="https://twitter.com/#!/ensembleiq/status/1095020650127867906" TargetMode="External" /><Relationship Id="rId149" Type="http://schemas.openxmlformats.org/officeDocument/2006/relationships/hyperlink" Target="https://twitter.com/#!/simoneknaap/status/1093299118041108481" TargetMode="External" /><Relationship Id="rId150" Type="http://schemas.openxmlformats.org/officeDocument/2006/relationships/hyperlink" Target="https://twitter.com/#!/simoneknaap/status/1093523625871843330" TargetMode="External" /><Relationship Id="rId151" Type="http://schemas.openxmlformats.org/officeDocument/2006/relationships/hyperlink" Target="https://twitter.com/#!/simoneknaap/status/1093529106271125504" TargetMode="External" /><Relationship Id="rId152" Type="http://schemas.openxmlformats.org/officeDocument/2006/relationships/hyperlink" Target="https://twitter.com/#!/ensembleiq/status/1095431355960360960" TargetMode="External" /><Relationship Id="rId153" Type="http://schemas.openxmlformats.org/officeDocument/2006/relationships/hyperlink" Target="https://twitter.com/#!/ensembleiq/status/1097998265839173633" TargetMode="External" /><Relationship Id="rId154" Type="http://schemas.openxmlformats.org/officeDocument/2006/relationships/hyperlink" Target="https://twitter.com/#!/path2purchaseiq/status/1093609662132510720" TargetMode="External" /><Relationship Id="rId155" Type="http://schemas.openxmlformats.org/officeDocument/2006/relationships/hyperlink" Target="https://twitter.com/#!/simoneknaap/status/1093585954428862465" TargetMode="External" /><Relationship Id="rId156" Type="http://schemas.openxmlformats.org/officeDocument/2006/relationships/hyperlink" Target="https://twitter.com/#!/simoneknaap/status/1093738193864876032" TargetMode="External" /><Relationship Id="rId157" Type="http://schemas.openxmlformats.org/officeDocument/2006/relationships/hyperlink" Target="https://twitter.com/#!/simoneknaap/status/1093889846244970496" TargetMode="External" /><Relationship Id="rId158" Type="http://schemas.openxmlformats.org/officeDocument/2006/relationships/hyperlink" Target="https://twitter.com/#!/simoneknaap/status/1093909609931304960" TargetMode="External" /><Relationship Id="rId159" Type="http://schemas.openxmlformats.org/officeDocument/2006/relationships/hyperlink" Target="https://twitter.com/#!/simoneknaap/status/1096531605932388352" TargetMode="External" /><Relationship Id="rId160" Type="http://schemas.openxmlformats.org/officeDocument/2006/relationships/hyperlink" Target="https://twitter.com/#!/simoneknaap/status/1097545279086227456" TargetMode="External" /><Relationship Id="rId161" Type="http://schemas.openxmlformats.org/officeDocument/2006/relationships/hyperlink" Target="https://twitter.com/#!/simoneknaap/status/1097634368531689473" TargetMode="External" /><Relationship Id="rId162" Type="http://schemas.openxmlformats.org/officeDocument/2006/relationships/hyperlink" Target="https://twitter.com/#!/simoneknaap/status/1097712131485634560" TargetMode="External" /><Relationship Id="rId163" Type="http://schemas.openxmlformats.org/officeDocument/2006/relationships/hyperlink" Target="https://twitter.com/#!/cgtmagazine/status/1092830444721225736" TargetMode="External" /><Relationship Id="rId164" Type="http://schemas.openxmlformats.org/officeDocument/2006/relationships/hyperlink" Target="https://twitter.com/#!/cgtmagazine/status/1090999149204594688" TargetMode="External" /><Relationship Id="rId165" Type="http://schemas.openxmlformats.org/officeDocument/2006/relationships/hyperlink" Target="https://twitter.com/#!/cgtmagazine/status/1096072585530482693" TargetMode="External" /><Relationship Id="rId166" Type="http://schemas.openxmlformats.org/officeDocument/2006/relationships/hyperlink" Target="https://twitter.com/#!/path2purchaseiq/status/1096109399251341313" TargetMode="External" /><Relationship Id="rId167" Type="http://schemas.openxmlformats.org/officeDocument/2006/relationships/hyperlink" Target="https://twitter.com/#!/path2purchaseiq/status/1093579150378582016" TargetMode="External" /><Relationship Id="rId168" Type="http://schemas.openxmlformats.org/officeDocument/2006/relationships/hyperlink" Target="https://twitter.com/#!/path2purchaseiq/status/1095716739822825473" TargetMode="External" /><Relationship Id="rId169" Type="http://schemas.openxmlformats.org/officeDocument/2006/relationships/hyperlink" Target="https://twitter.com/#!/path2purchaseiq/status/1097952468028280832" TargetMode="External" /><Relationship Id="rId170" Type="http://schemas.openxmlformats.org/officeDocument/2006/relationships/hyperlink" Target="https://twitter.com/#!/path2purchaseiq/status/1098001818318262272" TargetMode="External" /><Relationship Id="rId171" Type="http://schemas.openxmlformats.org/officeDocument/2006/relationships/hyperlink" Target="https://api.twitter.com/1.1/geo/id/01df0964763e9f17.json" TargetMode="External" /><Relationship Id="rId172" Type="http://schemas.openxmlformats.org/officeDocument/2006/relationships/comments" Target="../comments12.xml" /><Relationship Id="rId173" Type="http://schemas.openxmlformats.org/officeDocument/2006/relationships/vmlDrawing" Target="../drawings/vmlDrawing6.vml" /><Relationship Id="rId174" Type="http://schemas.openxmlformats.org/officeDocument/2006/relationships/table" Target="../tables/table22.xml" /><Relationship Id="rId17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mJiHNNDMu" TargetMode="External" /><Relationship Id="rId2" Type="http://schemas.openxmlformats.org/officeDocument/2006/relationships/hyperlink" Target="http://t.co/PwAleiljDc" TargetMode="External" /><Relationship Id="rId3" Type="http://schemas.openxmlformats.org/officeDocument/2006/relationships/hyperlink" Target="https://t.co/K4v9bG3EoV" TargetMode="External" /><Relationship Id="rId4" Type="http://schemas.openxmlformats.org/officeDocument/2006/relationships/hyperlink" Target="https://t.co/Uplfx7dNBU" TargetMode="External" /><Relationship Id="rId5" Type="http://schemas.openxmlformats.org/officeDocument/2006/relationships/hyperlink" Target="http://www.a.ki/" TargetMode="External" /><Relationship Id="rId6" Type="http://schemas.openxmlformats.org/officeDocument/2006/relationships/hyperlink" Target="http://t.co/MRgsRSpzq2" TargetMode="External" /><Relationship Id="rId7" Type="http://schemas.openxmlformats.org/officeDocument/2006/relationships/hyperlink" Target="http://t.co/6nNWFlIycV" TargetMode="External" /><Relationship Id="rId8" Type="http://schemas.openxmlformats.org/officeDocument/2006/relationships/hyperlink" Target="https://t.co/aifBkw30xP" TargetMode="External" /><Relationship Id="rId9" Type="http://schemas.openxmlformats.org/officeDocument/2006/relationships/hyperlink" Target="http://www.ensembleiq.com/" TargetMode="External" /><Relationship Id="rId10" Type="http://schemas.openxmlformats.org/officeDocument/2006/relationships/hyperlink" Target="https://t.co/RPkd494Zac" TargetMode="External" /><Relationship Id="rId11" Type="http://schemas.openxmlformats.org/officeDocument/2006/relationships/hyperlink" Target="http://t.co/NchSXvwAIj" TargetMode="External" /><Relationship Id="rId12" Type="http://schemas.openxmlformats.org/officeDocument/2006/relationships/hyperlink" Target="http://t.co/87Vkg2d9t2" TargetMode="External" /><Relationship Id="rId13" Type="http://schemas.openxmlformats.org/officeDocument/2006/relationships/hyperlink" Target="http://optimonk.com/" TargetMode="External" /><Relationship Id="rId14" Type="http://schemas.openxmlformats.org/officeDocument/2006/relationships/hyperlink" Target="http://uk.linkedin.com/in/lukecoleman" TargetMode="External" /><Relationship Id="rId15" Type="http://schemas.openxmlformats.org/officeDocument/2006/relationships/hyperlink" Target="http://www.springglobal.com/" TargetMode="External" /><Relationship Id="rId16" Type="http://schemas.openxmlformats.org/officeDocument/2006/relationships/hyperlink" Target="https://t.co/eFQzNFfOmm" TargetMode="External" /><Relationship Id="rId17" Type="http://schemas.openxmlformats.org/officeDocument/2006/relationships/hyperlink" Target="https://t.co/MPvFp79hdR" TargetMode="External" /><Relationship Id="rId18" Type="http://schemas.openxmlformats.org/officeDocument/2006/relationships/hyperlink" Target="http://t.co/XxGniIMQic" TargetMode="External" /><Relationship Id="rId19" Type="http://schemas.openxmlformats.org/officeDocument/2006/relationships/hyperlink" Target="http://www.mejeurhaas.com/" TargetMode="External" /><Relationship Id="rId20" Type="http://schemas.openxmlformats.org/officeDocument/2006/relationships/hyperlink" Target="http://www.riversand.com/" TargetMode="External" /><Relationship Id="rId21" Type="http://schemas.openxmlformats.org/officeDocument/2006/relationships/hyperlink" Target="https://www.linkedin.com/in/lizerk" TargetMode="External" /><Relationship Id="rId22" Type="http://schemas.openxmlformats.org/officeDocument/2006/relationships/hyperlink" Target="http://t.co/Lc3gWusL9B" TargetMode="External" /><Relationship Id="rId23" Type="http://schemas.openxmlformats.org/officeDocument/2006/relationships/hyperlink" Target="https://t.co/OqSxtw630K" TargetMode="External" /><Relationship Id="rId24" Type="http://schemas.openxmlformats.org/officeDocument/2006/relationships/hyperlink" Target="https://t.co/JxsTAwhzkN" TargetMode="External" /><Relationship Id="rId25" Type="http://schemas.openxmlformats.org/officeDocument/2006/relationships/hyperlink" Target="http://www.colgate.com/" TargetMode="External" /><Relationship Id="rId26" Type="http://schemas.openxmlformats.org/officeDocument/2006/relationships/hyperlink" Target="http://t.co/xgWXFcA3ho" TargetMode="External" /><Relationship Id="rId27" Type="http://schemas.openxmlformats.org/officeDocument/2006/relationships/hyperlink" Target="http://t.co/weXkjhwRGh" TargetMode="External" /><Relationship Id="rId28" Type="http://schemas.openxmlformats.org/officeDocument/2006/relationships/hyperlink" Target="http://t.co/4HKQ5HmWcJ" TargetMode="External" /><Relationship Id="rId29" Type="http://schemas.openxmlformats.org/officeDocument/2006/relationships/hyperlink" Target="https://t.co/8VJ0n5Evel" TargetMode="External" /><Relationship Id="rId30" Type="http://schemas.openxmlformats.org/officeDocument/2006/relationships/hyperlink" Target="http://www.madtreebrewing.com/" TargetMode="External" /><Relationship Id="rId31" Type="http://schemas.openxmlformats.org/officeDocument/2006/relationships/hyperlink" Target="http://www.sap.com/consumer" TargetMode="External" /><Relationship Id="rId32" Type="http://schemas.openxmlformats.org/officeDocument/2006/relationships/hyperlink" Target="https://t.co/W3cq9fotnR" TargetMode="External" /><Relationship Id="rId33" Type="http://schemas.openxmlformats.org/officeDocument/2006/relationships/hyperlink" Target="https://pbs.twimg.com/profile_banners/1438409804/1520602128" TargetMode="External" /><Relationship Id="rId34" Type="http://schemas.openxmlformats.org/officeDocument/2006/relationships/hyperlink" Target="https://pbs.twimg.com/profile_banners/17539499/1539608936" TargetMode="External" /><Relationship Id="rId35" Type="http://schemas.openxmlformats.org/officeDocument/2006/relationships/hyperlink" Target="https://pbs.twimg.com/profile_banners/4812910338/1516124530" TargetMode="External" /><Relationship Id="rId36" Type="http://schemas.openxmlformats.org/officeDocument/2006/relationships/hyperlink" Target="https://pbs.twimg.com/profile_banners/1062163860856000512/1542129458" TargetMode="External" /><Relationship Id="rId37" Type="http://schemas.openxmlformats.org/officeDocument/2006/relationships/hyperlink" Target="https://pbs.twimg.com/profile_banners/3100026840/1447689684" TargetMode="External" /><Relationship Id="rId38" Type="http://schemas.openxmlformats.org/officeDocument/2006/relationships/hyperlink" Target="https://pbs.twimg.com/profile_banners/111663824/1471619550" TargetMode="External" /><Relationship Id="rId39" Type="http://schemas.openxmlformats.org/officeDocument/2006/relationships/hyperlink" Target="https://pbs.twimg.com/profile_banners/382248837/1464364199" TargetMode="External" /><Relationship Id="rId40" Type="http://schemas.openxmlformats.org/officeDocument/2006/relationships/hyperlink" Target="https://pbs.twimg.com/profile_banners/763778486146310145/1524498989" TargetMode="External" /><Relationship Id="rId41" Type="http://schemas.openxmlformats.org/officeDocument/2006/relationships/hyperlink" Target="https://pbs.twimg.com/profile_banners/282134662/1382118237" TargetMode="External" /><Relationship Id="rId42" Type="http://schemas.openxmlformats.org/officeDocument/2006/relationships/hyperlink" Target="https://pbs.twimg.com/profile_banners/106752032/1401392666" TargetMode="External" /><Relationship Id="rId43" Type="http://schemas.openxmlformats.org/officeDocument/2006/relationships/hyperlink" Target="https://pbs.twimg.com/profile_banners/209642529/1516914602" TargetMode="External" /><Relationship Id="rId44" Type="http://schemas.openxmlformats.org/officeDocument/2006/relationships/hyperlink" Target="https://pbs.twimg.com/profile_banners/2676418279/1541597852" TargetMode="External" /><Relationship Id="rId45" Type="http://schemas.openxmlformats.org/officeDocument/2006/relationships/hyperlink" Target="https://pbs.twimg.com/profile_banners/196298971/1420646994" TargetMode="External" /><Relationship Id="rId46" Type="http://schemas.openxmlformats.org/officeDocument/2006/relationships/hyperlink" Target="https://pbs.twimg.com/profile_banners/4754956730/1547760077" TargetMode="External" /><Relationship Id="rId47" Type="http://schemas.openxmlformats.org/officeDocument/2006/relationships/hyperlink" Target="https://pbs.twimg.com/profile_banners/2563548940/1501244118" TargetMode="External" /><Relationship Id="rId48" Type="http://schemas.openxmlformats.org/officeDocument/2006/relationships/hyperlink" Target="https://pbs.twimg.com/profile_banners/176431110/1524251606" TargetMode="External" /><Relationship Id="rId49" Type="http://schemas.openxmlformats.org/officeDocument/2006/relationships/hyperlink" Target="https://pbs.twimg.com/profile_banners/1157737459/1396988347" TargetMode="External" /><Relationship Id="rId50" Type="http://schemas.openxmlformats.org/officeDocument/2006/relationships/hyperlink" Target="https://pbs.twimg.com/profile_banners/25840746/1549297241" TargetMode="External" /><Relationship Id="rId51" Type="http://schemas.openxmlformats.org/officeDocument/2006/relationships/hyperlink" Target="https://pbs.twimg.com/profile_banners/2614737848/1549036977" TargetMode="External" /><Relationship Id="rId52" Type="http://schemas.openxmlformats.org/officeDocument/2006/relationships/hyperlink" Target="https://pbs.twimg.com/profile_banners/19528573/1510227687" TargetMode="External" /><Relationship Id="rId53" Type="http://schemas.openxmlformats.org/officeDocument/2006/relationships/hyperlink" Target="https://pbs.twimg.com/profile_banners/14270473/1433930865" TargetMode="External" /><Relationship Id="rId54" Type="http://schemas.openxmlformats.org/officeDocument/2006/relationships/hyperlink" Target="https://pbs.twimg.com/profile_banners/61539626/1540213368" TargetMode="External" /><Relationship Id="rId55" Type="http://schemas.openxmlformats.org/officeDocument/2006/relationships/hyperlink" Target="https://pbs.twimg.com/profile_banners/212350063/1547765248" TargetMode="External" /><Relationship Id="rId56" Type="http://schemas.openxmlformats.org/officeDocument/2006/relationships/hyperlink" Target="https://pbs.twimg.com/profile_banners/19014292/1457990908" TargetMode="External" /><Relationship Id="rId57" Type="http://schemas.openxmlformats.org/officeDocument/2006/relationships/hyperlink" Target="https://pbs.twimg.com/profile_banners/21778607/1547843631" TargetMode="External" /><Relationship Id="rId58" Type="http://schemas.openxmlformats.org/officeDocument/2006/relationships/hyperlink" Target="https://pbs.twimg.com/profile_banners/21346619/1549915283" TargetMode="External" /><Relationship Id="rId59" Type="http://schemas.openxmlformats.org/officeDocument/2006/relationships/hyperlink" Target="https://pbs.twimg.com/profile_banners/1231830865/1520350993" TargetMode="External" /><Relationship Id="rId60" Type="http://schemas.openxmlformats.org/officeDocument/2006/relationships/hyperlink" Target="https://pbs.twimg.com/profile_banners/36359791/1550505345" TargetMode="External" /><Relationship Id="rId61" Type="http://schemas.openxmlformats.org/officeDocument/2006/relationships/hyperlink" Target="https://pbs.twimg.com/profile_banners/17137891/1544133712" TargetMode="External" /><Relationship Id="rId62" Type="http://schemas.openxmlformats.org/officeDocument/2006/relationships/hyperlink" Target="https://pbs.twimg.com/profile_banners/118419982/1506470879" TargetMode="External" /><Relationship Id="rId63" Type="http://schemas.openxmlformats.org/officeDocument/2006/relationships/hyperlink" Target="https://pbs.twimg.com/profile_banners/352352288/1478534682" TargetMode="External" /><Relationship Id="rId64" Type="http://schemas.openxmlformats.org/officeDocument/2006/relationships/hyperlink" Target="https://pbs.twimg.com/profile_banners/402067208/1547415160" TargetMode="External" /><Relationship Id="rId65" Type="http://schemas.openxmlformats.org/officeDocument/2006/relationships/hyperlink" Target="http://abs.twimg.com/images/themes/theme15/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5/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9/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pbs.twimg.com/profile_background_images/771297893/f4a3227330337ea1878f970dbaad9be1.jpe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9/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5/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5/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5/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pbs.twimg.com/profile_background_images/378800000105735304/5459d737ca229f978e99d1bb2fa094fa.jpe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pbs.twimg.com/profile_images/1741390932/Typewriter_normal.jpg" TargetMode="External" /><Relationship Id="rId102" Type="http://schemas.openxmlformats.org/officeDocument/2006/relationships/hyperlink" Target="http://pbs.twimg.com/profile_images/1095685997894029312/SuyDdSdJ_normal.jpg" TargetMode="External" /><Relationship Id="rId103" Type="http://schemas.openxmlformats.org/officeDocument/2006/relationships/hyperlink" Target="http://pbs.twimg.com/profile_images/877962175997812736/iyfQEmTp_normal.jpg" TargetMode="External" /><Relationship Id="rId104" Type="http://schemas.openxmlformats.org/officeDocument/2006/relationships/hyperlink" Target="http://pbs.twimg.com/profile_images/723584373556174848/kb8vEhbq_normal.jpg" TargetMode="External" /><Relationship Id="rId105" Type="http://schemas.openxmlformats.org/officeDocument/2006/relationships/hyperlink" Target="http://pbs.twimg.com/profile_images/1062167637487022081/ty_uNdI9_normal.jpg" TargetMode="External" /><Relationship Id="rId106" Type="http://schemas.openxmlformats.org/officeDocument/2006/relationships/hyperlink" Target="http://pbs.twimg.com/profile_images/905117876398555138/733gCIHj_normal.jpg" TargetMode="External" /><Relationship Id="rId107" Type="http://schemas.openxmlformats.org/officeDocument/2006/relationships/hyperlink" Target="http://pbs.twimg.com/profile_images/728620274/tweetpic_normal.jpg" TargetMode="External" /><Relationship Id="rId108" Type="http://schemas.openxmlformats.org/officeDocument/2006/relationships/hyperlink" Target="http://pbs.twimg.com/profile_images/525107951988510721/90eg-Bix_normal.jpeg" TargetMode="External" /><Relationship Id="rId109" Type="http://schemas.openxmlformats.org/officeDocument/2006/relationships/hyperlink" Target="http://pbs.twimg.com/profile_images/707244928854691840/uicCpbs3_normal.jpg" TargetMode="External" /><Relationship Id="rId110" Type="http://schemas.openxmlformats.org/officeDocument/2006/relationships/hyperlink" Target="http://pbs.twimg.com/profile_images/666767572088459264/7zd9Ho4K_normal.jpg" TargetMode="External" /><Relationship Id="rId111" Type="http://schemas.openxmlformats.org/officeDocument/2006/relationships/hyperlink" Target="http://abs.twimg.com/sticky/default_profile_images/default_profile_0_normal.png" TargetMode="External" /><Relationship Id="rId112" Type="http://schemas.openxmlformats.org/officeDocument/2006/relationships/hyperlink" Target="http://pbs.twimg.com/profile_images/763785096436461568/Gmu9I3qZ_normal.jpg" TargetMode="External" /><Relationship Id="rId113" Type="http://schemas.openxmlformats.org/officeDocument/2006/relationships/hyperlink" Target="http://pbs.twimg.com/profile_images/785535689819561984/X5KiijPc_normal.jpg" TargetMode="External" /><Relationship Id="rId114" Type="http://schemas.openxmlformats.org/officeDocument/2006/relationships/hyperlink" Target="http://pbs.twimg.com/profile_images/472101385899483136/Hiey8bNM_normal.jpeg" TargetMode="External" /><Relationship Id="rId115" Type="http://schemas.openxmlformats.org/officeDocument/2006/relationships/hyperlink" Target="http://pbs.twimg.com/profile_images/1030164354245701633/rVW7YQ23_normal.jpg" TargetMode="External" /><Relationship Id="rId116" Type="http://schemas.openxmlformats.org/officeDocument/2006/relationships/hyperlink" Target="http://abs.twimg.com/sticky/default_profile_images/default_profile_normal.png" TargetMode="External" /><Relationship Id="rId117" Type="http://schemas.openxmlformats.org/officeDocument/2006/relationships/hyperlink" Target="http://pbs.twimg.com/profile_images/1060146904892358656/Ir53A3g3_normal.jpg" TargetMode="External" /><Relationship Id="rId118" Type="http://schemas.openxmlformats.org/officeDocument/2006/relationships/hyperlink" Target="http://pbs.twimg.com/profile_images/511238431112851456/ZkDgqGXK_normal.png" TargetMode="External" /><Relationship Id="rId119" Type="http://schemas.openxmlformats.org/officeDocument/2006/relationships/hyperlink" Target="http://pbs.twimg.com/profile_images/998487985950609408/hWPkG7sy_normal.jpg" TargetMode="External" /><Relationship Id="rId120" Type="http://schemas.openxmlformats.org/officeDocument/2006/relationships/hyperlink" Target="http://pbs.twimg.com/profile_images/1086009795478319104/X1U6Oa6H_normal.jpg" TargetMode="External" /><Relationship Id="rId121" Type="http://schemas.openxmlformats.org/officeDocument/2006/relationships/hyperlink" Target="http://pbs.twimg.com/profile_images/470571129967751168/MD6KDHWR_normal.jpeg" TargetMode="External" /><Relationship Id="rId122" Type="http://schemas.openxmlformats.org/officeDocument/2006/relationships/hyperlink" Target="http://pbs.twimg.com/profile_images/1095411143236034562/QnKVf5k8_normal.jpg" TargetMode="External" /><Relationship Id="rId123" Type="http://schemas.openxmlformats.org/officeDocument/2006/relationships/hyperlink" Target="http://pbs.twimg.com/profile_images/788297097166618624/HDpOiYPc_normal.jpg" TargetMode="External" /><Relationship Id="rId124" Type="http://schemas.openxmlformats.org/officeDocument/2006/relationships/hyperlink" Target="http://pbs.twimg.com/profile_images/1095347754220568576/UzIOiwT9_normal.jpg" TargetMode="External" /><Relationship Id="rId125" Type="http://schemas.openxmlformats.org/officeDocument/2006/relationships/hyperlink" Target="http://pbs.twimg.com/profile_images/941402228732186624/ujSMhmvZ_normal.jpg" TargetMode="External" /><Relationship Id="rId126" Type="http://schemas.openxmlformats.org/officeDocument/2006/relationships/hyperlink" Target="http://pbs.twimg.com/profile_images/879541226961285120/jQ3mMbuY_normal.jpg" TargetMode="External" /><Relationship Id="rId127" Type="http://schemas.openxmlformats.org/officeDocument/2006/relationships/hyperlink" Target="http://pbs.twimg.com/profile_images/933442473455706112/gp9DOtSx_normal.jpg" TargetMode="External" /><Relationship Id="rId128" Type="http://schemas.openxmlformats.org/officeDocument/2006/relationships/hyperlink" Target="http://pbs.twimg.com/profile_images/378800000550281284/99824c6444a0ee9f59f4aeb96281e22f_normal.jpeg" TargetMode="External" /><Relationship Id="rId129" Type="http://schemas.openxmlformats.org/officeDocument/2006/relationships/hyperlink" Target="http://pbs.twimg.com/profile_images/1084804412667760640/c18ZkVYH_normal.jpg" TargetMode="External" /><Relationship Id="rId130" Type="http://schemas.openxmlformats.org/officeDocument/2006/relationships/hyperlink" Target="http://pbs.twimg.com/profile_images/551071256615743488/xCPCV_pV_normal.jpeg" TargetMode="External" /><Relationship Id="rId131" Type="http://schemas.openxmlformats.org/officeDocument/2006/relationships/hyperlink" Target="http://pbs.twimg.com/profile_images/709487407243010048/Fh2sNuyO_normal.jpg" TargetMode="External" /><Relationship Id="rId132" Type="http://schemas.openxmlformats.org/officeDocument/2006/relationships/hyperlink" Target="http://pbs.twimg.com/profile_images/908394000310251520/qjmXVGJe_normal.jpg" TargetMode="External" /><Relationship Id="rId133" Type="http://schemas.openxmlformats.org/officeDocument/2006/relationships/hyperlink" Target="http://pbs.twimg.com/profile_images/875483119209521152/0dbd5_Yr_normal.jpg" TargetMode="External" /><Relationship Id="rId134" Type="http://schemas.openxmlformats.org/officeDocument/2006/relationships/hyperlink" Target="http://pbs.twimg.com/profile_images/789507154873032704/pV1_sVfx_normal.jpg" TargetMode="External" /><Relationship Id="rId135" Type="http://schemas.openxmlformats.org/officeDocument/2006/relationships/hyperlink" Target="http://pbs.twimg.com/profile_images/614431221788114944/L-BJRdN0_normal.png" TargetMode="External" /><Relationship Id="rId136" Type="http://schemas.openxmlformats.org/officeDocument/2006/relationships/hyperlink" Target="http://pbs.twimg.com/profile_images/829112544921006082/rfcZbBI5_normal.jpg" TargetMode="External" /><Relationship Id="rId137" Type="http://schemas.openxmlformats.org/officeDocument/2006/relationships/hyperlink" Target="http://pbs.twimg.com/profile_images/1087396420141731840/c18XRlag_normal.jpg" TargetMode="External" /><Relationship Id="rId138" Type="http://schemas.openxmlformats.org/officeDocument/2006/relationships/hyperlink" Target="http://pbs.twimg.com/profile_images/912830046531756032/OiTp2KBf_normal.jpg" TargetMode="External" /><Relationship Id="rId139" Type="http://schemas.openxmlformats.org/officeDocument/2006/relationships/hyperlink" Target="http://pbs.twimg.com/profile_images/1488090702/SAP_TW_Logos_022311_B_EED64_normal.jpg" TargetMode="External" /><Relationship Id="rId140" Type="http://schemas.openxmlformats.org/officeDocument/2006/relationships/hyperlink" Target="http://pbs.twimg.com/profile_images/3149744811/8c61c8ded40f4cabada4a57bc2475578_normal.jpeg" TargetMode="External" /><Relationship Id="rId141" Type="http://schemas.openxmlformats.org/officeDocument/2006/relationships/hyperlink" Target="https://twitter.com/isitgametimeyet" TargetMode="External" /><Relationship Id="rId142" Type="http://schemas.openxmlformats.org/officeDocument/2006/relationships/hyperlink" Target="https://twitter.com/omnitalk" TargetMode="External" /><Relationship Id="rId143" Type="http://schemas.openxmlformats.org/officeDocument/2006/relationships/hyperlink" Target="https://twitter.com/path2purchaseiq" TargetMode="External" /><Relationship Id="rId144" Type="http://schemas.openxmlformats.org/officeDocument/2006/relationships/hyperlink" Target="https://twitter.com/mk_akitech" TargetMode="External" /><Relationship Id="rId145" Type="http://schemas.openxmlformats.org/officeDocument/2006/relationships/hyperlink" Target="https://twitter.com/akicmo" TargetMode="External" /><Relationship Id="rId146" Type="http://schemas.openxmlformats.org/officeDocument/2006/relationships/hyperlink" Target="https://twitter.com/akiunlocks" TargetMode="External" /><Relationship Id="rId147" Type="http://schemas.openxmlformats.org/officeDocument/2006/relationships/hyperlink" Target="https://twitter.com/swanson_scott" TargetMode="External" /><Relationship Id="rId148" Type="http://schemas.openxmlformats.org/officeDocument/2006/relationships/hyperlink" Target="https://twitter.com/georgiapacific" TargetMode="External" /><Relationship Id="rId149" Type="http://schemas.openxmlformats.org/officeDocument/2006/relationships/hyperlink" Target="https://twitter.com/cschembri34" TargetMode="External" /><Relationship Id="rId150" Type="http://schemas.openxmlformats.org/officeDocument/2006/relationships/hyperlink" Target="https://twitter.com/somoslala" TargetMode="External" /><Relationship Id="rId151" Type="http://schemas.openxmlformats.org/officeDocument/2006/relationships/hyperlink" Target="https://twitter.com/ensemb" TargetMode="External" /><Relationship Id="rId152" Type="http://schemas.openxmlformats.org/officeDocument/2006/relationships/hyperlink" Target="https://twitter.com/ensembleiq" TargetMode="External" /><Relationship Id="rId153" Type="http://schemas.openxmlformats.org/officeDocument/2006/relationships/hyperlink" Target="https://twitter.com/simoneknaap" TargetMode="External" /><Relationship Id="rId154" Type="http://schemas.openxmlformats.org/officeDocument/2006/relationships/hyperlink" Target="https://twitter.com/cgtmagazine" TargetMode="External" /><Relationship Id="rId155" Type="http://schemas.openxmlformats.org/officeDocument/2006/relationships/hyperlink" Target="https://twitter.com/tpnretail" TargetMode="External" /><Relationship Id="rId156" Type="http://schemas.openxmlformats.org/officeDocument/2006/relationships/hyperlink" Target="https://twitter.com/lgricksliney" TargetMode="External" /><Relationship Id="rId157" Type="http://schemas.openxmlformats.org/officeDocument/2006/relationships/hyperlink" Target="https://twitter.com/optimonk1" TargetMode="External" /><Relationship Id="rId158" Type="http://schemas.openxmlformats.org/officeDocument/2006/relationships/hyperlink" Target="https://twitter.com/digestwordpress" TargetMode="External" /><Relationship Id="rId159" Type="http://schemas.openxmlformats.org/officeDocument/2006/relationships/hyperlink" Target="https://twitter.com/lukethecoleman" TargetMode="External" /><Relationship Id="rId160" Type="http://schemas.openxmlformats.org/officeDocument/2006/relationships/hyperlink" Target="https://twitter.com/spring_global" TargetMode="External" /><Relationship Id="rId161" Type="http://schemas.openxmlformats.org/officeDocument/2006/relationships/hyperlink" Target="https://twitter.com/javibocapalma" TargetMode="External" /><Relationship Id="rId162" Type="http://schemas.openxmlformats.org/officeDocument/2006/relationships/hyperlink" Target="https://twitter.com/dujkamadison" TargetMode="External" /><Relationship Id="rId163" Type="http://schemas.openxmlformats.org/officeDocument/2006/relationships/hyperlink" Target="https://twitter.com/riversandmdm" TargetMode="External" /><Relationship Id="rId164" Type="http://schemas.openxmlformats.org/officeDocument/2006/relationships/hyperlink" Target="https://twitter.com/jimdudlicek" TargetMode="External" /><Relationship Id="rId165" Type="http://schemas.openxmlformats.org/officeDocument/2006/relationships/hyperlink" Target="https://twitter.com/pgrocer" TargetMode="External" /><Relationship Id="rId166" Type="http://schemas.openxmlformats.org/officeDocument/2006/relationships/hyperlink" Target="https://twitter.com/mejeurhaas" TargetMode="External" /><Relationship Id="rId167" Type="http://schemas.openxmlformats.org/officeDocument/2006/relationships/hyperlink" Target="https://twitter.com/benrund" TargetMode="External" /><Relationship Id="rId168" Type="http://schemas.openxmlformats.org/officeDocument/2006/relationships/hyperlink" Target="https://twitter.com/lizerk" TargetMode="External" /><Relationship Id="rId169" Type="http://schemas.openxmlformats.org/officeDocument/2006/relationships/hyperlink" Target="https://twitter.com/csnewsonline" TargetMode="External" /><Relationship Id="rId170" Type="http://schemas.openxmlformats.org/officeDocument/2006/relationships/hyperlink" Target="https://twitter.com/lgus" TargetMode="External" /><Relationship Id="rId171" Type="http://schemas.openxmlformats.org/officeDocument/2006/relationships/hyperlink" Target="https://twitter.com/quotient" TargetMode="External" /><Relationship Id="rId172" Type="http://schemas.openxmlformats.org/officeDocument/2006/relationships/hyperlink" Target="https://twitter.com/colgate" TargetMode="External" /><Relationship Id="rId173" Type="http://schemas.openxmlformats.org/officeDocument/2006/relationships/hyperlink" Target="https://twitter.com/pepsico" TargetMode="External" /><Relationship Id="rId174" Type="http://schemas.openxmlformats.org/officeDocument/2006/relationships/hyperlink" Target="https://twitter.com/kelloggsus" TargetMode="External" /><Relationship Id="rId175" Type="http://schemas.openxmlformats.org/officeDocument/2006/relationships/hyperlink" Target="https://twitter.com/campbells" TargetMode="External" /><Relationship Id="rId176" Type="http://schemas.openxmlformats.org/officeDocument/2006/relationships/hyperlink" Target="https://twitter.com/kroger" TargetMode="External" /><Relationship Id="rId177" Type="http://schemas.openxmlformats.org/officeDocument/2006/relationships/hyperlink" Target="https://twitter.com/walmart" TargetMode="External" /><Relationship Id="rId178" Type="http://schemas.openxmlformats.org/officeDocument/2006/relationships/hyperlink" Target="https://twitter.com/madtreebrewing" TargetMode="External" /><Relationship Id="rId179" Type="http://schemas.openxmlformats.org/officeDocument/2006/relationships/hyperlink" Target="https://twitter.com/sap_cp" TargetMode="External" /><Relationship Id="rId180" Type="http://schemas.openxmlformats.org/officeDocument/2006/relationships/hyperlink" Target="https://twitter.com/lorimitchellkel" TargetMode="External" /><Relationship Id="rId181" Type="http://schemas.openxmlformats.org/officeDocument/2006/relationships/comments" Target="../comments2.xml" /><Relationship Id="rId182" Type="http://schemas.openxmlformats.org/officeDocument/2006/relationships/vmlDrawing" Target="../drawings/vmlDrawing2.vml" /><Relationship Id="rId183" Type="http://schemas.openxmlformats.org/officeDocument/2006/relationships/table" Target="../tables/table2.xml" /><Relationship Id="rId18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 TargetMode="External" /><Relationship Id="rId2" Type="http://schemas.openxmlformats.org/officeDocument/2006/relationships/hyperlink" Target="https://events.ensembleiq.com/rcas-2019/208595" TargetMode="External" /><Relationship Id="rId3" Type="http://schemas.openxmlformats.org/officeDocument/2006/relationships/hyperlink" Target="https://events.ensembleiq.com/p2plu-bootcamp" TargetMode="External" /><Relationship Id="rId4" Type="http://schemas.openxmlformats.org/officeDocument/2006/relationships/hyperlink" Target="http://mobileenterprise.edgl.com/news/Measuring-Mobile-Engagement-of-Super-Bowl-XLIX-98032" TargetMode="External" /><Relationship Id="rId5" Type="http://schemas.openxmlformats.org/officeDocument/2006/relationships/hyperlink" Target="https://www.nxtbook.com/nxtbooks/ensembleiq/pg_201902/index.php#/80" TargetMode="External" /><Relationship Id="rId6" Type="http://schemas.openxmlformats.org/officeDocument/2006/relationships/hyperlink" Target="https://www.nxtbook.com/nxtbooks/ensembleiq/conveniencestorenews_201902/index.php#/1" TargetMode="External" /><Relationship Id="rId7" Type="http://schemas.openxmlformats.org/officeDocument/2006/relationships/hyperlink" Target="https://lnkd.in/dCKWHts" TargetMode="External" /><Relationship Id="rId8" Type="http://schemas.openxmlformats.org/officeDocument/2006/relationships/hyperlink" Target="https://www.nxtbook.com/nxtbooks/ensembleiq/pg_201902/index.php#/2" TargetMode="External" /><Relationship Id="rId9" Type="http://schemas.openxmlformats.org/officeDocument/2006/relationships/hyperlink" Target="https://twitter.com/i/web/status/1095738313783291904" TargetMode="External" /><Relationship Id="rId10" Type="http://schemas.openxmlformats.org/officeDocument/2006/relationships/hyperlink" Target="https://twitter.com/i/web/status/1095020629474996224" TargetMode="External" /><Relationship Id="rId11" Type="http://schemas.openxmlformats.org/officeDocument/2006/relationships/hyperlink" Target="https://events.ensembleiq.com/rcas-2019" TargetMode="External" /><Relationship Id="rId12" Type="http://schemas.openxmlformats.org/officeDocument/2006/relationships/hyperlink" Target="https://events.ensembleiq.com/rcas-2019/208595" TargetMode="External" /><Relationship Id="rId13" Type="http://schemas.openxmlformats.org/officeDocument/2006/relationships/hyperlink" Target="https://twitter.com/i/web/status/1093889846244970496" TargetMode="External" /><Relationship Id="rId14" Type="http://schemas.openxmlformats.org/officeDocument/2006/relationships/hyperlink" Target="https://twitter.com/i/web/status/1093909609931304960" TargetMode="External" /><Relationship Id="rId15" Type="http://schemas.openxmlformats.org/officeDocument/2006/relationships/hyperlink" Target="https://twitter.com/i/web/status/1093894953640644608" TargetMode="External" /><Relationship Id="rId16" Type="http://schemas.openxmlformats.org/officeDocument/2006/relationships/hyperlink" Target="https://events.ensembleiq.com/p2plu-bootcamp" TargetMode="External" /><Relationship Id="rId17" Type="http://schemas.openxmlformats.org/officeDocument/2006/relationships/hyperlink" Target="https://lnkd.in/dCKWHts" TargetMode="External" /><Relationship Id="rId18" Type="http://schemas.openxmlformats.org/officeDocument/2006/relationships/hyperlink" Target="https://twitter.com/i/web/status/1095431355960360960" TargetMode="External" /><Relationship Id="rId19" Type="http://schemas.openxmlformats.org/officeDocument/2006/relationships/hyperlink" Target="https://twitter.com/i/web/status/1097998265839173633" TargetMode="External" /><Relationship Id="rId20" Type="http://schemas.openxmlformats.org/officeDocument/2006/relationships/hyperlink" Target="https://twitter.com/i/web/status/1093894940025937920" TargetMode="External" /><Relationship Id="rId21" Type="http://schemas.openxmlformats.org/officeDocument/2006/relationships/hyperlink" Target="https://shoppermarketingmag.com/artificial-intelligence" TargetMode="External" /><Relationship Id="rId22" Type="http://schemas.openxmlformats.org/officeDocument/2006/relationships/hyperlink" Target="https://events.ensembleiq.com/rcas-2019/208595" TargetMode="External" /><Relationship Id="rId23" Type="http://schemas.openxmlformats.org/officeDocument/2006/relationships/hyperlink" Target="https://www.nxtbook.com/nxtbooks/ensembleiq/pg_201902/index.php#/80" TargetMode="External" /><Relationship Id="rId24" Type="http://schemas.openxmlformats.org/officeDocument/2006/relationships/hyperlink" Target="https://www.nxtbook.com/nxtbooks/ensembleiq/pg_201902/index.php#/2" TargetMode="External" /><Relationship Id="rId25" Type="http://schemas.openxmlformats.org/officeDocument/2006/relationships/hyperlink" Target="https://www.nxtbook.com/nxtbooks/ensembleiq/conveniencestorenews_201902/index.php#/1" TargetMode="External" /><Relationship Id="rId26" Type="http://schemas.openxmlformats.org/officeDocument/2006/relationships/hyperlink" Target="https://twitter.com/i/web/status/1095738313783291904" TargetMode="External" /><Relationship Id="rId27" Type="http://schemas.openxmlformats.org/officeDocument/2006/relationships/hyperlink" Target="https://twitter.com/i/web/status/1093923918002311168" TargetMode="External" /><Relationship Id="rId28" Type="http://schemas.openxmlformats.org/officeDocument/2006/relationships/hyperlink" Target="https://twitter.com/i/web/status/1095020629474996224" TargetMode="External" /><Relationship Id="rId29" Type="http://schemas.openxmlformats.org/officeDocument/2006/relationships/hyperlink" Target="https://www.optimonk.com/blog/case-study-how-ensembleiq-com-got-40-increase-in-lead-generation/?utm_campaign=case-study-how-ensembleiqcom-got-40-increase-in-lead-generation&amp;utm_medium=social_link&amp;utm_source=missinglettr" TargetMode="External" /><Relationship Id="rId30" Type="http://schemas.openxmlformats.org/officeDocument/2006/relationships/hyperlink" Target="http://mobileenterprise.edgl.com/news/Measuring-Mobile-Engagement-of-Super-Bowl-XLIX-98032" TargetMode="Externa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886</v>
      </c>
      <c r="BB2" s="13" t="s">
        <v>904</v>
      </c>
      <c r="BC2" s="13" t="s">
        <v>905</v>
      </c>
      <c r="BD2" s="117" t="s">
        <v>1413</v>
      </c>
      <c r="BE2" s="117" t="s">
        <v>1414</v>
      </c>
      <c r="BF2" s="117" t="s">
        <v>1415</v>
      </c>
      <c r="BG2" s="117" t="s">
        <v>1416</v>
      </c>
      <c r="BH2" s="117" t="s">
        <v>1417</v>
      </c>
      <c r="BI2" s="117" t="s">
        <v>1418</v>
      </c>
      <c r="BJ2" s="117" t="s">
        <v>1419</v>
      </c>
      <c r="BK2" s="117" t="s">
        <v>1420</v>
      </c>
      <c r="BL2" s="117" t="s">
        <v>1421</v>
      </c>
    </row>
    <row r="3" spans="1:64" ht="15" customHeight="1">
      <c r="A3" s="64" t="s">
        <v>212</v>
      </c>
      <c r="B3" s="64" t="s">
        <v>214</v>
      </c>
      <c r="C3" s="65" t="s">
        <v>1461</v>
      </c>
      <c r="D3" s="66">
        <v>3</v>
      </c>
      <c r="E3" s="67" t="s">
        <v>132</v>
      </c>
      <c r="F3" s="68">
        <v>35</v>
      </c>
      <c r="G3" s="65"/>
      <c r="H3" s="69"/>
      <c r="I3" s="70"/>
      <c r="J3" s="70"/>
      <c r="K3" s="34" t="s">
        <v>65</v>
      </c>
      <c r="L3" s="71">
        <v>3</v>
      </c>
      <c r="M3" s="71"/>
      <c r="N3" s="72"/>
      <c r="O3" s="78" t="s">
        <v>252</v>
      </c>
      <c r="P3" s="80">
        <v>43503.94596064815</v>
      </c>
      <c r="Q3" s="78" t="s">
        <v>253</v>
      </c>
      <c r="R3" s="78"/>
      <c r="S3" s="78"/>
      <c r="T3" s="78" t="s">
        <v>334</v>
      </c>
      <c r="U3" s="78"/>
      <c r="V3" s="83" t="s">
        <v>393</v>
      </c>
      <c r="W3" s="80">
        <v>43503.94596064815</v>
      </c>
      <c r="X3" s="83" t="s">
        <v>410</v>
      </c>
      <c r="Y3" s="78"/>
      <c r="Z3" s="78"/>
      <c r="AA3" s="84" t="s">
        <v>470</v>
      </c>
      <c r="AB3" s="78"/>
      <c r="AC3" s="78" t="b">
        <v>0</v>
      </c>
      <c r="AD3" s="78">
        <v>0</v>
      </c>
      <c r="AE3" s="84" t="s">
        <v>530</v>
      </c>
      <c r="AF3" s="78" t="b">
        <v>0</v>
      </c>
      <c r="AG3" s="78" t="s">
        <v>532</v>
      </c>
      <c r="AH3" s="78"/>
      <c r="AI3" s="84" t="s">
        <v>530</v>
      </c>
      <c r="AJ3" s="78" t="b">
        <v>0</v>
      </c>
      <c r="AK3" s="78">
        <v>2</v>
      </c>
      <c r="AL3" s="84" t="s">
        <v>474</v>
      </c>
      <c r="AM3" s="78" t="s">
        <v>533</v>
      </c>
      <c r="AN3" s="78" t="b">
        <v>0</v>
      </c>
      <c r="AO3" s="84" t="s">
        <v>474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233</v>
      </c>
      <c r="C4" s="65" t="s">
        <v>1461</v>
      </c>
      <c r="D4" s="66">
        <v>3</v>
      </c>
      <c r="E4" s="67" t="s">
        <v>132</v>
      </c>
      <c r="F4" s="68">
        <v>35</v>
      </c>
      <c r="G4" s="65"/>
      <c r="H4" s="69"/>
      <c r="I4" s="70"/>
      <c r="J4" s="70"/>
      <c r="K4" s="34" t="s">
        <v>65</v>
      </c>
      <c r="L4" s="77">
        <v>4</v>
      </c>
      <c r="M4" s="77"/>
      <c r="N4" s="72"/>
      <c r="O4" s="79" t="s">
        <v>252</v>
      </c>
      <c r="P4" s="81">
        <v>43503.94596064815</v>
      </c>
      <c r="Q4" s="79" t="s">
        <v>253</v>
      </c>
      <c r="R4" s="79"/>
      <c r="S4" s="79"/>
      <c r="T4" s="79" t="s">
        <v>334</v>
      </c>
      <c r="U4" s="79"/>
      <c r="V4" s="82" t="s">
        <v>393</v>
      </c>
      <c r="W4" s="81">
        <v>43503.94596064815</v>
      </c>
      <c r="X4" s="82" t="s">
        <v>410</v>
      </c>
      <c r="Y4" s="79"/>
      <c r="Z4" s="79"/>
      <c r="AA4" s="85" t="s">
        <v>470</v>
      </c>
      <c r="AB4" s="79"/>
      <c r="AC4" s="79" t="b">
        <v>0</v>
      </c>
      <c r="AD4" s="79">
        <v>0</v>
      </c>
      <c r="AE4" s="85" t="s">
        <v>530</v>
      </c>
      <c r="AF4" s="79" t="b">
        <v>0</v>
      </c>
      <c r="AG4" s="79" t="s">
        <v>532</v>
      </c>
      <c r="AH4" s="79"/>
      <c r="AI4" s="85" t="s">
        <v>530</v>
      </c>
      <c r="AJ4" s="79" t="b">
        <v>0</v>
      </c>
      <c r="AK4" s="79">
        <v>2</v>
      </c>
      <c r="AL4" s="85" t="s">
        <v>474</v>
      </c>
      <c r="AM4" s="79" t="s">
        <v>533</v>
      </c>
      <c r="AN4" s="79" t="b">
        <v>0</v>
      </c>
      <c r="AO4" s="85" t="s">
        <v>474</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212</v>
      </c>
      <c r="B5" s="64" t="s">
        <v>215</v>
      </c>
      <c r="C5" s="65" t="s">
        <v>1461</v>
      </c>
      <c r="D5" s="66">
        <v>3</v>
      </c>
      <c r="E5" s="67" t="s">
        <v>132</v>
      </c>
      <c r="F5" s="68">
        <v>35</v>
      </c>
      <c r="G5" s="65"/>
      <c r="H5" s="69"/>
      <c r="I5" s="70"/>
      <c r="J5" s="70"/>
      <c r="K5" s="34" t="s">
        <v>65</v>
      </c>
      <c r="L5" s="77">
        <v>5</v>
      </c>
      <c r="M5" s="77"/>
      <c r="N5" s="72"/>
      <c r="O5" s="79" t="s">
        <v>252</v>
      </c>
      <c r="P5" s="81">
        <v>43503.94596064815</v>
      </c>
      <c r="Q5" s="79" t="s">
        <v>253</v>
      </c>
      <c r="R5" s="79"/>
      <c r="S5" s="79"/>
      <c r="T5" s="79" t="s">
        <v>334</v>
      </c>
      <c r="U5" s="79"/>
      <c r="V5" s="82" t="s">
        <v>393</v>
      </c>
      <c r="W5" s="81">
        <v>43503.94596064815</v>
      </c>
      <c r="X5" s="82" t="s">
        <v>410</v>
      </c>
      <c r="Y5" s="79"/>
      <c r="Z5" s="79"/>
      <c r="AA5" s="85" t="s">
        <v>470</v>
      </c>
      <c r="AB5" s="79"/>
      <c r="AC5" s="79" t="b">
        <v>0</v>
      </c>
      <c r="AD5" s="79">
        <v>0</v>
      </c>
      <c r="AE5" s="85" t="s">
        <v>530</v>
      </c>
      <c r="AF5" s="79" t="b">
        <v>0</v>
      </c>
      <c r="AG5" s="79" t="s">
        <v>532</v>
      </c>
      <c r="AH5" s="79"/>
      <c r="AI5" s="85" t="s">
        <v>530</v>
      </c>
      <c r="AJ5" s="79" t="b">
        <v>0</v>
      </c>
      <c r="AK5" s="79">
        <v>2</v>
      </c>
      <c r="AL5" s="85" t="s">
        <v>474</v>
      </c>
      <c r="AM5" s="79" t="s">
        <v>533</v>
      </c>
      <c r="AN5" s="79" t="b">
        <v>0</v>
      </c>
      <c r="AO5" s="85" t="s">
        <v>474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0</v>
      </c>
      <c r="BE5" s="49">
        <v>0</v>
      </c>
      <c r="BF5" s="48">
        <v>0</v>
      </c>
      <c r="BG5" s="49">
        <v>0</v>
      </c>
      <c r="BH5" s="48">
        <v>0</v>
      </c>
      <c r="BI5" s="49">
        <v>0</v>
      </c>
      <c r="BJ5" s="48">
        <v>18</v>
      </c>
      <c r="BK5" s="49">
        <v>100</v>
      </c>
      <c r="BL5" s="48">
        <v>18</v>
      </c>
    </row>
    <row r="6" spans="1:64" ht="15">
      <c r="A6" s="64" t="s">
        <v>213</v>
      </c>
      <c r="B6" s="64" t="s">
        <v>216</v>
      </c>
      <c r="C6" s="65" t="s">
        <v>1462</v>
      </c>
      <c r="D6" s="66">
        <v>5.333333333333334</v>
      </c>
      <c r="E6" s="67" t="s">
        <v>136</v>
      </c>
      <c r="F6" s="68">
        <v>27.333333333333332</v>
      </c>
      <c r="G6" s="65"/>
      <c r="H6" s="69"/>
      <c r="I6" s="70"/>
      <c r="J6" s="70"/>
      <c r="K6" s="34" t="s">
        <v>65</v>
      </c>
      <c r="L6" s="77">
        <v>6</v>
      </c>
      <c r="M6" s="77"/>
      <c r="N6" s="72"/>
      <c r="O6" s="79" t="s">
        <v>252</v>
      </c>
      <c r="P6" s="81">
        <v>43504.730219907404</v>
      </c>
      <c r="Q6" s="79" t="s">
        <v>254</v>
      </c>
      <c r="R6" s="79"/>
      <c r="S6" s="79"/>
      <c r="T6" s="79" t="s">
        <v>335</v>
      </c>
      <c r="U6" s="79"/>
      <c r="V6" s="82" t="s">
        <v>394</v>
      </c>
      <c r="W6" s="81">
        <v>43504.730219907404</v>
      </c>
      <c r="X6" s="82" t="s">
        <v>411</v>
      </c>
      <c r="Y6" s="79"/>
      <c r="Z6" s="79"/>
      <c r="AA6" s="85" t="s">
        <v>471</v>
      </c>
      <c r="AB6" s="79"/>
      <c r="AC6" s="79" t="b">
        <v>0</v>
      </c>
      <c r="AD6" s="79">
        <v>0</v>
      </c>
      <c r="AE6" s="85" t="s">
        <v>530</v>
      </c>
      <c r="AF6" s="79" t="b">
        <v>0</v>
      </c>
      <c r="AG6" s="79" t="s">
        <v>532</v>
      </c>
      <c r="AH6" s="79"/>
      <c r="AI6" s="85" t="s">
        <v>530</v>
      </c>
      <c r="AJ6" s="79" t="b">
        <v>0</v>
      </c>
      <c r="AK6" s="79">
        <v>2</v>
      </c>
      <c r="AL6" s="85" t="s">
        <v>479</v>
      </c>
      <c r="AM6" s="79" t="s">
        <v>534</v>
      </c>
      <c r="AN6" s="79" t="b">
        <v>0</v>
      </c>
      <c r="AO6" s="85" t="s">
        <v>479</v>
      </c>
      <c r="AP6" s="79" t="s">
        <v>176</v>
      </c>
      <c r="AQ6" s="79">
        <v>0</v>
      </c>
      <c r="AR6" s="79">
        <v>0</v>
      </c>
      <c r="AS6" s="79"/>
      <c r="AT6" s="79"/>
      <c r="AU6" s="79"/>
      <c r="AV6" s="79"/>
      <c r="AW6" s="79"/>
      <c r="AX6" s="79"/>
      <c r="AY6" s="79"/>
      <c r="AZ6" s="79"/>
      <c r="BA6">
        <v>2</v>
      </c>
      <c r="BB6" s="78" t="str">
        <f>REPLACE(INDEX(GroupVertices[Group],MATCH(Edges[[#This Row],[Vertex 1]],GroupVertices[Vertex],0)),1,1,"")</f>
        <v>5</v>
      </c>
      <c r="BC6" s="78" t="str">
        <f>REPLACE(INDEX(GroupVertices[Group],MATCH(Edges[[#This Row],[Vertex 2]],GroupVertices[Vertex],0)),1,1,"")</f>
        <v>5</v>
      </c>
      <c r="BD6" s="48"/>
      <c r="BE6" s="49"/>
      <c r="BF6" s="48"/>
      <c r="BG6" s="49"/>
      <c r="BH6" s="48"/>
      <c r="BI6" s="49"/>
      <c r="BJ6" s="48"/>
      <c r="BK6" s="49"/>
      <c r="BL6" s="48"/>
    </row>
    <row r="7" spans="1:64" ht="15">
      <c r="A7" s="64" t="s">
        <v>213</v>
      </c>
      <c r="B7" s="64" t="s">
        <v>234</v>
      </c>
      <c r="C7" s="65" t="s">
        <v>1462</v>
      </c>
      <c r="D7" s="66">
        <v>5.333333333333334</v>
      </c>
      <c r="E7" s="67" t="s">
        <v>136</v>
      </c>
      <c r="F7" s="68">
        <v>27.333333333333332</v>
      </c>
      <c r="G7" s="65"/>
      <c r="H7" s="69"/>
      <c r="I7" s="70"/>
      <c r="J7" s="70"/>
      <c r="K7" s="34" t="s">
        <v>65</v>
      </c>
      <c r="L7" s="77">
        <v>7</v>
      </c>
      <c r="M7" s="77"/>
      <c r="N7" s="72"/>
      <c r="O7" s="79" t="s">
        <v>252</v>
      </c>
      <c r="P7" s="81">
        <v>43504.730219907404</v>
      </c>
      <c r="Q7" s="79" t="s">
        <v>254</v>
      </c>
      <c r="R7" s="79"/>
      <c r="S7" s="79"/>
      <c r="T7" s="79" t="s">
        <v>335</v>
      </c>
      <c r="U7" s="79"/>
      <c r="V7" s="82" t="s">
        <v>394</v>
      </c>
      <c r="W7" s="81">
        <v>43504.730219907404</v>
      </c>
      <c r="X7" s="82" t="s">
        <v>411</v>
      </c>
      <c r="Y7" s="79"/>
      <c r="Z7" s="79"/>
      <c r="AA7" s="85" t="s">
        <v>471</v>
      </c>
      <c r="AB7" s="79"/>
      <c r="AC7" s="79" t="b">
        <v>0</v>
      </c>
      <c r="AD7" s="79">
        <v>0</v>
      </c>
      <c r="AE7" s="85" t="s">
        <v>530</v>
      </c>
      <c r="AF7" s="79" t="b">
        <v>0</v>
      </c>
      <c r="AG7" s="79" t="s">
        <v>532</v>
      </c>
      <c r="AH7" s="79"/>
      <c r="AI7" s="85" t="s">
        <v>530</v>
      </c>
      <c r="AJ7" s="79" t="b">
        <v>0</v>
      </c>
      <c r="AK7" s="79">
        <v>2</v>
      </c>
      <c r="AL7" s="85" t="s">
        <v>479</v>
      </c>
      <c r="AM7" s="79" t="s">
        <v>534</v>
      </c>
      <c r="AN7" s="79" t="b">
        <v>0</v>
      </c>
      <c r="AO7" s="85" t="s">
        <v>479</v>
      </c>
      <c r="AP7" s="79" t="s">
        <v>176</v>
      </c>
      <c r="AQ7" s="79">
        <v>0</v>
      </c>
      <c r="AR7" s="79">
        <v>0</v>
      </c>
      <c r="AS7" s="79"/>
      <c r="AT7" s="79"/>
      <c r="AU7" s="79"/>
      <c r="AV7" s="79"/>
      <c r="AW7" s="79"/>
      <c r="AX7" s="79"/>
      <c r="AY7" s="79"/>
      <c r="AZ7" s="79"/>
      <c r="BA7">
        <v>2</v>
      </c>
      <c r="BB7" s="78" t="str">
        <f>REPLACE(INDEX(GroupVertices[Group],MATCH(Edges[[#This Row],[Vertex 1]],GroupVertices[Vertex],0)),1,1,"")</f>
        <v>5</v>
      </c>
      <c r="BC7" s="78" t="str">
        <f>REPLACE(INDEX(GroupVertices[Group],MATCH(Edges[[#This Row],[Vertex 2]],GroupVertices[Vertex],0)),1,1,"")</f>
        <v>5</v>
      </c>
      <c r="BD7" s="48">
        <v>0</v>
      </c>
      <c r="BE7" s="49">
        <v>0</v>
      </c>
      <c r="BF7" s="48">
        <v>0</v>
      </c>
      <c r="BG7" s="49">
        <v>0</v>
      </c>
      <c r="BH7" s="48">
        <v>0</v>
      </c>
      <c r="BI7" s="49">
        <v>0</v>
      </c>
      <c r="BJ7" s="48">
        <v>20</v>
      </c>
      <c r="BK7" s="49">
        <v>100</v>
      </c>
      <c r="BL7" s="48">
        <v>20</v>
      </c>
    </row>
    <row r="8" spans="1:64" ht="15">
      <c r="A8" s="64" t="s">
        <v>213</v>
      </c>
      <c r="B8" s="64" t="s">
        <v>215</v>
      </c>
      <c r="C8" s="65" t="s">
        <v>1461</v>
      </c>
      <c r="D8" s="66">
        <v>3</v>
      </c>
      <c r="E8" s="67" t="s">
        <v>132</v>
      </c>
      <c r="F8" s="68">
        <v>35</v>
      </c>
      <c r="G8" s="65"/>
      <c r="H8" s="69"/>
      <c r="I8" s="70"/>
      <c r="J8" s="70"/>
      <c r="K8" s="34" t="s">
        <v>65</v>
      </c>
      <c r="L8" s="77">
        <v>8</v>
      </c>
      <c r="M8" s="77"/>
      <c r="N8" s="72"/>
      <c r="O8" s="79" t="s">
        <v>252</v>
      </c>
      <c r="P8" s="81">
        <v>43504.730219907404</v>
      </c>
      <c r="Q8" s="79" t="s">
        <v>254</v>
      </c>
      <c r="R8" s="79"/>
      <c r="S8" s="79"/>
      <c r="T8" s="79" t="s">
        <v>335</v>
      </c>
      <c r="U8" s="79"/>
      <c r="V8" s="82" t="s">
        <v>394</v>
      </c>
      <c r="W8" s="81">
        <v>43504.730219907404</v>
      </c>
      <c r="X8" s="82" t="s">
        <v>411</v>
      </c>
      <c r="Y8" s="79"/>
      <c r="Z8" s="79"/>
      <c r="AA8" s="85" t="s">
        <v>471</v>
      </c>
      <c r="AB8" s="79"/>
      <c r="AC8" s="79" t="b">
        <v>0</v>
      </c>
      <c r="AD8" s="79">
        <v>0</v>
      </c>
      <c r="AE8" s="85" t="s">
        <v>530</v>
      </c>
      <c r="AF8" s="79" t="b">
        <v>0</v>
      </c>
      <c r="AG8" s="79" t="s">
        <v>532</v>
      </c>
      <c r="AH8" s="79"/>
      <c r="AI8" s="85" t="s">
        <v>530</v>
      </c>
      <c r="AJ8" s="79" t="b">
        <v>0</v>
      </c>
      <c r="AK8" s="79">
        <v>2</v>
      </c>
      <c r="AL8" s="85" t="s">
        <v>479</v>
      </c>
      <c r="AM8" s="79" t="s">
        <v>534</v>
      </c>
      <c r="AN8" s="79" t="b">
        <v>0</v>
      </c>
      <c r="AO8" s="85" t="s">
        <v>479</v>
      </c>
      <c r="AP8" s="79" t="s">
        <v>176</v>
      </c>
      <c r="AQ8" s="79">
        <v>0</v>
      </c>
      <c r="AR8" s="79">
        <v>0</v>
      </c>
      <c r="AS8" s="79"/>
      <c r="AT8" s="79"/>
      <c r="AU8" s="79"/>
      <c r="AV8" s="79"/>
      <c r="AW8" s="79"/>
      <c r="AX8" s="79"/>
      <c r="AY8" s="79"/>
      <c r="AZ8" s="79"/>
      <c r="BA8">
        <v>1</v>
      </c>
      <c r="BB8" s="78" t="str">
        <f>REPLACE(INDEX(GroupVertices[Group],MATCH(Edges[[#This Row],[Vertex 1]],GroupVertices[Vertex],0)),1,1,"")</f>
        <v>5</v>
      </c>
      <c r="BC8" s="78" t="str">
        <f>REPLACE(INDEX(GroupVertices[Group],MATCH(Edges[[#This Row],[Vertex 2]],GroupVertices[Vertex],0)),1,1,"")</f>
        <v>2</v>
      </c>
      <c r="BD8" s="48"/>
      <c r="BE8" s="49"/>
      <c r="BF8" s="48"/>
      <c r="BG8" s="49"/>
      <c r="BH8" s="48"/>
      <c r="BI8" s="49"/>
      <c r="BJ8" s="48"/>
      <c r="BK8" s="49"/>
      <c r="BL8" s="48"/>
    </row>
    <row r="9" spans="1:64" ht="15">
      <c r="A9" s="64" t="s">
        <v>213</v>
      </c>
      <c r="B9" s="64" t="s">
        <v>235</v>
      </c>
      <c r="C9" s="65" t="s">
        <v>1461</v>
      </c>
      <c r="D9" s="66">
        <v>3</v>
      </c>
      <c r="E9" s="67" t="s">
        <v>132</v>
      </c>
      <c r="F9" s="68">
        <v>35</v>
      </c>
      <c r="G9" s="65"/>
      <c r="H9" s="69"/>
      <c r="I9" s="70"/>
      <c r="J9" s="70"/>
      <c r="K9" s="34" t="s">
        <v>65</v>
      </c>
      <c r="L9" s="77">
        <v>9</v>
      </c>
      <c r="M9" s="77"/>
      <c r="N9" s="72"/>
      <c r="O9" s="79" t="s">
        <v>252</v>
      </c>
      <c r="P9" s="81">
        <v>43504.73027777778</v>
      </c>
      <c r="Q9" s="79" t="s">
        <v>255</v>
      </c>
      <c r="R9" s="79"/>
      <c r="S9" s="79"/>
      <c r="T9" s="79" t="s">
        <v>336</v>
      </c>
      <c r="U9" s="79"/>
      <c r="V9" s="82" t="s">
        <v>394</v>
      </c>
      <c r="W9" s="81">
        <v>43504.73027777778</v>
      </c>
      <c r="X9" s="82" t="s">
        <v>412</v>
      </c>
      <c r="Y9" s="79"/>
      <c r="Z9" s="79"/>
      <c r="AA9" s="85" t="s">
        <v>472</v>
      </c>
      <c r="AB9" s="79"/>
      <c r="AC9" s="79" t="b">
        <v>0</v>
      </c>
      <c r="AD9" s="79">
        <v>0</v>
      </c>
      <c r="AE9" s="85" t="s">
        <v>530</v>
      </c>
      <c r="AF9" s="79" t="b">
        <v>0</v>
      </c>
      <c r="AG9" s="79" t="s">
        <v>532</v>
      </c>
      <c r="AH9" s="79"/>
      <c r="AI9" s="85" t="s">
        <v>530</v>
      </c>
      <c r="AJ9" s="79" t="b">
        <v>0</v>
      </c>
      <c r="AK9" s="79">
        <v>3</v>
      </c>
      <c r="AL9" s="85" t="s">
        <v>498</v>
      </c>
      <c r="AM9" s="79" t="s">
        <v>534</v>
      </c>
      <c r="AN9" s="79" t="b">
        <v>0</v>
      </c>
      <c r="AO9" s="85" t="s">
        <v>498</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0</v>
      </c>
      <c r="BE9" s="49">
        <v>0</v>
      </c>
      <c r="BF9" s="48">
        <v>0</v>
      </c>
      <c r="BG9" s="49">
        <v>0</v>
      </c>
      <c r="BH9" s="48">
        <v>0</v>
      </c>
      <c r="BI9" s="49">
        <v>0</v>
      </c>
      <c r="BJ9" s="48">
        <v>20</v>
      </c>
      <c r="BK9" s="49">
        <v>100</v>
      </c>
      <c r="BL9" s="48">
        <v>20</v>
      </c>
    </row>
    <row r="10" spans="1:64" ht="15">
      <c r="A10" s="64" t="s">
        <v>213</v>
      </c>
      <c r="B10" s="64" t="s">
        <v>234</v>
      </c>
      <c r="C10" s="65" t="s">
        <v>1462</v>
      </c>
      <c r="D10" s="66">
        <v>5.333333333333334</v>
      </c>
      <c r="E10" s="67" t="s">
        <v>136</v>
      </c>
      <c r="F10" s="68">
        <v>27.333333333333332</v>
      </c>
      <c r="G10" s="65"/>
      <c r="H10" s="69"/>
      <c r="I10" s="70"/>
      <c r="J10" s="70"/>
      <c r="K10" s="34" t="s">
        <v>65</v>
      </c>
      <c r="L10" s="77">
        <v>10</v>
      </c>
      <c r="M10" s="77"/>
      <c r="N10" s="72"/>
      <c r="O10" s="79" t="s">
        <v>252</v>
      </c>
      <c r="P10" s="81">
        <v>43504.73027777778</v>
      </c>
      <c r="Q10" s="79" t="s">
        <v>255</v>
      </c>
      <c r="R10" s="79"/>
      <c r="S10" s="79"/>
      <c r="T10" s="79" t="s">
        <v>336</v>
      </c>
      <c r="U10" s="79"/>
      <c r="V10" s="82" t="s">
        <v>394</v>
      </c>
      <c r="W10" s="81">
        <v>43504.73027777778</v>
      </c>
      <c r="X10" s="82" t="s">
        <v>412</v>
      </c>
      <c r="Y10" s="79"/>
      <c r="Z10" s="79"/>
      <c r="AA10" s="85" t="s">
        <v>472</v>
      </c>
      <c r="AB10" s="79"/>
      <c r="AC10" s="79" t="b">
        <v>0</v>
      </c>
      <c r="AD10" s="79">
        <v>0</v>
      </c>
      <c r="AE10" s="85" t="s">
        <v>530</v>
      </c>
      <c r="AF10" s="79" t="b">
        <v>0</v>
      </c>
      <c r="AG10" s="79" t="s">
        <v>532</v>
      </c>
      <c r="AH10" s="79"/>
      <c r="AI10" s="85" t="s">
        <v>530</v>
      </c>
      <c r="AJ10" s="79" t="b">
        <v>0</v>
      </c>
      <c r="AK10" s="79">
        <v>3</v>
      </c>
      <c r="AL10" s="85" t="s">
        <v>498</v>
      </c>
      <c r="AM10" s="79" t="s">
        <v>534</v>
      </c>
      <c r="AN10" s="79" t="b">
        <v>0</v>
      </c>
      <c r="AO10" s="85" t="s">
        <v>498</v>
      </c>
      <c r="AP10" s="79" t="s">
        <v>176</v>
      </c>
      <c r="AQ10" s="79">
        <v>0</v>
      </c>
      <c r="AR10" s="79">
        <v>0</v>
      </c>
      <c r="AS10" s="79"/>
      <c r="AT10" s="79"/>
      <c r="AU10" s="79"/>
      <c r="AV10" s="79"/>
      <c r="AW10" s="79"/>
      <c r="AX10" s="79"/>
      <c r="AY10" s="79"/>
      <c r="AZ10" s="79"/>
      <c r="BA10">
        <v>2</v>
      </c>
      <c r="BB10" s="78" t="str">
        <f>REPLACE(INDEX(GroupVertices[Group],MATCH(Edges[[#This Row],[Vertex 1]],GroupVertices[Vertex],0)),1,1,"")</f>
        <v>5</v>
      </c>
      <c r="BC10" s="78" t="str">
        <f>REPLACE(INDEX(GroupVertices[Group],MATCH(Edges[[#This Row],[Vertex 2]],GroupVertices[Vertex],0)),1,1,"")</f>
        <v>5</v>
      </c>
      <c r="BD10" s="48"/>
      <c r="BE10" s="49"/>
      <c r="BF10" s="48"/>
      <c r="BG10" s="49"/>
      <c r="BH10" s="48"/>
      <c r="BI10" s="49"/>
      <c r="BJ10" s="48"/>
      <c r="BK10" s="49"/>
      <c r="BL10" s="48"/>
    </row>
    <row r="11" spans="1:64" ht="15">
      <c r="A11" s="64" t="s">
        <v>213</v>
      </c>
      <c r="B11" s="64" t="s">
        <v>216</v>
      </c>
      <c r="C11" s="65" t="s">
        <v>1462</v>
      </c>
      <c r="D11" s="66">
        <v>5.333333333333334</v>
      </c>
      <c r="E11" s="67" t="s">
        <v>136</v>
      </c>
      <c r="F11" s="68">
        <v>27.333333333333332</v>
      </c>
      <c r="G11" s="65"/>
      <c r="H11" s="69"/>
      <c r="I11" s="70"/>
      <c r="J11" s="70"/>
      <c r="K11" s="34" t="s">
        <v>65</v>
      </c>
      <c r="L11" s="77">
        <v>11</v>
      </c>
      <c r="M11" s="77"/>
      <c r="N11" s="72"/>
      <c r="O11" s="79" t="s">
        <v>252</v>
      </c>
      <c r="P11" s="81">
        <v>43504.73027777778</v>
      </c>
      <c r="Q11" s="79" t="s">
        <v>255</v>
      </c>
      <c r="R11" s="79"/>
      <c r="S11" s="79"/>
      <c r="T11" s="79" t="s">
        <v>336</v>
      </c>
      <c r="U11" s="79"/>
      <c r="V11" s="82" t="s">
        <v>394</v>
      </c>
      <c r="W11" s="81">
        <v>43504.73027777778</v>
      </c>
      <c r="X11" s="82" t="s">
        <v>412</v>
      </c>
      <c r="Y11" s="79"/>
      <c r="Z11" s="79"/>
      <c r="AA11" s="85" t="s">
        <v>472</v>
      </c>
      <c r="AB11" s="79"/>
      <c r="AC11" s="79" t="b">
        <v>0</v>
      </c>
      <c r="AD11" s="79">
        <v>0</v>
      </c>
      <c r="AE11" s="85" t="s">
        <v>530</v>
      </c>
      <c r="AF11" s="79" t="b">
        <v>0</v>
      </c>
      <c r="AG11" s="79" t="s">
        <v>532</v>
      </c>
      <c r="AH11" s="79"/>
      <c r="AI11" s="85" t="s">
        <v>530</v>
      </c>
      <c r="AJ11" s="79" t="b">
        <v>0</v>
      </c>
      <c r="AK11" s="79">
        <v>3</v>
      </c>
      <c r="AL11" s="85" t="s">
        <v>498</v>
      </c>
      <c r="AM11" s="79" t="s">
        <v>534</v>
      </c>
      <c r="AN11" s="79" t="b">
        <v>0</v>
      </c>
      <c r="AO11" s="85" t="s">
        <v>498</v>
      </c>
      <c r="AP11" s="79" t="s">
        <v>176</v>
      </c>
      <c r="AQ11" s="79">
        <v>0</v>
      </c>
      <c r="AR11" s="79">
        <v>0</v>
      </c>
      <c r="AS11" s="79"/>
      <c r="AT11" s="79"/>
      <c r="AU11" s="79"/>
      <c r="AV11" s="79"/>
      <c r="AW11" s="79"/>
      <c r="AX11" s="79"/>
      <c r="AY11" s="79"/>
      <c r="AZ11" s="79"/>
      <c r="BA11">
        <v>2</v>
      </c>
      <c r="BB11" s="78" t="str">
        <f>REPLACE(INDEX(GroupVertices[Group],MATCH(Edges[[#This Row],[Vertex 1]],GroupVertices[Vertex],0)),1,1,"")</f>
        <v>5</v>
      </c>
      <c r="BC11" s="78" t="str">
        <f>REPLACE(INDEX(GroupVertices[Group],MATCH(Edges[[#This Row],[Vertex 2]],GroupVertices[Vertex],0)),1,1,"")</f>
        <v>5</v>
      </c>
      <c r="BD11" s="48"/>
      <c r="BE11" s="49"/>
      <c r="BF11" s="48"/>
      <c r="BG11" s="49"/>
      <c r="BH11" s="48"/>
      <c r="BI11" s="49"/>
      <c r="BJ11" s="48"/>
      <c r="BK11" s="49"/>
      <c r="BL11" s="48"/>
    </row>
    <row r="12" spans="1:64" ht="15">
      <c r="A12" s="64" t="s">
        <v>214</v>
      </c>
      <c r="B12" s="64" t="s">
        <v>233</v>
      </c>
      <c r="C12" s="65" t="s">
        <v>1461</v>
      </c>
      <c r="D12" s="66">
        <v>3</v>
      </c>
      <c r="E12" s="67" t="s">
        <v>132</v>
      </c>
      <c r="F12" s="68">
        <v>35</v>
      </c>
      <c r="G12" s="65"/>
      <c r="H12" s="69"/>
      <c r="I12" s="70"/>
      <c r="J12" s="70"/>
      <c r="K12" s="34" t="s">
        <v>65</v>
      </c>
      <c r="L12" s="77">
        <v>12</v>
      </c>
      <c r="M12" s="77"/>
      <c r="N12" s="72"/>
      <c r="O12" s="79" t="s">
        <v>252</v>
      </c>
      <c r="P12" s="81">
        <v>43503.93263888889</v>
      </c>
      <c r="Q12" s="79" t="s">
        <v>253</v>
      </c>
      <c r="R12" s="79"/>
      <c r="S12" s="79"/>
      <c r="T12" s="79" t="s">
        <v>334</v>
      </c>
      <c r="U12" s="79"/>
      <c r="V12" s="82" t="s">
        <v>395</v>
      </c>
      <c r="W12" s="81">
        <v>43503.93263888889</v>
      </c>
      <c r="X12" s="82" t="s">
        <v>413</v>
      </c>
      <c r="Y12" s="79"/>
      <c r="Z12" s="79"/>
      <c r="AA12" s="85" t="s">
        <v>473</v>
      </c>
      <c r="AB12" s="79"/>
      <c r="AC12" s="79" t="b">
        <v>0</v>
      </c>
      <c r="AD12" s="79">
        <v>0</v>
      </c>
      <c r="AE12" s="85" t="s">
        <v>530</v>
      </c>
      <c r="AF12" s="79" t="b">
        <v>0</v>
      </c>
      <c r="AG12" s="79" t="s">
        <v>532</v>
      </c>
      <c r="AH12" s="79"/>
      <c r="AI12" s="85" t="s">
        <v>530</v>
      </c>
      <c r="AJ12" s="79" t="b">
        <v>0</v>
      </c>
      <c r="AK12" s="79">
        <v>2</v>
      </c>
      <c r="AL12" s="85" t="s">
        <v>474</v>
      </c>
      <c r="AM12" s="79" t="s">
        <v>534</v>
      </c>
      <c r="AN12" s="79" t="b">
        <v>0</v>
      </c>
      <c r="AO12" s="85" t="s">
        <v>474</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214</v>
      </c>
      <c r="B13" s="64" t="s">
        <v>215</v>
      </c>
      <c r="C13" s="65" t="s">
        <v>1461</v>
      </c>
      <c r="D13" s="66">
        <v>3</v>
      </c>
      <c r="E13" s="67" t="s">
        <v>132</v>
      </c>
      <c r="F13" s="68">
        <v>35</v>
      </c>
      <c r="G13" s="65"/>
      <c r="H13" s="69"/>
      <c r="I13" s="70"/>
      <c r="J13" s="70"/>
      <c r="K13" s="34" t="s">
        <v>66</v>
      </c>
      <c r="L13" s="77">
        <v>13</v>
      </c>
      <c r="M13" s="77"/>
      <c r="N13" s="72"/>
      <c r="O13" s="79" t="s">
        <v>252</v>
      </c>
      <c r="P13" s="81">
        <v>43503.93263888889</v>
      </c>
      <c r="Q13" s="79" t="s">
        <v>253</v>
      </c>
      <c r="R13" s="79"/>
      <c r="S13" s="79"/>
      <c r="T13" s="79" t="s">
        <v>334</v>
      </c>
      <c r="U13" s="79"/>
      <c r="V13" s="82" t="s">
        <v>395</v>
      </c>
      <c r="W13" s="81">
        <v>43503.93263888889</v>
      </c>
      <c r="X13" s="82" t="s">
        <v>413</v>
      </c>
      <c r="Y13" s="79"/>
      <c r="Z13" s="79"/>
      <c r="AA13" s="85" t="s">
        <v>473</v>
      </c>
      <c r="AB13" s="79"/>
      <c r="AC13" s="79" t="b">
        <v>0</v>
      </c>
      <c r="AD13" s="79">
        <v>0</v>
      </c>
      <c r="AE13" s="85" t="s">
        <v>530</v>
      </c>
      <c r="AF13" s="79" t="b">
        <v>0</v>
      </c>
      <c r="AG13" s="79" t="s">
        <v>532</v>
      </c>
      <c r="AH13" s="79"/>
      <c r="AI13" s="85" t="s">
        <v>530</v>
      </c>
      <c r="AJ13" s="79" t="b">
        <v>0</v>
      </c>
      <c r="AK13" s="79">
        <v>2</v>
      </c>
      <c r="AL13" s="85" t="s">
        <v>474</v>
      </c>
      <c r="AM13" s="79" t="s">
        <v>534</v>
      </c>
      <c r="AN13" s="79" t="b">
        <v>0</v>
      </c>
      <c r="AO13" s="85" t="s">
        <v>474</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0</v>
      </c>
      <c r="BE13" s="49">
        <v>0</v>
      </c>
      <c r="BF13" s="48">
        <v>0</v>
      </c>
      <c r="BG13" s="49">
        <v>0</v>
      </c>
      <c r="BH13" s="48">
        <v>0</v>
      </c>
      <c r="BI13" s="49">
        <v>0</v>
      </c>
      <c r="BJ13" s="48">
        <v>18</v>
      </c>
      <c r="BK13" s="49">
        <v>100</v>
      </c>
      <c r="BL13" s="48">
        <v>18</v>
      </c>
    </row>
    <row r="14" spans="1:64" ht="15">
      <c r="A14" s="64" t="s">
        <v>215</v>
      </c>
      <c r="B14" s="64" t="s">
        <v>214</v>
      </c>
      <c r="C14" s="65" t="s">
        <v>1461</v>
      </c>
      <c r="D14" s="66">
        <v>3</v>
      </c>
      <c r="E14" s="67" t="s">
        <v>132</v>
      </c>
      <c r="F14" s="68">
        <v>35</v>
      </c>
      <c r="G14" s="65"/>
      <c r="H14" s="69"/>
      <c r="I14" s="70"/>
      <c r="J14" s="70"/>
      <c r="K14" s="34" t="s">
        <v>66</v>
      </c>
      <c r="L14" s="77">
        <v>14</v>
      </c>
      <c r="M14" s="77"/>
      <c r="N14" s="72"/>
      <c r="O14" s="79" t="s">
        <v>252</v>
      </c>
      <c r="P14" s="81">
        <v>43503.725011574075</v>
      </c>
      <c r="Q14" s="79" t="s">
        <v>256</v>
      </c>
      <c r="R14" s="79"/>
      <c r="S14" s="79"/>
      <c r="T14" s="79" t="s">
        <v>337</v>
      </c>
      <c r="U14" s="79"/>
      <c r="V14" s="82" t="s">
        <v>396</v>
      </c>
      <c r="W14" s="81">
        <v>43503.725011574075</v>
      </c>
      <c r="X14" s="82" t="s">
        <v>414</v>
      </c>
      <c r="Y14" s="79"/>
      <c r="Z14" s="79"/>
      <c r="AA14" s="85" t="s">
        <v>474</v>
      </c>
      <c r="AB14" s="79"/>
      <c r="AC14" s="79" t="b">
        <v>0</v>
      </c>
      <c r="AD14" s="79">
        <v>2</v>
      </c>
      <c r="AE14" s="85" t="s">
        <v>530</v>
      </c>
      <c r="AF14" s="79" t="b">
        <v>0</v>
      </c>
      <c r="AG14" s="79" t="s">
        <v>532</v>
      </c>
      <c r="AH14" s="79"/>
      <c r="AI14" s="85" t="s">
        <v>530</v>
      </c>
      <c r="AJ14" s="79" t="b">
        <v>0</v>
      </c>
      <c r="AK14" s="79">
        <v>2</v>
      </c>
      <c r="AL14" s="85" t="s">
        <v>530</v>
      </c>
      <c r="AM14" s="79" t="s">
        <v>533</v>
      </c>
      <c r="AN14" s="79" t="b">
        <v>0</v>
      </c>
      <c r="AO14" s="85" t="s">
        <v>474</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215</v>
      </c>
      <c r="B15" s="64" t="s">
        <v>236</v>
      </c>
      <c r="C15" s="65" t="s">
        <v>1461</v>
      </c>
      <c r="D15" s="66">
        <v>3</v>
      </c>
      <c r="E15" s="67" t="s">
        <v>132</v>
      </c>
      <c r="F15" s="68">
        <v>35</v>
      </c>
      <c r="G15" s="65"/>
      <c r="H15" s="69"/>
      <c r="I15" s="70"/>
      <c r="J15" s="70"/>
      <c r="K15" s="34" t="s">
        <v>65</v>
      </c>
      <c r="L15" s="77">
        <v>15</v>
      </c>
      <c r="M15" s="77"/>
      <c r="N15" s="72"/>
      <c r="O15" s="79" t="s">
        <v>252</v>
      </c>
      <c r="P15" s="81">
        <v>43503.831412037034</v>
      </c>
      <c r="Q15" s="79" t="s">
        <v>257</v>
      </c>
      <c r="R15" s="79"/>
      <c r="S15" s="79"/>
      <c r="T15" s="79" t="s">
        <v>338</v>
      </c>
      <c r="U15" s="79"/>
      <c r="V15" s="82" t="s">
        <v>396</v>
      </c>
      <c r="W15" s="81">
        <v>43503.831412037034</v>
      </c>
      <c r="X15" s="82" t="s">
        <v>415</v>
      </c>
      <c r="Y15" s="79"/>
      <c r="Z15" s="79"/>
      <c r="AA15" s="85" t="s">
        <v>475</v>
      </c>
      <c r="AB15" s="79"/>
      <c r="AC15" s="79" t="b">
        <v>0</v>
      </c>
      <c r="AD15" s="79">
        <v>0</v>
      </c>
      <c r="AE15" s="85" t="s">
        <v>530</v>
      </c>
      <c r="AF15" s="79" t="b">
        <v>0</v>
      </c>
      <c r="AG15" s="79" t="s">
        <v>532</v>
      </c>
      <c r="AH15" s="79"/>
      <c r="AI15" s="85" t="s">
        <v>530</v>
      </c>
      <c r="AJ15" s="79" t="b">
        <v>0</v>
      </c>
      <c r="AK15" s="79">
        <v>0</v>
      </c>
      <c r="AL15" s="85" t="s">
        <v>530</v>
      </c>
      <c r="AM15" s="79" t="s">
        <v>533</v>
      </c>
      <c r="AN15" s="79" t="b">
        <v>0</v>
      </c>
      <c r="AO15" s="85" t="s">
        <v>475</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215</v>
      </c>
      <c r="B16" s="64" t="s">
        <v>237</v>
      </c>
      <c r="C16" s="65" t="s">
        <v>1461</v>
      </c>
      <c r="D16" s="66">
        <v>3</v>
      </c>
      <c r="E16" s="67" t="s">
        <v>132</v>
      </c>
      <c r="F16" s="68">
        <v>35</v>
      </c>
      <c r="G16" s="65"/>
      <c r="H16" s="69"/>
      <c r="I16" s="70"/>
      <c r="J16" s="70"/>
      <c r="K16" s="34" t="s">
        <v>65</v>
      </c>
      <c r="L16" s="77">
        <v>16</v>
      </c>
      <c r="M16" s="77"/>
      <c r="N16" s="72"/>
      <c r="O16" s="79" t="s">
        <v>252</v>
      </c>
      <c r="P16" s="81">
        <v>43503.831412037034</v>
      </c>
      <c r="Q16" s="79" t="s">
        <v>257</v>
      </c>
      <c r="R16" s="79"/>
      <c r="S16" s="79"/>
      <c r="T16" s="79" t="s">
        <v>338</v>
      </c>
      <c r="U16" s="79"/>
      <c r="V16" s="82" t="s">
        <v>396</v>
      </c>
      <c r="W16" s="81">
        <v>43503.831412037034</v>
      </c>
      <c r="X16" s="82" t="s">
        <v>415</v>
      </c>
      <c r="Y16" s="79"/>
      <c r="Z16" s="79"/>
      <c r="AA16" s="85" t="s">
        <v>475</v>
      </c>
      <c r="AB16" s="79"/>
      <c r="AC16" s="79" t="b">
        <v>0</v>
      </c>
      <c r="AD16" s="79">
        <v>0</v>
      </c>
      <c r="AE16" s="85" t="s">
        <v>530</v>
      </c>
      <c r="AF16" s="79" t="b">
        <v>0</v>
      </c>
      <c r="AG16" s="79" t="s">
        <v>532</v>
      </c>
      <c r="AH16" s="79"/>
      <c r="AI16" s="85" t="s">
        <v>530</v>
      </c>
      <c r="AJ16" s="79" t="b">
        <v>0</v>
      </c>
      <c r="AK16" s="79">
        <v>0</v>
      </c>
      <c r="AL16" s="85" t="s">
        <v>530</v>
      </c>
      <c r="AM16" s="79" t="s">
        <v>533</v>
      </c>
      <c r="AN16" s="79" t="b">
        <v>0</v>
      </c>
      <c r="AO16" s="85" t="s">
        <v>475</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215</v>
      </c>
      <c r="B17" s="64" t="s">
        <v>238</v>
      </c>
      <c r="C17" s="65" t="s">
        <v>1461</v>
      </c>
      <c r="D17" s="66">
        <v>3</v>
      </c>
      <c r="E17" s="67" t="s">
        <v>132</v>
      </c>
      <c r="F17" s="68">
        <v>35</v>
      </c>
      <c r="G17" s="65"/>
      <c r="H17" s="69"/>
      <c r="I17" s="70"/>
      <c r="J17" s="70"/>
      <c r="K17" s="34" t="s">
        <v>65</v>
      </c>
      <c r="L17" s="77">
        <v>17</v>
      </c>
      <c r="M17" s="77"/>
      <c r="N17" s="72"/>
      <c r="O17" s="79" t="s">
        <v>252</v>
      </c>
      <c r="P17" s="81">
        <v>43503.83392361111</v>
      </c>
      <c r="Q17" s="79" t="s">
        <v>258</v>
      </c>
      <c r="R17" s="79"/>
      <c r="S17" s="79"/>
      <c r="T17" s="79" t="s">
        <v>339</v>
      </c>
      <c r="U17" s="79"/>
      <c r="V17" s="82" t="s">
        <v>396</v>
      </c>
      <c r="W17" s="81">
        <v>43503.83392361111</v>
      </c>
      <c r="X17" s="82" t="s">
        <v>416</v>
      </c>
      <c r="Y17" s="79"/>
      <c r="Z17" s="79"/>
      <c r="AA17" s="85" t="s">
        <v>476</v>
      </c>
      <c r="AB17" s="79"/>
      <c r="AC17" s="79" t="b">
        <v>0</v>
      </c>
      <c r="AD17" s="79">
        <v>0</v>
      </c>
      <c r="AE17" s="85" t="s">
        <v>530</v>
      </c>
      <c r="AF17" s="79" t="b">
        <v>0</v>
      </c>
      <c r="AG17" s="79" t="s">
        <v>532</v>
      </c>
      <c r="AH17" s="79"/>
      <c r="AI17" s="85" t="s">
        <v>530</v>
      </c>
      <c r="AJ17" s="79" t="b">
        <v>0</v>
      </c>
      <c r="AK17" s="79">
        <v>0</v>
      </c>
      <c r="AL17" s="85" t="s">
        <v>509</v>
      </c>
      <c r="AM17" s="79" t="s">
        <v>533</v>
      </c>
      <c r="AN17" s="79" t="b">
        <v>0</v>
      </c>
      <c r="AO17" s="85" t="s">
        <v>509</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216</v>
      </c>
      <c r="B18" s="64" t="s">
        <v>215</v>
      </c>
      <c r="C18" s="65" t="s">
        <v>1461</v>
      </c>
      <c r="D18" s="66">
        <v>3</v>
      </c>
      <c r="E18" s="67" t="s">
        <v>132</v>
      </c>
      <c r="F18" s="68">
        <v>35</v>
      </c>
      <c r="G18" s="65"/>
      <c r="H18" s="69"/>
      <c r="I18" s="70"/>
      <c r="J18" s="70"/>
      <c r="K18" s="34" t="s">
        <v>66</v>
      </c>
      <c r="L18" s="77">
        <v>18</v>
      </c>
      <c r="M18" s="77"/>
      <c r="N18" s="72"/>
      <c r="O18" s="79" t="s">
        <v>252</v>
      </c>
      <c r="P18" s="81">
        <v>43504.692719907405</v>
      </c>
      <c r="Q18" s="79" t="s">
        <v>254</v>
      </c>
      <c r="R18" s="79"/>
      <c r="S18" s="79"/>
      <c r="T18" s="79" t="s">
        <v>335</v>
      </c>
      <c r="U18" s="79"/>
      <c r="V18" s="82" t="s">
        <v>397</v>
      </c>
      <c r="W18" s="81">
        <v>43504.692719907405</v>
      </c>
      <c r="X18" s="82" t="s">
        <v>417</v>
      </c>
      <c r="Y18" s="79"/>
      <c r="Z18" s="79"/>
      <c r="AA18" s="85" t="s">
        <v>477</v>
      </c>
      <c r="AB18" s="79"/>
      <c r="AC18" s="79" t="b">
        <v>0</v>
      </c>
      <c r="AD18" s="79">
        <v>0</v>
      </c>
      <c r="AE18" s="85" t="s">
        <v>530</v>
      </c>
      <c r="AF18" s="79" t="b">
        <v>0</v>
      </c>
      <c r="AG18" s="79" t="s">
        <v>532</v>
      </c>
      <c r="AH18" s="79"/>
      <c r="AI18" s="85" t="s">
        <v>530</v>
      </c>
      <c r="AJ18" s="79" t="b">
        <v>0</v>
      </c>
      <c r="AK18" s="79">
        <v>2</v>
      </c>
      <c r="AL18" s="85" t="s">
        <v>479</v>
      </c>
      <c r="AM18" s="79" t="s">
        <v>533</v>
      </c>
      <c r="AN18" s="79" t="b">
        <v>0</v>
      </c>
      <c r="AO18" s="85" t="s">
        <v>479</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2</v>
      </c>
      <c r="BD18" s="48"/>
      <c r="BE18" s="49"/>
      <c r="BF18" s="48"/>
      <c r="BG18" s="49"/>
      <c r="BH18" s="48"/>
      <c r="BI18" s="49"/>
      <c r="BJ18" s="48"/>
      <c r="BK18" s="49"/>
      <c r="BL18" s="48"/>
    </row>
    <row r="19" spans="1:64" ht="15">
      <c r="A19" s="64" t="s">
        <v>215</v>
      </c>
      <c r="B19" s="64" t="s">
        <v>232</v>
      </c>
      <c r="C19" s="65" t="s">
        <v>1463</v>
      </c>
      <c r="D19" s="66">
        <v>7.666666666666667</v>
      </c>
      <c r="E19" s="67" t="s">
        <v>136</v>
      </c>
      <c r="F19" s="68">
        <v>19.666666666666664</v>
      </c>
      <c r="G19" s="65"/>
      <c r="H19" s="69"/>
      <c r="I19" s="70"/>
      <c r="J19" s="70"/>
      <c r="K19" s="34" t="s">
        <v>65</v>
      </c>
      <c r="L19" s="77">
        <v>19</v>
      </c>
      <c r="M19" s="77"/>
      <c r="N19" s="72"/>
      <c r="O19" s="79" t="s">
        <v>252</v>
      </c>
      <c r="P19" s="81">
        <v>43503.725011574075</v>
      </c>
      <c r="Q19" s="79" t="s">
        <v>256</v>
      </c>
      <c r="R19" s="79"/>
      <c r="S19" s="79"/>
      <c r="T19" s="79" t="s">
        <v>337</v>
      </c>
      <c r="U19" s="79"/>
      <c r="V19" s="82" t="s">
        <v>396</v>
      </c>
      <c r="W19" s="81">
        <v>43503.725011574075</v>
      </c>
      <c r="X19" s="82" t="s">
        <v>414</v>
      </c>
      <c r="Y19" s="79"/>
      <c r="Z19" s="79"/>
      <c r="AA19" s="85" t="s">
        <v>474</v>
      </c>
      <c r="AB19" s="79"/>
      <c r="AC19" s="79" t="b">
        <v>0</v>
      </c>
      <c r="AD19" s="79">
        <v>2</v>
      </c>
      <c r="AE19" s="85" t="s">
        <v>530</v>
      </c>
      <c r="AF19" s="79" t="b">
        <v>0</v>
      </c>
      <c r="AG19" s="79" t="s">
        <v>532</v>
      </c>
      <c r="AH19" s="79"/>
      <c r="AI19" s="85" t="s">
        <v>530</v>
      </c>
      <c r="AJ19" s="79" t="b">
        <v>0</v>
      </c>
      <c r="AK19" s="79">
        <v>2</v>
      </c>
      <c r="AL19" s="85" t="s">
        <v>530</v>
      </c>
      <c r="AM19" s="79" t="s">
        <v>533</v>
      </c>
      <c r="AN19" s="79" t="b">
        <v>0</v>
      </c>
      <c r="AO19" s="85" t="s">
        <v>474</v>
      </c>
      <c r="AP19" s="79" t="s">
        <v>176</v>
      </c>
      <c r="AQ19" s="79">
        <v>0</v>
      </c>
      <c r="AR19" s="79">
        <v>0</v>
      </c>
      <c r="AS19" s="79"/>
      <c r="AT19" s="79"/>
      <c r="AU19" s="79"/>
      <c r="AV19" s="79"/>
      <c r="AW19" s="79"/>
      <c r="AX19" s="79"/>
      <c r="AY19" s="79"/>
      <c r="AZ19" s="79"/>
      <c r="BA19">
        <v>3</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27</v>
      </c>
      <c r="BK19" s="49">
        <v>100</v>
      </c>
      <c r="BL19" s="48">
        <v>27</v>
      </c>
    </row>
    <row r="20" spans="1:64" ht="15">
      <c r="A20" s="64" t="s">
        <v>215</v>
      </c>
      <c r="B20" s="64" t="s">
        <v>233</v>
      </c>
      <c r="C20" s="65" t="s">
        <v>1464</v>
      </c>
      <c r="D20" s="66">
        <v>10</v>
      </c>
      <c r="E20" s="67" t="s">
        <v>136</v>
      </c>
      <c r="F20" s="68">
        <v>12</v>
      </c>
      <c r="G20" s="65"/>
      <c r="H20" s="69"/>
      <c r="I20" s="70"/>
      <c r="J20" s="70"/>
      <c r="K20" s="34" t="s">
        <v>65</v>
      </c>
      <c r="L20" s="77">
        <v>20</v>
      </c>
      <c r="M20" s="77"/>
      <c r="N20" s="72"/>
      <c r="O20" s="79" t="s">
        <v>252</v>
      </c>
      <c r="P20" s="81">
        <v>43503.725011574075</v>
      </c>
      <c r="Q20" s="79" t="s">
        <v>256</v>
      </c>
      <c r="R20" s="79"/>
      <c r="S20" s="79"/>
      <c r="T20" s="79" t="s">
        <v>337</v>
      </c>
      <c r="U20" s="79"/>
      <c r="V20" s="82" t="s">
        <v>396</v>
      </c>
      <c r="W20" s="81">
        <v>43503.725011574075</v>
      </c>
      <c r="X20" s="82" t="s">
        <v>414</v>
      </c>
      <c r="Y20" s="79"/>
      <c r="Z20" s="79"/>
      <c r="AA20" s="85" t="s">
        <v>474</v>
      </c>
      <c r="AB20" s="79"/>
      <c r="AC20" s="79" t="b">
        <v>0</v>
      </c>
      <c r="AD20" s="79">
        <v>2</v>
      </c>
      <c r="AE20" s="85" t="s">
        <v>530</v>
      </c>
      <c r="AF20" s="79" t="b">
        <v>0</v>
      </c>
      <c r="AG20" s="79" t="s">
        <v>532</v>
      </c>
      <c r="AH20" s="79"/>
      <c r="AI20" s="85" t="s">
        <v>530</v>
      </c>
      <c r="AJ20" s="79" t="b">
        <v>0</v>
      </c>
      <c r="AK20" s="79">
        <v>2</v>
      </c>
      <c r="AL20" s="85" t="s">
        <v>530</v>
      </c>
      <c r="AM20" s="79" t="s">
        <v>533</v>
      </c>
      <c r="AN20" s="79" t="b">
        <v>0</v>
      </c>
      <c r="AO20" s="85" t="s">
        <v>474</v>
      </c>
      <c r="AP20" s="79" t="s">
        <v>176</v>
      </c>
      <c r="AQ20" s="79">
        <v>0</v>
      </c>
      <c r="AR20" s="79">
        <v>0</v>
      </c>
      <c r="AS20" s="79"/>
      <c r="AT20" s="79"/>
      <c r="AU20" s="79"/>
      <c r="AV20" s="79"/>
      <c r="AW20" s="79"/>
      <c r="AX20" s="79"/>
      <c r="AY20" s="79"/>
      <c r="AZ20" s="79"/>
      <c r="BA20">
        <v>4</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215</v>
      </c>
      <c r="B21" s="64" t="s">
        <v>232</v>
      </c>
      <c r="C21" s="65" t="s">
        <v>1463</v>
      </c>
      <c r="D21" s="66">
        <v>7.666666666666667</v>
      </c>
      <c r="E21" s="67" t="s">
        <v>136</v>
      </c>
      <c r="F21" s="68">
        <v>19.666666666666664</v>
      </c>
      <c r="G21" s="65"/>
      <c r="H21" s="69"/>
      <c r="I21" s="70"/>
      <c r="J21" s="70"/>
      <c r="K21" s="34" t="s">
        <v>65</v>
      </c>
      <c r="L21" s="77">
        <v>21</v>
      </c>
      <c r="M21" s="77"/>
      <c r="N21" s="72"/>
      <c r="O21" s="79" t="s">
        <v>252</v>
      </c>
      <c r="P21" s="81">
        <v>43503.831412037034</v>
      </c>
      <c r="Q21" s="79" t="s">
        <v>257</v>
      </c>
      <c r="R21" s="79"/>
      <c r="S21" s="79"/>
      <c r="T21" s="79" t="s">
        <v>338</v>
      </c>
      <c r="U21" s="79"/>
      <c r="V21" s="82" t="s">
        <v>396</v>
      </c>
      <c r="W21" s="81">
        <v>43503.831412037034</v>
      </c>
      <c r="X21" s="82" t="s">
        <v>415</v>
      </c>
      <c r="Y21" s="79"/>
      <c r="Z21" s="79"/>
      <c r="AA21" s="85" t="s">
        <v>475</v>
      </c>
      <c r="AB21" s="79"/>
      <c r="AC21" s="79" t="b">
        <v>0</v>
      </c>
      <c r="AD21" s="79">
        <v>0</v>
      </c>
      <c r="AE21" s="85" t="s">
        <v>530</v>
      </c>
      <c r="AF21" s="79" t="b">
        <v>0</v>
      </c>
      <c r="AG21" s="79" t="s">
        <v>532</v>
      </c>
      <c r="AH21" s="79"/>
      <c r="AI21" s="85" t="s">
        <v>530</v>
      </c>
      <c r="AJ21" s="79" t="b">
        <v>0</v>
      </c>
      <c r="AK21" s="79">
        <v>0</v>
      </c>
      <c r="AL21" s="85" t="s">
        <v>530</v>
      </c>
      <c r="AM21" s="79" t="s">
        <v>533</v>
      </c>
      <c r="AN21" s="79" t="b">
        <v>0</v>
      </c>
      <c r="AO21" s="85" t="s">
        <v>475</v>
      </c>
      <c r="AP21" s="79" t="s">
        <v>176</v>
      </c>
      <c r="AQ21" s="79">
        <v>0</v>
      </c>
      <c r="AR21" s="79">
        <v>0</v>
      </c>
      <c r="AS21" s="79"/>
      <c r="AT21" s="79"/>
      <c r="AU21" s="79"/>
      <c r="AV21" s="79"/>
      <c r="AW21" s="79"/>
      <c r="AX21" s="79"/>
      <c r="AY21" s="79"/>
      <c r="AZ21" s="79"/>
      <c r="BA21">
        <v>3</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25</v>
      </c>
      <c r="BK21" s="49">
        <v>100</v>
      </c>
      <c r="BL21" s="48">
        <v>25</v>
      </c>
    </row>
    <row r="22" spans="1:64" ht="15">
      <c r="A22" s="64" t="s">
        <v>215</v>
      </c>
      <c r="B22" s="64" t="s">
        <v>233</v>
      </c>
      <c r="C22" s="65" t="s">
        <v>1464</v>
      </c>
      <c r="D22" s="66">
        <v>10</v>
      </c>
      <c r="E22" s="67" t="s">
        <v>136</v>
      </c>
      <c r="F22" s="68">
        <v>12</v>
      </c>
      <c r="G22" s="65"/>
      <c r="H22" s="69"/>
      <c r="I22" s="70"/>
      <c r="J22" s="70"/>
      <c r="K22" s="34" t="s">
        <v>65</v>
      </c>
      <c r="L22" s="77">
        <v>22</v>
      </c>
      <c r="M22" s="77"/>
      <c r="N22" s="72"/>
      <c r="O22" s="79" t="s">
        <v>252</v>
      </c>
      <c r="P22" s="81">
        <v>43503.831412037034</v>
      </c>
      <c r="Q22" s="79" t="s">
        <v>257</v>
      </c>
      <c r="R22" s="79"/>
      <c r="S22" s="79"/>
      <c r="T22" s="79" t="s">
        <v>338</v>
      </c>
      <c r="U22" s="79"/>
      <c r="V22" s="82" t="s">
        <v>396</v>
      </c>
      <c r="W22" s="81">
        <v>43503.831412037034</v>
      </c>
      <c r="X22" s="82" t="s">
        <v>415</v>
      </c>
      <c r="Y22" s="79"/>
      <c r="Z22" s="79"/>
      <c r="AA22" s="85" t="s">
        <v>475</v>
      </c>
      <c r="AB22" s="79"/>
      <c r="AC22" s="79" t="b">
        <v>0</v>
      </c>
      <c r="AD22" s="79">
        <v>0</v>
      </c>
      <c r="AE22" s="85" t="s">
        <v>530</v>
      </c>
      <c r="AF22" s="79" t="b">
        <v>0</v>
      </c>
      <c r="AG22" s="79" t="s">
        <v>532</v>
      </c>
      <c r="AH22" s="79"/>
      <c r="AI22" s="85" t="s">
        <v>530</v>
      </c>
      <c r="AJ22" s="79" t="b">
        <v>0</v>
      </c>
      <c r="AK22" s="79">
        <v>0</v>
      </c>
      <c r="AL22" s="85" t="s">
        <v>530</v>
      </c>
      <c r="AM22" s="79" t="s">
        <v>533</v>
      </c>
      <c r="AN22" s="79" t="b">
        <v>0</v>
      </c>
      <c r="AO22" s="85" t="s">
        <v>475</v>
      </c>
      <c r="AP22" s="79" t="s">
        <v>176</v>
      </c>
      <c r="AQ22" s="79">
        <v>0</v>
      </c>
      <c r="AR22" s="79">
        <v>0</v>
      </c>
      <c r="AS22" s="79"/>
      <c r="AT22" s="79"/>
      <c r="AU22" s="79"/>
      <c r="AV22" s="79"/>
      <c r="AW22" s="79"/>
      <c r="AX22" s="79"/>
      <c r="AY22" s="79"/>
      <c r="AZ22" s="79"/>
      <c r="BA22">
        <v>4</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215</v>
      </c>
      <c r="B23" s="64" t="s">
        <v>233</v>
      </c>
      <c r="C23" s="65" t="s">
        <v>1464</v>
      </c>
      <c r="D23" s="66">
        <v>10</v>
      </c>
      <c r="E23" s="67" t="s">
        <v>136</v>
      </c>
      <c r="F23" s="68">
        <v>12</v>
      </c>
      <c r="G23" s="65"/>
      <c r="H23" s="69"/>
      <c r="I23" s="70"/>
      <c r="J23" s="70"/>
      <c r="K23" s="34" t="s">
        <v>65</v>
      </c>
      <c r="L23" s="77">
        <v>23</v>
      </c>
      <c r="M23" s="77"/>
      <c r="N23" s="72"/>
      <c r="O23" s="79" t="s">
        <v>252</v>
      </c>
      <c r="P23" s="81">
        <v>43503.83392361111</v>
      </c>
      <c r="Q23" s="79" t="s">
        <v>258</v>
      </c>
      <c r="R23" s="79"/>
      <c r="S23" s="79"/>
      <c r="T23" s="79" t="s">
        <v>339</v>
      </c>
      <c r="U23" s="79"/>
      <c r="V23" s="82" t="s">
        <v>396</v>
      </c>
      <c r="W23" s="81">
        <v>43503.83392361111</v>
      </c>
      <c r="X23" s="82" t="s">
        <v>416</v>
      </c>
      <c r="Y23" s="79"/>
      <c r="Z23" s="79"/>
      <c r="AA23" s="85" t="s">
        <v>476</v>
      </c>
      <c r="AB23" s="79"/>
      <c r="AC23" s="79" t="b">
        <v>0</v>
      </c>
      <c r="AD23" s="79">
        <v>0</v>
      </c>
      <c r="AE23" s="85" t="s">
        <v>530</v>
      </c>
      <c r="AF23" s="79" t="b">
        <v>0</v>
      </c>
      <c r="AG23" s="79" t="s">
        <v>532</v>
      </c>
      <c r="AH23" s="79"/>
      <c r="AI23" s="85" t="s">
        <v>530</v>
      </c>
      <c r="AJ23" s="79" t="b">
        <v>0</v>
      </c>
      <c r="AK23" s="79">
        <v>0</v>
      </c>
      <c r="AL23" s="85" t="s">
        <v>509</v>
      </c>
      <c r="AM23" s="79" t="s">
        <v>533</v>
      </c>
      <c r="AN23" s="79" t="b">
        <v>0</v>
      </c>
      <c r="AO23" s="85" t="s">
        <v>509</v>
      </c>
      <c r="AP23" s="79" t="s">
        <v>176</v>
      </c>
      <c r="AQ23" s="79">
        <v>0</v>
      </c>
      <c r="AR23" s="79">
        <v>0</v>
      </c>
      <c r="AS23" s="79"/>
      <c r="AT23" s="79"/>
      <c r="AU23" s="79"/>
      <c r="AV23" s="79"/>
      <c r="AW23" s="79"/>
      <c r="AX23" s="79"/>
      <c r="AY23" s="79"/>
      <c r="AZ23" s="79"/>
      <c r="BA23">
        <v>4</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215</v>
      </c>
      <c r="B24" s="64" t="s">
        <v>229</v>
      </c>
      <c r="C24" s="65" t="s">
        <v>1463</v>
      </c>
      <c r="D24" s="66">
        <v>7.666666666666667</v>
      </c>
      <c r="E24" s="67" t="s">
        <v>136</v>
      </c>
      <c r="F24" s="68">
        <v>19.666666666666664</v>
      </c>
      <c r="G24" s="65"/>
      <c r="H24" s="69"/>
      <c r="I24" s="70"/>
      <c r="J24" s="70"/>
      <c r="K24" s="34" t="s">
        <v>65</v>
      </c>
      <c r="L24" s="77">
        <v>24</v>
      </c>
      <c r="M24" s="77"/>
      <c r="N24" s="72"/>
      <c r="O24" s="79" t="s">
        <v>252</v>
      </c>
      <c r="P24" s="81">
        <v>43503.83392361111</v>
      </c>
      <c r="Q24" s="79" t="s">
        <v>258</v>
      </c>
      <c r="R24" s="79"/>
      <c r="S24" s="79"/>
      <c r="T24" s="79" t="s">
        <v>339</v>
      </c>
      <c r="U24" s="79"/>
      <c r="V24" s="82" t="s">
        <v>396</v>
      </c>
      <c r="W24" s="81">
        <v>43503.83392361111</v>
      </c>
      <c r="X24" s="82" t="s">
        <v>416</v>
      </c>
      <c r="Y24" s="79"/>
      <c r="Z24" s="79"/>
      <c r="AA24" s="85" t="s">
        <v>476</v>
      </c>
      <c r="AB24" s="79"/>
      <c r="AC24" s="79" t="b">
        <v>0</v>
      </c>
      <c r="AD24" s="79">
        <v>0</v>
      </c>
      <c r="AE24" s="85" t="s">
        <v>530</v>
      </c>
      <c r="AF24" s="79" t="b">
        <v>0</v>
      </c>
      <c r="AG24" s="79" t="s">
        <v>532</v>
      </c>
      <c r="AH24" s="79"/>
      <c r="AI24" s="85" t="s">
        <v>530</v>
      </c>
      <c r="AJ24" s="79" t="b">
        <v>0</v>
      </c>
      <c r="AK24" s="79">
        <v>0</v>
      </c>
      <c r="AL24" s="85" t="s">
        <v>509</v>
      </c>
      <c r="AM24" s="79" t="s">
        <v>533</v>
      </c>
      <c r="AN24" s="79" t="b">
        <v>0</v>
      </c>
      <c r="AO24" s="85" t="s">
        <v>509</v>
      </c>
      <c r="AP24" s="79" t="s">
        <v>176</v>
      </c>
      <c r="AQ24" s="79">
        <v>0</v>
      </c>
      <c r="AR24" s="79">
        <v>0</v>
      </c>
      <c r="AS24" s="79"/>
      <c r="AT24" s="79"/>
      <c r="AU24" s="79"/>
      <c r="AV24" s="79"/>
      <c r="AW24" s="79"/>
      <c r="AX24" s="79"/>
      <c r="AY24" s="79"/>
      <c r="AZ24" s="79"/>
      <c r="BA24">
        <v>3</v>
      </c>
      <c r="BB24" s="78" t="str">
        <f>REPLACE(INDEX(GroupVertices[Group],MATCH(Edges[[#This Row],[Vertex 1]],GroupVertices[Vertex],0)),1,1,"")</f>
        <v>2</v>
      </c>
      <c r="BC24" s="78" t="str">
        <f>REPLACE(INDEX(GroupVertices[Group],MATCH(Edges[[#This Row],[Vertex 2]],GroupVertices[Vertex],0)),1,1,"")</f>
        <v>1</v>
      </c>
      <c r="BD24" s="48">
        <v>0</v>
      </c>
      <c r="BE24" s="49">
        <v>0</v>
      </c>
      <c r="BF24" s="48">
        <v>0</v>
      </c>
      <c r="BG24" s="49">
        <v>0</v>
      </c>
      <c r="BH24" s="48">
        <v>0</v>
      </c>
      <c r="BI24" s="49">
        <v>0</v>
      </c>
      <c r="BJ24" s="48">
        <v>18</v>
      </c>
      <c r="BK24" s="49">
        <v>100</v>
      </c>
      <c r="BL24" s="48">
        <v>18</v>
      </c>
    </row>
    <row r="25" spans="1:64" ht="15">
      <c r="A25" s="64" t="s">
        <v>215</v>
      </c>
      <c r="B25" s="64" t="s">
        <v>232</v>
      </c>
      <c r="C25" s="65" t="s">
        <v>1463</v>
      </c>
      <c r="D25" s="66">
        <v>7.666666666666667</v>
      </c>
      <c r="E25" s="67" t="s">
        <v>136</v>
      </c>
      <c r="F25" s="68">
        <v>19.666666666666664</v>
      </c>
      <c r="G25" s="65"/>
      <c r="H25" s="69"/>
      <c r="I25" s="70"/>
      <c r="J25" s="70"/>
      <c r="K25" s="34" t="s">
        <v>65</v>
      </c>
      <c r="L25" s="77">
        <v>25</v>
      </c>
      <c r="M25" s="77"/>
      <c r="N25" s="72"/>
      <c r="O25" s="79" t="s">
        <v>252</v>
      </c>
      <c r="P25" s="81">
        <v>43503.834085648145</v>
      </c>
      <c r="Q25" s="79" t="s">
        <v>259</v>
      </c>
      <c r="R25" s="79"/>
      <c r="S25" s="79"/>
      <c r="T25" s="79" t="s">
        <v>340</v>
      </c>
      <c r="U25" s="82" t="s">
        <v>371</v>
      </c>
      <c r="V25" s="82" t="s">
        <v>371</v>
      </c>
      <c r="W25" s="81">
        <v>43503.834085648145</v>
      </c>
      <c r="X25" s="82" t="s">
        <v>418</v>
      </c>
      <c r="Y25" s="79"/>
      <c r="Z25" s="79"/>
      <c r="AA25" s="85" t="s">
        <v>478</v>
      </c>
      <c r="AB25" s="79"/>
      <c r="AC25" s="79" t="b">
        <v>0</v>
      </c>
      <c r="AD25" s="79">
        <v>0</v>
      </c>
      <c r="AE25" s="85" t="s">
        <v>530</v>
      </c>
      <c r="AF25" s="79" t="b">
        <v>0</v>
      </c>
      <c r="AG25" s="79" t="s">
        <v>532</v>
      </c>
      <c r="AH25" s="79"/>
      <c r="AI25" s="85" t="s">
        <v>530</v>
      </c>
      <c r="AJ25" s="79" t="b">
        <v>0</v>
      </c>
      <c r="AK25" s="79">
        <v>1</v>
      </c>
      <c r="AL25" s="85" t="s">
        <v>508</v>
      </c>
      <c r="AM25" s="79" t="s">
        <v>533</v>
      </c>
      <c r="AN25" s="79" t="b">
        <v>0</v>
      </c>
      <c r="AO25" s="85" t="s">
        <v>508</v>
      </c>
      <c r="AP25" s="79" t="s">
        <v>176</v>
      </c>
      <c r="AQ25" s="79">
        <v>0</v>
      </c>
      <c r="AR25" s="79">
        <v>0</v>
      </c>
      <c r="AS25" s="79"/>
      <c r="AT25" s="79"/>
      <c r="AU25" s="79"/>
      <c r="AV25" s="79"/>
      <c r="AW25" s="79"/>
      <c r="AX25" s="79"/>
      <c r="AY25" s="79"/>
      <c r="AZ25" s="79"/>
      <c r="BA25">
        <v>3</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215</v>
      </c>
      <c r="B26" s="64" t="s">
        <v>233</v>
      </c>
      <c r="C26" s="65" t="s">
        <v>1464</v>
      </c>
      <c r="D26" s="66">
        <v>10</v>
      </c>
      <c r="E26" s="67" t="s">
        <v>136</v>
      </c>
      <c r="F26" s="68">
        <v>12</v>
      </c>
      <c r="G26" s="65"/>
      <c r="H26" s="69"/>
      <c r="I26" s="70"/>
      <c r="J26" s="70"/>
      <c r="K26" s="34" t="s">
        <v>65</v>
      </c>
      <c r="L26" s="77">
        <v>26</v>
      </c>
      <c r="M26" s="77"/>
      <c r="N26" s="72"/>
      <c r="O26" s="79" t="s">
        <v>252</v>
      </c>
      <c r="P26" s="81">
        <v>43503.834085648145</v>
      </c>
      <c r="Q26" s="79" t="s">
        <v>259</v>
      </c>
      <c r="R26" s="79"/>
      <c r="S26" s="79"/>
      <c r="T26" s="79" t="s">
        <v>340</v>
      </c>
      <c r="U26" s="82" t="s">
        <v>371</v>
      </c>
      <c r="V26" s="82" t="s">
        <v>371</v>
      </c>
      <c r="W26" s="81">
        <v>43503.834085648145</v>
      </c>
      <c r="X26" s="82" t="s">
        <v>418</v>
      </c>
      <c r="Y26" s="79"/>
      <c r="Z26" s="79"/>
      <c r="AA26" s="85" t="s">
        <v>478</v>
      </c>
      <c r="AB26" s="79"/>
      <c r="AC26" s="79" t="b">
        <v>0</v>
      </c>
      <c r="AD26" s="79">
        <v>0</v>
      </c>
      <c r="AE26" s="85" t="s">
        <v>530</v>
      </c>
      <c r="AF26" s="79" t="b">
        <v>0</v>
      </c>
      <c r="AG26" s="79" t="s">
        <v>532</v>
      </c>
      <c r="AH26" s="79"/>
      <c r="AI26" s="85" t="s">
        <v>530</v>
      </c>
      <c r="AJ26" s="79" t="b">
        <v>0</v>
      </c>
      <c r="AK26" s="79">
        <v>1</v>
      </c>
      <c r="AL26" s="85" t="s">
        <v>508</v>
      </c>
      <c r="AM26" s="79" t="s">
        <v>533</v>
      </c>
      <c r="AN26" s="79" t="b">
        <v>0</v>
      </c>
      <c r="AO26" s="85" t="s">
        <v>508</v>
      </c>
      <c r="AP26" s="79" t="s">
        <v>176</v>
      </c>
      <c r="AQ26" s="79">
        <v>0</v>
      </c>
      <c r="AR26" s="79">
        <v>0</v>
      </c>
      <c r="AS26" s="79"/>
      <c r="AT26" s="79"/>
      <c r="AU26" s="79"/>
      <c r="AV26" s="79"/>
      <c r="AW26" s="79"/>
      <c r="AX26" s="79"/>
      <c r="AY26" s="79"/>
      <c r="AZ26" s="79"/>
      <c r="BA26">
        <v>4</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215</v>
      </c>
      <c r="B27" s="64" t="s">
        <v>229</v>
      </c>
      <c r="C27" s="65" t="s">
        <v>1463</v>
      </c>
      <c r="D27" s="66">
        <v>7.666666666666667</v>
      </c>
      <c r="E27" s="67" t="s">
        <v>136</v>
      </c>
      <c r="F27" s="68">
        <v>19.666666666666664</v>
      </c>
      <c r="G27" s="65"/>
      <c r="H27" s="69"/>
      <c r="I27" s="70"/>
      <c r="J27" s="70"/>
      <c r="K27" s="34" t="s">
        <v>65</v>
      </c>
      <c r="L27" s="77">
        <v>27</v>
      </c>
      <c r="M27" s="77"/>
      <c r="N27" s="72"/>
      <c r="O27" s="79" t="s">
        <v>252</v>
      </c>
      <c r="P27" s="81">
        <v>43503.834085648145</v>
      </c>
      <c r="Q27" s="79" t="s">
        <v>259</v>
      </c>
      <c r="R27" s="79"/>
      <c r="S27" s="79"/>
      <c r="T27" s="79" t="s">
        <v>340</v>
      </c>
      <c r="U27" s="82" t="s">
        <v>371</v>
      </c>
      <c r="V27" s="82" t="s">
        <v>371</v>
      </c>
      <c r="W27" s="81">
        <v>43503.834085648145</v>
      </c>
      <c r="X27" s="82" t="s">
        <v>418</v>
      </c>
      <c r="Y27" s="79"/>
      <c r="Z27" s="79"/>
      <c r="AA27" s="85" t="s">
        <v>478</v>
      </c>
      <c r="AB27" s="79"/>
      <c r="AC27" s="79" t="b">
        <v>0</v>
      </c>
      <c r="AD27" s="79">
        <v>0</v>
      </c>
      <c r="AE27" s="85" t="s">
        <v>530</v>
      </c>
      <c r="AF27" s="79" t="b">
        <v>0</v>
      </c>
      <c r="AG27" s="79" t="s">
        <v>532</v>
      </c>
      <c r="AH27" s="79"/>
      <c r="AI27" s="85" t="s">
        <v>530</v>
      </c>
      <c r="AJ27" s="79" t="b">
        <v>0</v>
      </c>
      <c r="AK27" s="79">
        <v>1</v>
      </c>
      <c r="AL27" s="85" t="s">
        <v>508</v>
      </c>
      <c r="AM27" s="79" t="s">
        <v>533</v>
      </c>
      <c r="AN27" s="79" t="b">
        <v>0</v>
      </c>
      <c r="AO27" s="85" t="s">
        <v>508</v>
      </c>
      <c r="AP27" s="79" t="s">
        <v>176</v>
      </c>
      <c r="AQ27" s="79">
        <v>0</v>
      </c>
      <c r="AR27" s="79">
        <v>0</v>
      </c>
      <c r="AS27" s="79"/>
      <c r="AT27" s="79"/>
      <c r="AU27" s="79"/>
      <c r="AV27" s="79"/>
      <c r="AW27" s="79"/>
      <c r="AX27" s="79"/>
      <c r="AY27" s="79"/>
      <c r="AZ27" s="79"/>
      <c r="BA27">
        <v>3</v>
      </c>
      <c r="BB27" s="78" t="str">
        <f>REPLACE(INDEX(GroupVertices[Group],MATCH(Edges[[#This Row],[Vertex 1]],GroupVertices[Vertex],0)),1,1,"")</f>
        <v>2</v>
      </c>
      <c r="BC27" s="78" t="str">
        <f>REPLACE(INDEX(GroupVertices[Group],MATCH(Edges[[#This Row],[Vertex 2]],GroupVertices[Vertex],0)),1,1,"")</f>
        <v>1</v>
      </c>
      <c r="BD27" s="48">
        <v>0</v>
      </c>
      <c r="BE27" s="49">
        <v>0</v>
      </c>
      <c r="BF27" s="48">
        <v>0</v>
      </c>
      <c r="BG27" s="49">
        <v>0</v>
      </c>
      <c r="BH27" s="48">
        <v>0</v>
      </c>
      <c r="BI27" s="49">
        <v>0</v>
      </c>
      <c r="BJ27" s="48">
        <v>14</v>
      </c>
      <c r="BK27" s="49">
        <v>100</v>
      </c>
      <c r="BL27" s="48">
        <v>14</v>
      </c>
    </row>
    <row r="28" spans="1:64" ht="15">
      <c r="A28" s="64" t="s">
        <v>215</v>
      </c>
      <c r="B28" s="64" t="s">
        <v>234</v>
      </c>
      <c r="C28" s="65" t="s">
        <v>1462</v>
      </c>
      <c r="D28" s="66">
        <v>5.333333333333334</v>
      </c>
      <c r="E28" s="67" t="s">
        <v>136</v>
      </c>
      <c r="F28" s="68">
        <v>27.333333333333332</v>
      </c>
      <c r="G28" s="65"/>
      <c r="H28" s="69"/>
      <c r="I28" s="70"/>
      <c r="J28" s="70"/>
      <c r="K28" s="34" t="s">
        <v>65</v>
      </c>
      <c r="L28" s="77">
        <v>28</v>
      </c>
      <c r="M28" s="77"/>
      <c r="N28" s="72"/>
      <c r="O28" s="79" t="s">
        <v>252</v>
      </c>
      <c r="P28" s="81">
        <v>43504.64642361111</v>
      </c>
      <c r="Q28" s="79" t="s">
        <v>260</v>
      </c>
      <c r="R28" s="82" t="s">
        <v>308</v>
      </c>
      <c r="S28" s="79" t="s">
        <v>327</v>
      </c>
      <c r="T28" s="79" t="s">
        <v>335</v>
      </c>
      <c r="U28" s="79"/>
      <c r="V28" s="82" t="s">
        <v>396</v>
      </c>
      <c r="W28" s="81">
        <v>43504.64642361111</v>
      </c>
      <c r="X28" s="82" t="s">
        <v>419</v>
      </c>
      <c r="Y28" s="79"/>
      <c r="Z28" s="79"/>
      <c r="AA28" s="85" t="s">
        <v>479</v>
      </c>
      <c r="AB28" s="79"/>
      <c r="AC28" s="79" t="b">
        <v>0</v>
      </c>
      <c r="AD28" s="79">
        <v>0</v>
      </c>
      <c r="AE28" s="85" t="s">
        <v>530</v>
      </c>
      <c r="AF28" s="79" t="b">
        <v>0</v>
      </c>
      <c r="AG28" s="79" t="s">
        <v>532</v>
      </c>
      <c r="AH28" s="79"/>
      <c r="AI28" s="85" t="s">
        <v>530</v>
      </c>
      <c r="AJ28" s="79" t="b">
        <v>0</v>
      </c>
      <c r="AK28" s="79">
        <v>0</v>
      </c>
      <c r="AL28" s="85" t="s">
        <v>530</v>
      </c>
      <c r="AM28" s="79" t="s">
        <v>533</v>
      </c>
      <c r="AN28" s="79" t="b">
        <v>1</v>
      </c>
      <c r="AO28" s="85" t="s">
        <v>479</v>
      </c>
      <c r="AP28" s="79" t="s">
        <v>176</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5</v>
      </c>
      <c r="BD28" s="48">
        <v>0</v>
      </c>
      <c r="BE28" s="49">
        <v>0</v>
      </c>
      <c r="BF28" s="48">
        <v>0</v>
      </c>
      <c r="BG28" s="49">
        <v>0</v>
      </c>
      <c r="BH28" s="48">
        <v>0</v>
      </c>
      <c r="BI28" s="49">
        <v>0</v>
      </c>
      <c r="BJ28" s="48">
        <v>16</v>
      </c>
      <c r="BK28" s="49">
        <v>100</v>
      </c>
      <c r="BL28" s="48">
        <v>16</v>
      </c>
    </row>
    <row r="29" spans="1:64" ht="15">
      <c r="A29" s="64" t="s">
        <v>215</v>
      </c>
      <c r="B29" s="64" t="s">
        <v>230</v>
      </c>
      <c r="C29" s="65" t="s">
        <v>1461</v>
      </c>
      <c r="D29" s="66">
        <v>3</v>
      </c>
      <c r="E29" s="67" t="s">
        <v>132</v>
      </c>
      <c r="F29" s="68">
        <v>35</v>
      </c>
      <c r="G29" s="65"/>
      <c r="H29" s="69"/>
      <c r="I29" s="70"/>
      <c r="J29" s="70"/>
      <c r="K29" s="34" t="s">
        <v>65</v>
      </c>
      <c r="L29" s="77">
        <v>29</v>
      </c>
      <c r="M29" s="77"/>
      <c r="N29" s="72"/>
      <c r="O29" s="79" t="s">
        <v>252</v>
      </c>
      <c r="P29" s="81">
        <v>43504.6478587963</v>
      </c>
      <c r="Q29" s="79" t="s">
        <v>261</v>
      </c>
      <c r="R29" s="79"/>
      <c r="S29" s="79"/>
      <c r="T29" s="79" t="s">
        <v>341</v>
      </c>
      <c r="U29" s="79"/>
      <c r="V29" s="82" t="s">
        <v>396</v>
      </c>
      <c r="W29" s="81">
        <v>43504.6478587963</v>
      </c>
      <c r="X29" s="82" t="s">
        <v>420</v>
      </c>
      <c r="Y29" s="79"/>
      <c r="Z29" s="79"/>
      <c r="AA29" s="85" t="s">
        <v>480</v>
      </c>
      <c r="AB29" s="79"/>
      <c r="AC29" s="79" t="b">
        <v>0</v>
      </c>
      <c r="AD29" s="79">
        <v>0</v>
      </c>
      <c r="AE29" s="85" t="s">
        <v>530</v>
      </c>
      <c r="AF29" s="79" t="b">
        <v>0</v>
      </c>
      <c r="AG29" s="79" t="s">
        <v>532</v>
      </c>
      <c r="AH29" s="79"/>
      <c r="AI29" s="85" t="s">
        <v>530</v>
      </c>
      <c r="AJ29" s="79" t="b">
        <v>0</v>
      </c>
      <c r="AK29" s="79">
        <v>1</v>
      </c>
      <c r="AL29" s="85" t="s">
        <v>495</v>
      </c>
      <c r="AM29" s="79" t="s">
        <v>533</v>
      </c>
      <c r="AN29" s="79" t="b">
        <v>0</v>
      </c>
      <c r="AO29" s="85" t="s">
        <v>495</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1</v>
      </c>
      <c r="BD29" s="48"/>
      <c r="BE29" s="49"/>
      <c r="BF29" s="48"/>
      <c r="BG29" s="49"/>
      <c r="BH29" s="48"/>
      <c r="BI29" s="49"/>
      <c r="BJ29" s="48"/>
      <c r="BK29" s="49"/>
      <c r="BL29" s="48"/>
    </row>
    <row r="30" spans="1:64" ht="15">
      <c r="A30" s="64" t="s">
        <v>215</v>
      </c>
      <c r="B30" s="64" t="s">
        <v>239</v>
      </c>
      <c r="C30" s="65" t="s">
        <v>1461</v>
      </c>
      <c r="D30" s="66">
        <v>3</v>
      </c>
      <c r="E30" s="67" t="s">
        <v>132</v>
      </c>
      <c r="F30" s="68">
        <v>35</v>
      </c>
      <c r="G30" s="65"/>
      <c r="H30" s="69"/>
      <c r="I30" s="70"/>
      <c r="J30" s="70"/>
      <c r="K30" s="34" t="s">
        <v>65</v>
      </c>
      <c r="L30" s="77">
        <v>30</v>
      </c>
      <c r="M30" s="77"/>
      <c r="N30" s="72"/>
      <c r="O30" s="79" t="s">
        <v>252</v>
      </c>
      <c r="P30" s="81">
        <v>43504.6478587963</v>
      </c>
      <c r="Q30" s="79" t="s">
        <v>261</v>
      </c>
      <c r="R30" s="79"/>
      <c r="S30" s="79"/>
      <c r="T30" s="79" t="s">
        <v>341</v>
      </c>
      <c r="U30" s="79"/>
      <c r="V30" s="82" t="s">
        <v>396</v>
      </c>
      <c r="W30" s="81">
        <v>43504.6478587963</v>
      </c>
      <c r="X30" s="82" t="s">
        <v>420</v>
      </c>
      <c r="Y30" s="79"/>
      <c r="Z30" s="79"/>
      <c r="AA30" s="85" t="s">
        <v>480</v>
      </c>
      <c r="AB30" s="79"/>
      <c r="AC30" s="79" t="b">
        <v>0</v>
      </c>
      <c r="AD30" s="79">
        <v>0</v>
      </c>
      <c r="AE30" s="85" t="s">
        <v>530</v>
      </c>
      <c r="AF30" s="79" t="b">
        <v>0</v>
      </c>
      <c r="AG30" s="79" t="s">
        <v>532</v>
      </c>
      <c r="AH30" s="79"/>
      <c r="AI30" s="85" t="s">
        <v>530</v>
      </c>
      <c r="AJ30" s="79" t="b">
        <v>0</v>
      </c>
      <c r="AK30" s="79">
        <v>1</v>
      </c>
      <c r="AL30" s="85" t="s">
        <v>495</v>
      </c>
      <c r="AM30" s="79" t="s">
        <v>533</v>
      </c>
      <c r="AN30" s="79" t="b">
        <v>0</v>
      </c>
      <c r="AO30" s="85" t="s">
        <v>495</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20</v>
      </c>
      <c r="BK30" s="49">
        <v>100</v>
      </c>
      <c r="BL30" s="48">
        <v>20</v>
      </c>
    </row>
    <row r="31" spans="1:64" ht="15">
      <c r="A31" s="64" t="s">
        <v>215</v>
      </c>
      <c r="B31" s="64" t="s">
        <v>229</v>
      </c>
      <c r="C31" s="65" t="s">
        <v>1463</v>
      </c>
      <c r="D31" s="66">
        <v>7.666666666666667</v>
      </c>
      <c r="E31" s="67" t="s">
        <v>136</v>
      </c>
      <c r="F31" s="68">
        <v>19.666666666666664</v>
      </c>
      <c r="G31" s="65"/>
      <c r="H31" s="69"/>
      <c r="I31" s="70"/>
      <c r="J31" s="70"/>
      <c r="K31" s="34" t="s">
        <v>65</v>
      </c>
      <c r="L31" s="77">
        <v>31</v>
      </c>
      <c r="M31" s="77"/>
      <c r="N31" s="72"/>
      <c r="O31" s="79" t="s">
        <v>252</v>
      </c>
      <c r="P31" s="81">
        <v>43504.6478587963</v>
      </c>
      <c r="Q31" s="79" t="s">
        <v>261</v>
      </c>
      <c r="R31" s="79"/>
      <c r="S31" s="79"/>
      <c r="T31" s="79" t="s">
        <v>341</v>
      </c>
      <c r="U31" s="79"/>
      <c r="V31" s="82" t="s">
        <v>396</v>
      </c>
      <c r="W31" s="81">
        <v>43504.6478587963</v>
      </c>
      <c r="X31" s="82" t="s">
        <v>420</v>
      </c>
      <c r="Y31" s="79"/>
      <c r="Z31" s="79"/>
      <c r="AA31" s="85" t="s">
        <v>480</v>
      </c>
      <c r="AB31" s="79"/>
      <c r="AC31" s="79" t="b">
        <v>0</v>
      </c>
      <c r="AD31" s="79">
        <v>0</v>
      </c>
      <c r="AE31" s="85" t="s">
        <v>530</v>
      </c>
      <c r="AF31" s="79" t="b">
        <v>0</v>
      </c>
      <c r="AG31" s="79" t="s">
        <v>532</v>
      </c>
      <c r="AH31" s="79"/>
      <c r="AI31" s="85" t="s">
        <v>530</v>
      </c>
      <c r="AJ31" s="79" t="b">
        <v>0</v>
      </c>
      <c r="AK31" s="79">
        <v>1</v>
      </c>
      <c r="AL31" s="85" t="s">
        <v>495</v>
      </c>
      <c r="AM31" s="79" t="s">
        <v>533</v>
      </c>
      <c r="AN31" s="79" t="b">
        <v>0</v>
      </c>
      <c r="AO31" s="85" t="s">
        <v>495</v>
      </c>
      <c r="AP31" s="79" t="s">
        <v>176</v>
      </c>
      <c r="AQ31" s="79">
        <v>0</v>
      </c>
      <c r="AR31" s="79">
        <v>0</v>
      </c>
      <c r="AS31" s="79"/>
      <c r="AT31" s="79"/>
      <c r="AU31" s="79"/>
      <c r="AV31" s="79"/>
      <c r="AW31" s="79"/>
      <c r="AX31" s="79"/>
      <c r="AY31" s="79"/>
      <c r="AZ31" s="79"/>
      <c r="BA31">
        <v>3</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215</v>
      </c>
      <c r="B32" s="64" t="s">
        <v>235</v>
      </c>
      <c r="C32" s="65" t="s">
        <v>1461</v>
      </c>
      <c r="D32" s="66">
        <v>3</v>
      </c>
      <c r="E32" s="67" t="s">
        <v>132</v>
      </c>
      <c r="F32" s="68">
        <v>35</v>
      </c>
      <c r="G32" s="65"/>
      <c r="H32" s="69"/>
      <c r="I32" s="70"/>
      <c r="J32" s="70"/>
      <c r="K32" s="34" t="s">
        <v>65</v>
      </c>
      <c r="L32" s="77">
        <v>32</v>
      </c>
      <c r="M32" s="77"/>
      <c r="N32" s="72"/>
      <c r="O32" s="79" t="s">
        <v>252</v>
      </c>
      <c r="P32" s="81">
        <v>43504.73165509259</v>
      </c>
      <c r="Q32" s="79" t="s">
        <v>255</v>
      </c>
      <c r="R32" s="79"/>
      <c r="S32" s="79"/>
      <c r="T32" s="79" t="s">
        <v>336</v>
      </c>
      <c r="U32" s="79"/>
      <c r="V32" s="82" t="s">
        <v>396</v>
      </c>
      <c r="W32" s="81">
        <v>43504.73165509259</v>
      </c>
      <c r="X32" s="82" t="s">
        <v>421</v>
      </c>
      <c r="Y32" s="79"/>
      <c r="Z32" s="79"/>
      <c r="AA32" s="85" t="s">
        <v>481</v>
      </c>
      <c r="AB32" s="79"/>
      <c r="AC32" s="79" t="b">
        <v>0</v>
      </c>
      <c r="AD32" s="79">
        <v>0</v>
      </c>
      <c r="AE32" s="85" t="s">
        <v>530</v>
      </c>
      <c r="AF32" s="79" t="b">
        <v>0</v>
      </c>
      <c r="AG32" s="79" t="s">
        <v>532</v>
      </c>
      <c r="AH32" s="79"/>
      <c r="AI32" s="85" t="s">
        <v>530</v>
      </c>
      <c r="AJ32" s="79" t="b">
        <v>0</v>
      </c>
      <c r="AK32" s="79">
        <v>3</v>
      </c>
      <c r="AL32" s="85" t="s">
        <v>498</v>
      </c>
      <c r="AM32" s="79" t="s">
        <v>534</v>
      </c>
      <c r="AN32" s="79" t="b">
        <v>0</v>
      </c>
      <c r="AO32" s="85" t="s">
        <v>498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5</v>
      </c>
      <c r="BD32" s="48">
        <v>0</v>
      </c>
      <c r="BE32" s="49">
        <v>0</v>
      </c>
      <c r="BF32" s="48">
        <v>0</v>
      </c>
      <c r="BG32" s="49">
        <v>0</v>
      </c>
      <c r="BH32" s="48">
        <v>0</v>
      </c>
      <c r="BI32" s="49">
        <v>0</v>
      </c>
      <c r="BJ32" s="48">
        <v>20</v>
      </c>
      <c r="BK32" s="49">
        <v>100</v>
      </c>
      <c r="BL32" s="48">
        <v>20</v>
      </c>
    </row>
    <row r="33" spans="1:64" ht="15">
      <c r="A33" s="64" t="s">
        <v>215</v>
      </c>
      <c r="B33" s="64" t="s">
        <v>234</v>
      </c>
      <c r="C33" s="65" t="s">
        <v>1462</v>
      </c>
      <c r="D33" s="66">
        <v>5.333333333333334</v>
      </c>
      <c r="E33" s="67" t="s">
        <v>136</v>
      </c>
      <c r="F33" s="68">
        <v>27.333333333333332</v>
      </c>
      <c r="G33" s="65"/>
      <c r="H33" s="69"/>
      <c r="I33" s="70"/>
      <c r="J33" s="70"/>
      <c r="K33" s="34" t="s">
        <v>65</v>
      </c>
      <c r="L33" s="77">
        <v>33</v>
      </c>
      <c r="M33" s="77"/>
      <c r="N33" s="72"/>
      <c r="O33" s="79" t="s">
        <v>252</v>
      </c>
      <c r="P33" s="81">
        <v>43504.73165509259</v>
      </c>
      <c r="Q33" s="79" t="s">
        <v>255</v>
      </c>
      <c r="R33" s="79"/>
      <c r="S33" s="79"/>
      <c r="T33" s="79" t="s">
        <v>336</v>
      </c>
      <c r="U33" s="79"/>
      <c r="V33" s="82" t="s">
        <v>396</v>
      </c>
      <c r="W33" s="81">
        <v>43504.73165509259</v>
      </c>
      <c r="X33" s="82" t="s">
        <v>421</v>
      </c>
      <c r="Y33" s="79"/>
      <c r="Z33" s="79"/>
      <c r="AA33" s="85" t="s">
        <v>481</v>
      </c>
      <c r="AB33" s="79"/>
      <c r="AC33" s="79" t="b">
        <v>0</v>
      </c>
      <c r="AD33" s="79">
        <v>0</v>
      </c>
      <c r="AE33" s="85" t="s">
        <v>530</v>
      </c>
      <c r="AF33" s="79" t="b">
        <v>0</v>
      </c>
      <c r="AG33" s="79" t="s">
        <v>532</v>
      </c>
      <c r="AH33" s="79"/>
      <c r="AI33" s="85" t="s">
        <v>530</v>
      </c>
      <c r="AJ33" s="79" t="b">
        <v>0</v>
      </c>
      <c r="AK33" s="79">
        <v>3</v>
      </c>
      <c r="AL33" s="85" t="s">
        <v>498</v>
      </c>
      <c r="AM33" s="79" t="s">
        <v>534</v>
      </c>
      <c r="AN33" s="79" t="b">
        <v>0</v>
      </c>
      <c r="AO33" s="85" t="s">
        <v>498</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5</v>
      </c>
      <c r="BD33" s="48"/>
      <c r="BE33" s="49"/>
      <c r="BF33" s="48"/>
      <c r="BG33" s="49"/>
      <c r="BH33" s="48"/>
      <c r="BI33" s="49"/>
      <c r="BJ33" s="48"/>
      <c r="BK33" s="49"/>
      <c r="BL33" s="48"/>
    </row>
    <row r="34" spans="1:64" ht="15">
      <c r="A34" s="64" t="s">
        <v>215</v>
      </c>
      <c r="B34" s="64" t="s">
        <v>216</v>
      </c>
      <c r="C34" s="65" t="s">
        <v>1461</v>
      </c>
      <c r="D34" s="66">
        <v>3</v>
      </c>
      <c r="E34" s="67" t="s">
        <v>132</v>
      </c>
      <c r="F34" s="68">
        <v>35</v>
      </c>
      <c r="G34" s="65"/>
      <c r="H34" s="69"/>
      <c r="I34" s="70"/>
      <c r="J34" s="70"/>
      <c r="K34" s="34" t="s">
        <v>66</v>
      </c>
      <c r="L34" s="77">
        <v>34</v>
      </c>
      <c r="M34" s="77"/>
      <c r="N34" s="72"/>
      <c r="O34" s="79" t="s">
        <v>252</v>
      </c>
      <c r="P34" s="81">
        <v>43504.73165509259</v>
      </c>
      <c r="Q34" s="79" t="s">
        <v>255</v>
      </c>
      <c r="R34" s="79"/>
      <c r="S34" s="79"/>
      <c r="T34" s="79" t="s">
        <v>336</v>
      </c>
      <c r="U34" s="79"/>
      <c r="V34" s="82" t="s">
        <v>396</v>
      </c>
      <c r="W34" s="81">
        <v>43504.73165509259</v>
      </c>
      <c r="X34" s="82" t="s">
        <v>421</v>
      </c>
      <c r="Y34" s="79"/>
      <c r="Z34" s="79"/>
      <c r="AA34" s="85" t="s">
        <v>481</v>
      </c>
      <c r="AB34" s="79"/>
      <c r="AC34" s="79" t="b">
        <v>0</v>
      </c>
      <c r="AD34" s="79">
        <v>0</v>
      </c>
      <c r="AE34" s="85" t="s">
        <v>530</v>
      </c>
      <c r="AF34" s="79" t="b">
        <v>0</v>
      </c>
      <c r="AG34" s="79" t="s">
        <v>532</v>
      </c>
      <c r="AH34" s="79"/>
      <c r="AI34" s="85" t="s">
        <v>530</v>
      </c>
      <c r="AJ34" s="79" t="b">
        <v>0</v>
      </c>
      <c r="AK34" s="79">
        <v>3</v>
      </c>
      <c r="AL34" s="85" t="s">
        <v>498</v>
      </c>
      <c r="AM34" s="79" t="s">
        <v>534</v>
      </c>
      <c r="AN34" s="79" t="b">
        <v>0</v>
      </c>
      <c r="AO34" s="85" t="s">
        <v>498</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5</v>
      </c>
      <c r="BD34" s="48"/>
      <c r="BE34" s="49"/>
      <c r="BF34" s="48"/>
      <c r="BG34" s="49"/>
      <c r="BH34" s="48"/>
      <c r="BI34" s="49"/>
      <c r="BJ34" s="48"/>
      <c r="BK34" s="49"/>
      <c r="BL34" s="48"/>
    </row>
    <row r="35" spans="1:64" ht="15">
      <c r="A35" s="64" t="s">
        <v>217</v>
      </c>
      <c r="B35" s="64" t="s">
        <v>229</v>
      </c>
      <c r="C35" s="65" t="s">
        <v>1461</v>
      </c>
      <c r="D35" s="66">
        <v>3</v>
      </c>
      <c r="E35" s="67" t="s">
        <v>132</v>
      </c>
      <c r="F35" s="68">
        <v>35</v>
      </c>
      <c r="G35" s="65"/>
      <c r="H35" s="69"/>
      <c r="I35" s="70"/>
      <c r="J35" s="70"/>
      <c r="K35" s="34" t="s">
        <v>65</v>
      </c>
      <c r="L35" s="77">
        <v>35</v>
      </c>
      <c r="M35" s="77"/>
      <c r="N35" s="72"/>
      <c r="O35" s="79" t="s">
        <v>252</v>
      </c>
      <c r="P35" s="81">
        <v>43505.625752314816</v>
      </c>
      <c r="Q35" s="79" t="s">
        <v>262</v>
      </c>
      <c r="R35" s="79"/>
      <c r="S35" s="79"/>
      <c r="T35" s="79"/>
      <c r="U35" s="79"/>
      <c r="V35" s="82" t="s">
        <v>398</v>
      </c>
      <c r="W35" s="81">
        <v>43505.625752314816</v>
      </c>
      <c r="X35" s="82" t="s">
        <v>422</v>
      </c>
      <c r="Y35" s="79"/>
      <c r="Z35" s="79"/>
      <c r="AA35" s="85" t="s">
        <v>482</v>
      </c>
      <c r="AB35" s="79"/>
      <c r="AC35" s="79" t="b">
        <v>0</v>
      </c>
      <c r="AD35" s="79">
        <v>0</v>
      </c>
      <c r="AE35" s="85" t="s">
        <v>530</v>
      </c>
      <c r="AF35" s="79" t="b">
        <v>0</v>
      </c>
      <c r="AG35" s="79" t="s">
        <v>532</v>
      </c>
      <c r="AH35" s="79"/>
      <c r="AI35" s="85" t="s">
        <v>530</v>
      </c>
      <c r="AJ35" s="79" t="b">
        <v>0</v>
      </c>
      <c r="AK35" s="79">
        <v>2</v>
      </c>
      <c r="AL35" s="85" t="s">
        <v>496</v>
      </c>
      <c r="AM35" s="79" t="s">
        <v>535</v>
      </c>
      <c r="AN35" s="79" t="b">
        <v>0</v>
      </c>
      <c r="AO35" s="85" t="s">
        <v>496</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22</v>
      </c>
      <c r="BK35" s="49">
        <v>100</v>
      </c>
      <c r="BL35" s="48">
        <v>22</v>
      </c>
    </row>
    <row r="36" spans="1:64" ht="15">
      <c r="A36" s="64" t="s">
        <v>218</v>
      </c>
      <c r="B36" s="64" t="s">
        <v>218</v>
      </c>
      <c r="C36" s="65" t="s">
        <v>1461</v>
      </c>
      <c r="D36" s="66">
        <v>3</v>
      </c>
      <c r="E36" s="67" t="s">
        <v>132</v>
      </c>
      <c r="F36" s="68">
        <v>35</v>
      </c>
      <c r="G36" s="65"/>
      <c r="H36" s="69"/>
      <c r="I36" s="70"/>
      <c r="J36" s="70"/>
      <c r="K36" s="34" t="s">
        <v>65</v>
      </c>
      <c r="L36" s="77">
        <v>36</v>
      </c>
      <c r="M36" s="77"/>
      <c r="N36" s="72"/>
      <c r="O36" s="79" t="s">
        <v>176</v>
      </c>
      <c r="P36" s="81">
        <v>43505.36828703704</v>
      </c>
      <c r="Q36" s="79" t="s">
        <v>263</v>
      </c>
      <c r="R36" s="82" t="s">
        <v>309</v>
      </c>
      <c r="S36" s="79" t="s">
        <v>328</v>
      </c>
      <c r="T36" s="79" t="s">
        <v>342</v>
      </c>
      <c r="U36" s="82" t="s">
        <v>372</v>
      </c>
      <c r="V36" s="82" t="s">
        <v>372</v>
      </c>
      <c r="W36" s="81">
        <v>43505.36828703704</v>
      </c>
      <c r="X36" s="82" t="s">
        <v>423</v>
      </c>
      <c r="Y36" s="79"/>
      <c r="Z36" s="79"/>
      <c r="AA36" s="85" t="s">
        <v>483</v>
      </c>
      <c r="AB36" s="79"/>
      <c r="AC36" s="79" t="b">
        <v>0</v>
      </c>
      <c r="AD36" s="79">
        <v>0</v>
      </c>
      <c r="AE36" s="85" t="s">
        <v>530</v>
      </c>
      <c r="AF36" s="79" t="b">
        <v>0</v>
      </c>
      <c r="AG36" s="79" t="s">
        <v>532</v>
      </c>
      <c r="AH36" s="79"/>
      <c r="AI36" s="85" t="s">
        <v>530</v>
      </c>
      <c r="AJ36" s="79" t="b">
        <v>0</v>
      </c>
      <c r="AK36" s="79">
        <v>1</v>
      </c>
      <c r="AL36" s="85" t="s">
        <v>530</v>
      </c>
      <c r="AM36" s="79" t="s">
        <v>536</v>
      </c>
      <c r="AN36" s="79" t="b">
        <v>0</v>
      </c>
      <c r="AO36" s="85" t="s">
        <v>483</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v>0</v>
      </c>
      <c r="BE36" s="49">
        <v>0</v>
      </c>
      <c r="BF36" s="48">
        <v>0</v>
      </c>
      <c r="BG36" s="49">
        <v>0</v>
      </c>
      <c r="BH36" s="48">
        <v>0</v>
      </c>
      <c r="BI36" s="49">
        <v>0</v>
      </c>
      <c r="BJ36" s="48">
        <v>37</v>
      </c>
      <c r="BK36" s="49">
        <v>100</v>
      </c>
      <c r="BL36" s="48">
        <v>37</v>
      </c>
    </row>
    <row r="37" spans="1:64" ht="15">
      <c r="A37" s="64" t="s">
        <v>219</v>
      </c>
      <c r="B37" s="64" t="s">
        <v>218</v>
      </c>
      <c r="C37" s="65" t="s">
        <v>1461</v>
      </c>
      <c r="D37" s="66">
        <v>3</v>
      </c>
      <c r="E37" s="67" t="s">
        <v>132</v>
      </c>
      <c r="F37" s="68">
        <v>35</v>
      </c>
      <c r="G37" s="65"/>
      <c r="H37" s="69"/>
      <c r="I37" s="70"/>
      <c r="J37" s="70"/>
      <c r="K37" s="34" t="s">
        <v>65</v>
      </c>
      <c r="L37" s="77">
        <v>37</v>
      </c>
      <c r="M37" s="77"/>
      <c r="N37" s="72"/>
      <c r="O37" s="79" t="s">
        <v>252</v>
      </c>
      <c r="P37" s="81">
        <v>43505.84929398148</v>
      </c>
      <c r="Q37" s="79" t="s">
        <v>264</v>
      </c>
      <c r="R37" s="79"/>
      <c r="S37" s="79"/>
      <c r="T37" s="79"/>
      <c r="U37" s="79"/>
      <c r="V37" s="82" t="s">
        <v>399</v>
      </c>
      <c r="W37" s="81">
        <v>43505.84929398148</v>
      </c>
      <c r="X37" s="82" t="s">
        <v>424</v>
      </c>
      <c r="Y37" s="79"/>
      <c r="Z37" s="79"/>
      <c r="AA37" s="85" t="s">
        <v>484</v>
      </c>
      <c r="AB37" s="79"/>
      <c r="AC37" s="79" t="b">
        <v>0</v>
      </c>
      <c r="AD37" s="79">
        <v>0</v>
      </c>
      <c r="AE37" s="85" t="s">
        <v>530</v>
      </c>
      <c r="AF37" s="79" t="b">
        <v>0</v>
      </c>
      <c r="AG37" s="79" t="s">
        <v>532</v>
      </c>
      <c r="AH37" s="79"/>
      <c r="AI37" s="85" t="s">
        <v>530</v>
      </c>
      <c r="AJ37" s="79" t="b">
        <v>0</v>
      </c>
      <c r="AK37" s="79">
        <v>1</v>
      </c>
      <c r="AL37" s="85" t="s">
        <v>483</v>
      </c>
      <c r="AM37" s="79" t="s">
        <v>537</v>
      </c>
      <c r="AN37" s="79" t="b">
        <v>0</v>
      </c>
      <c r="AO37" s="85" t="s">
        <v>483</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0</v>
      </c>
      <c r="BE37" s="49">
        <v>0</v>
      </c>
      <c r="BF37" s="48">
        <v>0</v>
      </c>
      <c r="BG37" s="49">
        <v>0</v>
      </c>
      <c r="BH37" s="48">
        <v>0</v>
      </c>
      <c r="BI37" s="49">
        <v>0</v>
      </c>
      <c r="BJ37" s="48">
        <v>26</v>
      </c>
      <c r="BK37" s="49">
        <v>100</v>
      </c>
      <c r="BL37" s="48">
        <v>26</v>
      </c>
    </row>
    <row r="38" spans="1:64" ht="15">
      <c r="A38" s="64" t="s">
        <v>220</v>
      </c>
      <c r="B38" s="64" t="s">
        <v>220</v>
      </c>
      <c r="C38" s="65" t="s">
        <v>1462</v>
      </c>
      <c r="D38" s="66">
        <v>5.333333333333334</v>
      </c>
      <c r="E38" s="67" t="s">
        <v>136</v>
      </c>
      <c r="F38" s="68">
        <v>27.333333333333332</v>
      </c>
      <c r="G38" s="65"/>
      <c r="H38" s="69"/>
      <c r="I38" s="70"/>
      <c r="J38" s="70"/>
      <c r="K38" s="34" t="s">
        <v>65</v>
      </c>
      <c r="L38" s="77">
        <v>38</v>
      </c>
      <c r="M38" s="77"/>
      <c r="N38" s="72"/>
      <c r="O38" s="79" t="s">
        <v>176</v>
      </c>
      <c r="P38" s="81">
        <v>42037.615011574075</v>
      </c>
      <c r="Q38" s="79" t="s">
        <v>265</v>
      </c>
      <c r="R38" s="82" t="s">
        <v>310</v>
      </c>
      <c r="S38" s="79" t="s">
        <v>329</v>
      </c>
      <c r="T38" s="79" t="s">
        <v>343</v>
      </c>
      <c r="U38" s="79"/>
      <c r="V38" s="82" t="s">
        <v>400</v>
      </c>
      <c r="W38" s="81">
        <v>42037.615011574075</v>
      </c>
      <c r="X38" s="82" t="s">
        <v>425</v>
      </c>
      <c r="Y38" s="79"/>
      <c r="Z38" s="79"/>
      <c r="AA38" s="85" t="s">
        <v>485</v>
      </c>
      <c r="AB38" s="79"/>
      <c r="AC38" s="79" t="b">
        <v>0</v>
      </c>
      <c r="AD38" s="79">
        <v>0</v>
      </c>
      <c r="AE38" s="85" t="s">
        <v>530</v>
      </c>
      <c r="AF38" s="79" t="b">
        <v>0</v>
      </c>
      <c r="AG38" s="79" t="s">
        <v>532</v>
      </c>
      <c r="AH38" s="79"/>
      <c r="AI38" s="85" t="s">
        <v>530</v>
      </c>
      <c r="AJ38" s="79" t="b">
        <v>0</v>
      </c>
      <c r="AK38" s="79">
        <v>2</v>
      </c>
      <c r="AL38" s="85" t="s">
        <v>530</v>
      </c>
      <c r="AM38" s="79" t="s">
        <v>538</v>
      </c>
      <c r="AN38" s="79" t="b">
        <v>0</v>
      </c>
      <c r="AO38" s="85" t="s">
        <v>485</v>
      </c>
      <c r="AP38" s="79" t="s">
        <v>542</v>
      </c>
      <c r="AQ38" s="79">
        <v>0</v>
      </c>
      <c r="AR38" s="79">
        <v>0</v>
      </c>
      <c r="AS38" s="79"/>
      <c r="AT38" s="79"/>
      <c r="AU38" s="79"/>
      <c r="AV38" s="79"/>
      <c r="AW38" s="79"/>
      <c r="AX38" s="79"/>
      <c r="AY38" s="79"/>
      <c r="AZ38" s="79"/>
      <c r="BA38">
        <v>2</v>
      </c>
      <c r="BB38" s="78" t="str">
        <f>REPLACE(INDEX(GroupVertices[Group],MATCH(Edges[[#This Row],[Vertex 1]],GroupVertices[Vertex],0)),1,1,"")</f>
        <v>8</v>
      </c>
      <c r="BC38" s="78" t="str">
        <f>REPLACE(INDEX(GroupVertices[Group],MATCH(Edges[[#This Row],[Vertex 2]],GroupVertices[Vertex],0)),1,1,"")</f>
        <v>8</v>
      </c>
      <c r="BD38" s="48">
        <v>1</v>
      </c>
      <c r="BE38" s="49">
        <v>11.11111111111111</v>
      </c>
      <c r="BF38" s="48">
        <v>0</v>
      </c>
      <c r="BG38" s="49">
        <v>0</v>
      </c>
      <c r="BH38" s="48">
        <v>0</v>
      </c>
      <c r="BI38" s="49">
        <v>0</v>
      </c>
      <c r="BJ38" s="48">
        <v>8</v>
      </c>
      <c r="BK38" s="49">
        <v>88.88888888888889</v>
      </c>
      <c r="BL38" s="48">
        <v>9</v>
      </c>
    </row>
    <row r="39" spans="1:64" ht="15">
      <c r="A39" s="64" t="s">
        <v>220</v>
      </c>
      <c r="B39" s="64" t="s">
        <v>220</v>
      </c>
      <c r="C39" s="65" t="s">
        <v>1462</v>
      </c>
      <c r="D39" s="66">
        <v>5.333333333333334</v>
      </c>
      <c r="E39" s="67" t="s">
        <v>136</v>
      </c>
      <c r="F39" s="68">
        <v>27.333333333333332</v>
      </c>
      <c r="G39" s="65"/>
      <c r="H39" s="69"/>
      <c r="I39" s="70"/>
      <c r="J39" s="70"/>
      <c r="K39" s="34" t="s">
        <v>65</v>
      </c>
      <c r="L39" s="77">
        <v>39</v>
      </c>
      <c r="M39" s="77"/>
      <c r="N39" s="72"/>
      <c r="O39" s="79" t="s">
        <v>176</v>
      </c>
      <c r="P39" s="81">
        <v>43508.317511574074</v>
      </c>
      <c r="Q39" s="79" t="s">
        <v>266</v>
      </c>
      <c r="R39" s="82" t="s">
        <v>310</v>
      </c>
      <c r="S39" s="79" t="s">
        <v>329</v>
      </c>
      <c r="T39" s="79" t="s">
        <v>343</v>
      </c>
      <c r="U39" s="79"/>
      <c r="V39" s="82" t="s">
        <v>400</v>
      </c>
      <c r="W39" s="81">
        <v>43508.317511574074</v>
      </c>
      <c r="X39" s="82" t="s">
        <v>426</v>
      </c>
      <c r="Y39" s="79"/>
      <c r="Z39" s="79"/>
      <c r="AA39" s="85" t="s">
        <v>486</v>
      </c>
      <c r="AB39" s="79"/>
      <c r="AC39" s="79" t="b">
        <v>0</v>
      </c>
      <c r="AD39" s="79">
        <v>0</v>
      </c>
      <c r="AE39" s="85" t="s">
        <v>530</v>
      </c>
      <c r="AF39" s="79" t="b">
        <v>0</v>
      </c>
      <c r="AG39" s="79" t="s">
        <v>532</v>
      </c>
      <c r="AH39" s="79"/>
      <c r="AI39" s="85" t="s">
        <v>530</v>
      </c>
      <c r="AJ39" s="79" t="b">
        <v>0</v>
      </c>
      <c r="AK39" s="79">
        <v>2</v>
      </c>
      <c r="AL39" s="85" t="s">
        <v>485</v>
      </c>
      <c r="AM39" s="79" t="s">
        <v>539</v>
      </c>
      <c r="AN39" s="79" t="b">
        <v>0</v>
      </c>
      <c r="AO39" s="85" t="s">
        <v>485</v>
      </c>
      <c r="AP39" s="79" t="s">
        <v>176</v>
      </c>
      <c r="AQ39" s="79">
        <v>0</v>
      </c>
      <c r="AR39" s="79">
        <v>0</v>
      </c>
      <c r="AS39" s="79"/>
      <c r="AT39" s="79"/>
      <c r="AU39" s="79"/>
      <c r="AV39" s="79"/>
      <c r="AW39" s="79"/>
      <c r="AX39" s="79"/>
      <c r="AY39" s="79"/>
      <c r="AZ39" s="79"/>
      <c r="BA39">
        <v>2</v>
      </c>
      <c r="BB39" s="78" t="str">
        <f>REPLACE(INDEX(GroupVertices[Group],MATCH(Edges[[#This Row],[Vertex 1]],GroupVertices[Vertex],0)),1,1,"")</f>
        <v>8</v>
      </c>
      <c r="BC39" s="78" t="str">
        <f>REPLACE(INDEX(GroupVertices[Group],MATCH(Edges[[#This Row],[Vertex 2]],GroupVertices[Vertex],0)),1,1,"")</f>
        <v>8</v>
      </c>
      <c r="BD39" s="48">
        <v>1</v>
      </c>
      <c r="BE39" s="49">
        <v>9.090909090909092</v>
      </c>
      <c r="BF39" s="48">
        <v>0</v>
      </c>
      <c r="BG39" s="49">
        <v>0</v>
      </c>
      <c r="BH39" s="48">
        <v>0</v>
      </c>
      <c r="BI39" s="49">
        <v>0</v>
      </c>
      <c r="BJ39" s="48">
        <v>10</v>
      </c>
      <c r="BK39" s="49">
        <v>90.9090909090909</v>
      </c>
      <c r="BL39" s="48">
        <v>11</v>
      </c>
    </row>
    <row r="40" spans="1:64" ht="15">
      <c r="A40" s="64" t="s">
        <v>221</v>
      </c>
      <c r="B40" s="64" t="s">
        <v>221</v>
      </c>
      <c r="C40" s="65" t="s">
        <v>1461</v>
      </c>
      <c r="D40" s="66">
        <v>3</v>
      </c>
      <c r="E40" s="67" t="s">
        <v>132</v>
      </c>
      <c r="F40" s="68">
        <v>35</v>
      </c>
      <c r="G40" s="65"/>
      <c r="H40" s="69"/>
      <c r="I40" s="70"/>
      <c r="J40" s="70"/>
      <c r="K40" s="34" t="s">
        <v>65</v>
      </c>
      <c r="L40" s="77">
        <v>40</v>
      </c>
      <c r="M40" s="77"/>
      <c r="N40" s="72"/>
      <c r="O40" s="79" t="s">
        <v>176</v>
      </c>
      <c r="P40" s="81">
        <v>43507.75274305556</v>
      </c>
      <c r="Q40" s="79" t="s">
        <v>267</v>
      </c>
      <c r="R40" s="82" t="s">
        <v>311</v>
      </c>
      <c r="S40" s="79" t="s">
        <v>327</v>
      </c>
      <c r="T40" s="79"/>
      <c r="U40" s="79"/>
      <c r="V40" s="82" t="s">
        <v>401</v>
      </c>
      <c r="W40" s="81">
        <v>43507.75274305556</v>
      </c>
      <c r="X40" s="82" t="s">
        <v>427</v>
      </c>
      <c r="Y40" s="79"/>
      <c r="Z40" s="79"/>
      <c r="AA40" s="85" t="s">
        <v>487</v>
      </c>
      <c r="AB40" s="79"/>
      <c r="AC40" s="79" t="b">
        <v>0</v>
      </c>
      <c r="AD40" s="79">
        <v>0</v>
      </c>
      <c r="AE40" s="85" t="s">
        <v>530</v>
      </c>
      <c r="AF40" s="79" t="b">
        <v>0</v>
      </c>
      <c r="AG40" s="79" t="s">
        <v>532</v>
      </c>
      <c r="AH40" s="79"/>
      <c r="AI40" s="85" t="s">
        <v>530</v>
      </c>
      <c r="AJ40" s="79" t="b">
        <v>0</v>
      </c>
      <c r="AK40" s="79">
        <v>0</v>
      </c>
      <c r="AL40" s="85" t="s">
        <v>530</v>
      </c>
      <c r="AM40" s="79" t="s">
        <v>533</v>
      </c>
      <c r="AN40" s="79" t="b">
        <v>1</v>
      </c>
      <c r="AO40" s="85" t="s">
        <v>487</v>
      </c>
      <c r="AP40" s="79" t="s">
        <v>176</v>
      </c>
      <c r="AQ40" s="79">
        <v>0</v>
      </c>
      <c r="AR40" s="79">
        <v>0</v>
      </c>
      <c r="AS40" s="79"/>
      <c r="AT40" s="79"/>
      <c r="AU40" s="79"/>
      <c r="AV40" s="79"/>
      <c r="AW40" s="79"/>
      <c r="AX40" s="79"/>
      <c r="AY40" s="79"/>
      <c r="AZ40" s="79"/>
      <c r="BA40">
        <v>1</v>
      </c>
      <c r="BB40" s="78" t="str">
        <f>REPLACE(INDEX(GroupVertices[Group],MATCH(Edges[[#This Row],[Vertex 1]],GroupVertices[Vertex],0)),1,1,"")</f>
        <v>6</v>
      </c>
      <c r="BC40" s="78" t="str">
        <f>REPLACE(INDEX(GroupVertices[Group],MATCH(Edges[[#This Row],[Vertex 2]],GroupVertices[Vertex],0)),1,1,"")</f>
        <v>6</v>
      </c>
      <c r="BD40" s="48">
        <v>1</v>
      </c>
      <c r="BE40" s="49">
        <v>5.555555555555555</v>
      </c>
      <c r="BF40" s="48">
        <v>0</v>
      </c>
      <c r="BG40" s="49">
        <v>0</v>
      </c>
      <c r="BH40" s="48">
        <v>0</v>
      </c>
      <c r="BI40" s="49">
        <v>0</v>
      </c>
      <c r="BJ40" s="48">
        <v>17</v>
      </c>
      <c r="BK40" s="49">
        <v>94.44444444444444</v>
      </c>
      <c r="BL40" s="48">
        <v>18</v>
      </c>
    </row>
    <row r="41" spans="1:64" ht="15">
      <c r="A41" s="64" t="s">
        <v>222</v>
      </c>
      <c r="B41" s="64" t="s">
        <v>221</v>
      </c>
      <c r="C41" s="65" t="s">
        <v>1461</v>
      </c>
      <c r="D41" s="66">
        <v>3</v>
      </c>
      <c r="E41" s="67" t="s">
        <v>132</v>
      </c>
      <c r="F41" s="68">
        <v>35</v>
      </c>
      <c r="G41" s="65"/>
      <c r="H41" s="69"/>
      <c r="I41" s="70"/>
      <c r="J41" s="70"/>
      <c r="K41" s="34" t="s">
        <v>65</v>
      </c>
      <c r="L41" s="77">
        <v>41</v>
      </c>
      <c r="M41" s="77"/>
      <c r="N41" s="72"/>
      <c r="O41" s="79" t="s">
        <v>252</v>
      </c>
      <c r="P41" s="81">
        <v>43508.524143518516</v>
      </c>
      <c r="Q41" s="79" t="s">
        <v>268</v>
      </c>
      <c r="R41" s="79"/>
      <c r="S41" s="79"/>
      <c r="T41" s="79"/>
      <c r="U41" s="79"/>
      <c r="V41" s="82" t="s">
        <v>402</v>
      </c>
      <c r="W41" s="81">
        <v>43508.524143518516</v>
      </c>
      <c r="X41" s="82" t="s">
        <v>428</v>
      </c>
      <c r="Y41" s="79"/>
      <c r="Z41" s="79"/>
      <c r="AA41" s="85" t="s">
        <v>488</v>
      </c>
      <c r="AB41" s="79"/>
      <c r="AC41" s="79" t="b">
        <v>0</v>
      </c>
      <c r="AD41" s="79">
        <v>0</v>
      </c>
      <c r="AE41" s="85" t="s">
        <v>530</v>
      </c>
      <c r="AF41" s="79" t="b">
        <v>0</v>
      </c>
      <c r="AG41" s="79" t="s">
        <v>532</v>
      </c>
      <c r="AH41" s="79"/>
      <c r="AI41" s="85" t="s">
        <v>530</v>
      </c>
      <c r="AJ41" s="79" t="b">
        <v>0</v>
      </c>
      <c r="AK41" s="79">
        <v>1</v>
      </c>
      <c r="AL41" s="85" t="s">
        <v>487</v>
      </c>
      <c r="AM41" s="79" t="s">
        <v>535</v>
      </c>
      <c r="AN41" s="79" t="b">
        <v>0</v>
      </c>
      <c r="AO41" s="85" t="s">
        <v>487</v>
      </c>
      <c r="AP41" s="79" t="s">
        <v>176</v>
      </c>
      <c r="AQ41" s="79">
        <v>0</v>
      </c>
      <c r="AR41" s="79">
        <v>0</v>
      </c>
      <c r="AS41" s="79"/>
      <c r="AT41" s="79"/>
      <c r="AU41" s="79"/>
      <c r="AV41" s="79"/>
      <c r="AW41" s="79"/>
      <c r="AX41" s="79"/>
      <c r="AY41" s="79"/>
      <c r="AZ41" s="79"/>
      <c r="BA41">
        <v>1</v>
      </c>
      <c r="BB41" s="78" t="str">
        <f>REPLACE(INDEX(GroupVertices[Group],MATCH(Edges[[#This Row],[Vertex 1]],GroupVertices[Vertex],0)),1,1,"")</f>
        <v>6</v>
      </c>
      <c r="BC41" s="78" t="str">
        <f>REPLACE(INDEX(GroupVertices[Group],MATCH(Edges[[#This Row],[Vertex 2]],GroupVertices[Vertex],0)),1,1,"")</f>
        <v>6</v>
      </c>
      <c r="BD41" s="48">
        <v>1</v>
      </c>
      <c r="BE41" s="49">
        <v>4.761904761904762</v>
      </c>
      <c r="BF41" s="48">
        <v>0</v>
      </c>
      <c r="BG41" s="49">
        <v>0</v>
      </c>
      <c r="BH41" s="48">
        <v>0</v>
      </c>
      <c r="BI41" s="49">
        <v>0</v>
      </c>
      <c r="BJ41" s="48">
        <v>20</v>
      </c>
      <c r="BK41" s="49">
        <v>95.23809523809524</v>
      </c>
      <c r="BL41" s="48">
        <v>21</v>
      </c>
    </row>
    <row r="42" spans="1:64" ht="15">
      <c r="A42" s="64" t="s">
        <v>223</v>
      </c>
      <c r="B42" s="64" t="s">
        <v>228</v>
      </c>
      <c r="C42" s="65" t="s">
        <v>1461</v>
      </c>
      <c r="D42" s="66">
        <v>3</v>
      </c>
      <c r="E42" s="67" t="s">
        <v>132</v>
      </c>
      <c r="F42" s="68">
        <v>35</v>
      </c>
      <c r="G42" s="65"/>
      <c r="H42" s="69"/>
      <c r="I42" s="70"/>
      <c r="J42" s="70"/>
      <c r="K42" s="34" t="s">
        <v>65</v>
      </c>
      <c r="L42" s="77">
        <v>42</v>
      </c>
      <c r="M42" s="77"/>
      <c r="N42" s="72"/>
      <c r="O42" s="79" t="s">
        <v>252</v>
      </c>
      <c r="P42" s="81">
        <v>43509.74586805556</v>
      </c>
      <c r="Q42" s="79" t="s">
        <v>269</v>
      </c>
      <c r="R42" s="79"/>
      <c r="S42" s="79"/>
      <c r="T42" s="79"/>
      <c r="U42" s="79"/>
      <c r="V42" s="82" t="s">
        <v>403</v>
      </c>
      <c r="W42" s="81">
        <v>43509.74586805556</v>
      </c>
      <c r="X42" s="82" t="s">
        <v>429</v>
      </c>
      <c r="Y42" s="79"/>
      <c r="Z42" s="79"/>
      <c r="AA42" s="85" t="s">
        <v>489</v>
      </c>
      <c r="AB42" s="79"/>
      <c r="AC42" s="79" t="b">
        <v>0</v>
      </c>
      <c r="AD42" s="79">
        <v>0</v>
      </c>
      <c r="AE42" s="85" t="s">
        <v>530</v>
      </c>
      <c r="AF42" s="79" t="b">
        <v>0</v>
      </c>
      <c r="AG42" s="79" t="s">
        <v>532</v>
      </c>
      <c r="AH42" s="79"/>
      <c r="AI42" s="85" t="s">
        <v>530</v>
      </c>
      <c r="AJ42" s="79" t="b">
        <v>0</v>
      </c>
      <c r="AK42" s="79">
        <v>4</v>
      </c>
      <c r="AL42" s="85" t="s">
        <v>494</v>
      </c>
      <c r="AM42" s="79" t="s">
        <v>533</v>
      </c>
      <c r="AN42" s="79" t="b">
        <v>0</v>
      </c>
      <c r="AO42" s="85" t="s">
        <v>494</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1</v>
      </c>
      <c r="BE42" s="49">
        <v>5</v>
      </c>
      <c r="BF42" s="48">
        <v>0</v>
      </c>
      <c r="BG42" s="49">
        <v>0</v>
      </c>
      <c r="BH42" s="48">
        <v>0</v>
      </c>
      <c r="BI42" s="49">
        <v>0</v>
      </c>
      <c r="BJ42" s="48">
        <v>19</v>
      </c>
      <c r="BK42" s="49">
        <v>95</v>
      </c>
      <c r="BL42" s="48">
        <v>20</v>
      </c>
    </row>
    <row r="43" spans="1:64" ht="15">
      <c r="A43" s="64" t="s">
        <v>224</v>
      </c>
      <c r="B43" s="64" t="s">
        <v>240</v>
      </c>
      <c r="C43" s="65" t="s">
        <v>1461</v>
      </c>
      <c r="D43" s="66">
        <v>3</v>
      </c>
      <c r="E43" s="67" t="s">
        <v>132</v>
      </c>
      <c r="F43" s="68">
        <v>35</v>
      </c>
      <c r="G43" s="65"/>
      <c r="H43" s="69"/>
      <c r="I43" s="70"/>
      <c r="J43" s="70"/>
      <c r="K43" s="34" t="s">
        <v>65</v>
      </c>
      <c r="L43" s="77">
        <v>43</v>
      </c>
      <c r="M43" s="77"/>
      <c r="N43" s="72"/>
      <c r="O43" s="79" t="s">
        <v>252</v>
      </c>
      <c r="P43" s="81">
        <v>43509.80703703704</v>
      </c>
      <c r="Q43" s="79" t="s">
        <v>270</v>
      </c>
      <c r="R43" s="82" t="s">
        <v>312</v>
      </c>
      <c r="S43" s="79" t="s">
        <v>330</v>
      </c>
      <c r="T43" s="79" t="s">
        <v>344</v>
      </c>
      <c r="U43" s="82" t="s">
        <v>373</v>
      </c>
      <c r="V43" s="82" t="s">
        <v>373</v>
      </c>
      <c r="W43" s="81">
        <v>43509.80703703704</v>
      </c>
      <c r="X43" s="82" t="s">
        <v>430</v>
      </c>
      <c r="Y43" s="79"/>
      <c r="Z43" s="79"/>
      <c r="AA43" s="85" t="s">
        <v>490</v>
      </c>
      <c r="AB43" s="79"/>
      <c r="AC43" s="79" t="b">
        <v>0</v>
      </c>
      <c r="AD43" s="79">
        <v>2</v>
      </c>
      <c r="AE43" s="85" t="s">
        <v>530</v>
      </c>
      <c r="AF43" s="79" t="b">
        <v>0</v>
      </c>
      <c r="AG43" s="79" t="s">
        <v>532</v>
      </c>
      <c r="AH43" s="79"/>
      <c r="AI43" s="85" t="s">
        <v>530</v>
      </c>
      <c r="AJ43" s="79" t="b">
        <v>0</v>
      </c>
      <c r="AK43" s="79">
        <v>1</v>
      </c>
      <c r="AL43" s="85" t="s">
        <v>530</v>
      </c>
      <c r="AM43" s="79" t="s">
        <v>535</v>
      </c>
      <c r="AN43" s="79" t="b">
        <v>0</v>
      </c>
      <c r="AO43" s="85" t="s">
        <v>490</v>
      </c>
      <c r="AP43" s="79" t="s">
        <v>176</v>
      </c>
      <c r="AQ43" s="79">
        <v>0</v>
      </c>
      <c r="AR43" s="79">
        <v>0</v>
      </c>
      <c r="AS43" s="79" t="s">
        <v>543</v>
      </c>
      <c r="AT43" s="79" t="s">
        <v>544</v>
      </c>
      <c r="AU43" s="79" t="s">
        <v>545</v>
      </c>
      <c r="AV43" s="79" t="s">
        <v>546</v>
      </c>
      <c r="AW43" s="79" t="s">
        <v>547</v>
      </c>
      <c r="AX43" s="79" t="s">
        <v>548</v>
      </c>
      <c r="AY43" s="79" t="s">
        <v>549</v>
      </c>
      <c r="AZ43" s="82" t="s">
        <v>550</v>
      </c>
      <c r="BA43">
        <v>1</v>
      </c>
      <c r="BB43" s="78" t="str">
        <f>REPLACE(INDEX(GroupVertices[Group],MATCH(Edges[[#This Row],[Vertex 1]],GroupVertices[Vertex],0)),1,1,"")</f>
        <v>3</v>
      </c>
      <c r="BC43" s="78" t="str">
        <f>REPLACE(INDEX(GroupVertices[Group],MATCH(Edges[[#This Row],[Vertex 2]],GroupVertices[Vertex],0)),1,1,"")</f>
        <v>3</v>
      </c>
      <c r="BD43" s="48">
        <v>1</v>
      </c>
      <c r="BE43" s="49">
        <v>5</v>
      </c>
      <c r="BF43" s="48">
        <v>1</v>
      </c>
      <c r="BG43" s="49">
        <v>5</v>
      </c>
      <c r="BH43" s="48">
        <v>0</v>
      </c>
      <c r="BI43" s="49">
        <v>0</v>
      </c>
      <c r="BJ43" s="48">
        <v>18</v>
      </c>
      <c r="BK43" s="49">
        <v>90</v>
      </c>
      <c r="BL43" s="48">
        <v>20</v>
      </c>
    </row>
    <row r="44" spans="1:64" ht="15">
      <c r="A44" s="64" t="s">
        <v>225</v>
      </c>
      <c r="B44" s="64" t="s">
        <v>224</v>
      </c>
      <c r="C44" s="65" t="s">
        <v>1461</v>
      </c>
      <c r="D44" s="66">
        <v>3</v>
      </c>
      <c r="E44" s="67" t="s">
        <v>132</v>
      </c>
      <c r="F44" s="68">
        <v>35</v>
      </c>
      <c r="G44" s="65"/>
      <c r="H44" s="69"/>
      <c r="I44" s="70"/>
      <c r="J44" s="70"/>
      <c r="K44" s="34" t="s">
        <v>65</v>
      </c>
      <c r="L44" s="77">
        <v>44</v>
      </c>
      <c r="M44" s="77"/>
      <c r="N44" s="72"/>
      <c r="O44" s="79" t="s">
        <v>252</v>
      </c>
      <c r="P44" s="81">
        <v>43509.85581018519</v>
      </c>
      <c r="Q44" s="79" t="s">
        <v>271</v>
      </c>
      <c r="R44" s="79"/>
      <c r="S44" s="79"/>
      <c r="T44" s="79" t="s">
        <v>345</v>
      </c>
      <c r="U44" s="79"/>
      <c r="V44" s="82" t="s">
        <v>404</v>
      </c>
      <c r="W44" s="81">
        <v>43509.85581018519</v>
      </c>
      <c r="X44" s="82" t="s">
        <v>431</v>
      </c>
      <c r="Y44" s="79"/>
      <c r="Z44" s="79"/>
      <c r="AA44" s="85" t="s">
        <v>491</v>
      </c>
      <c r="AB44" s="79"/>
      <c r="AC44" s="79" t="b">
        <v>0</v>
      </c>
      <c r="AD44" s="79">
        <v>0</v>
      </c>
      <c r="AE44" s="85" t="s">
        <v>530</v>
      </c>
      <c r="AF44" s="79" t="b">
        <v>0</v>
      </c>
      <c r="AG44" s="79" t="s">
        <v>532</v>
      </c>
      <c r="AH44" s="79"/>
      <c r="AI44" s="85" t="s">
        <v>530</v>
      </c>
      <c r="AJ44" s="79" t="b">
        <v>0</v>
      </c>
      <c r="AK44" s="79">
        <v>1</v>
      </c>
      <c r="AL44" s="85" t="s">
        <v>490</v>
      </c>
      <c r="AM44" s="79" t="s">
        <v>533</v>
      </c>
      <c r="AN44" s="79" t="b">
        <v>0</v>
      </c>
      <c r="AO44" s="85" t="s">
        <v>490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225</v>
      </c>
      <c r="B45" s="64" t="s">
        <v>240</v>
      </c>
      <c r="C45" s="65" t="s">
        <v>1461</v>
      </c>
      <c r="D45" s="66">
        <v>3</v>
      </c>
      <c r="E45" s="67" t="s">
        <v>132</v>
      </c>
      <c r="F45" s="68">
        <v>35</v>
      </c>
      <c r="G45" s="65"/>
      <c r="H45" s="69"/>
      <c r="I45" s="70"/>
      <c r="J45" s="70"/>
      <c r="K45" s="34" t="s">
        <v>65</v>
      </c>
      <c r="L45" s="77">
        <v>45</v>
      </c>
      <c r="M45" s="77"/>
      <c r="N45" s="72"/>
      <c r="O45" s="79" t="s">
        <v>252</v>
      </c>
      <c r="P45" s="81">
        <v>43509.85581018519</v>
      </c>
      <c r="Q45" s="79" t="s">
        <v>271</v>
      </c>
      <c r="R45" s="79"/>
      <c r="S45" s="79"/>
      <c r="T45" s="79" t="s">
        <v>345</v>
      </c>
      <c r="U45" s="79"/>
      <c r="V45" s="82" t="s">
        <v>404</v>
      </c>
      <c r="W45" s="81">
        <v>43509.85581018519</v>
      </c>
      <c r="X45" s="82" t="s">
        <v>431</v>
      </c>
      <c r="Y45" s="79"/>
      <c r="Z45" s="79"/>
      <c r="AA45" s="85" t="s">
        <v>491</v>
      </c>
      <c r="AB45" s="79"/>
      <c r="AC45" s="79" t="b">
        <v>0</v>
      </c>
      <c r="AD45" s="79">
        <v>0</v>
      </c>
      <c r="AE45" s="85" t="s">
        <v>530</v>
      </c>
      <c r="AF45" s="79" t="b">
        <v>0</v>
      </c>
      <c r="AG45" s="79" t="s">
        <v>532</v>
      </c>
      <c r="AH45" s="79"/>
      <c r="AI45" s="85" t="s">
        <v>530</v>
      </c>
      <c r="AJ45" s="79" t="b">
        <v>0</v>
      </c>
      <c r="AK45" s="79">
        <v>1</v>
      </c>
      <c r="AL45" s="85" t="s">
        <v>490</v>
      </c>
      <c r="AM45" s="79" t="s">
        <v>533</v>
      </c>
      <c r="AN45" s="79" t="b">
        <v>0</v>
      </c>
      <c r="AO45" s="85" t="s">
        <v>490</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5.882352941176471</v>
      </c>
      <c r="BF45" s="48">
        <v>0</v>
      </c>
      <c r="BG45" s="49">
        <v>0</v>
      </c>
      <c r="BH45" s="48">
        <v>0</v>
      </c>
      <c r="BI45" s="49">
        <v>0</v>
      </c>
      <c r="BJ45" s="48">
        <v>16</v>
      </c>
      <c r="BK45" s="49">
        <v>94.11764705882354</v>
      </c>
      <c r="BL45" s="48">
        <v>17</v>
      </c>
    </row>
    <row r="46" spans="1:64" ht="15">
      <c r="A46" s="64" t="s">
        <v>226</v>
      </c>
      <c r="B46" s="64" t="s">
        <v>228</v>
      </c>
      <c r="C46" s="65" t="s">
        <v>1461</v>
      </c>
      <c r="D46" s="66">
        <v>3</v>
      </c>
      <c r="E46" s="67" t="s">
        <v>132</v>
      </c>
      <c r="F46" s="68">
        <v>35</v>
      </c>
      <c r="G46" s="65"/>
      <c r="H46" s="69"/>
      <c r="I46" s="70"/>
      <c r="J46" s="70"/>
      <c r="K46" s="34" t="s">
        <v>65</v>
      </c>
      <c r="L46" s="77">
        <v>46</v>
      </c>
      <c r="M46" s="77"/>
      <c r="N46" s="72"/>
      <c r="O46" s="79" t="s">
        <v>252</v>
      </c>
      <c r="P46" s="81">
        <v>43510.233715277776</v>
      </c>
      <c r="Q46" s="79" t="s">
        <v>269</v>
      </c>
      <c r="R46" s="79"/>
      <c r="S46" s="79"/>
      <c r="T46" s="79"/>
      <c r="U46" s="79"/>
      <c r="V46" s="82" t="s">
        <v>405</v>
      </c>
      <c r="W46" s="81">
        <v>43510.233715277776</v>
      </c>
      <c r="X46" s="82" t="s">
        <v>432</v>
      </c>
      <c r="Y46" s="79"/>
      <c r="Z46" s="79"/>
      <c r="AA46" s="85" t="s">
        <v>492</v>
      </c>
      <c r="AB46" s="79"/>
      <c r="AC46" s="79" t="b">
        <v>0</v>
      </c>
      <c r="AD46" s="79">
        <v>0</v>
      </c>
      <c r="AE46" s="85" t="s">
        <v>530</v>
      </c>
      <c r="AF46" s="79" t="b">
        <v>0</v>
      </c>
      <c r="AG46" s="79" t="s">
        <v>532</v>
      </c>
      <c r="AH46" s="79"/>
      <c r="AI46" s="85" t="s">
        <v>530</v>
      </c>
      <c r="AJ46" s="79" t="b">
        <v>0</v>
      </c>
      <c r="AK46" s="79">
        <v>4</v>
      </c>
      <c r="AL46" s="85" t="s">
        <v>494</v>
      </c>
      <c r="AM46" s="79" t="s">
        <v>534</v>
      </c>
      <c r="AN46" s="79" t="b">
        <v>0</v>
      </c>
      <c r="AO46" s="85" t="s">
        <v>494</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1</v>
      </c>
      <c r="BE46" s="49">
        <v>5</v>
      </c>
      <c r="BF46" s="48">
        <v>0</v>
      </c>
      <c r="BG46" s="49">
        <v>0</v>
      </c>
      <c r="BH46" s="48">
        <v>0</v>
      </c>
      <c r="BI46" s="49">
        <v>0</v>
      </c>
      <c r="BJ46" s="48">
        <v>19</v>
      </c>
      <c r="BK46" s="49">
        <v>95</v>
      </c>
      <c r="BL46" s="48">
        <v>20</v>
      </c>
    </row>
    <row r="47" spans="1:64" ht="15">
      <c r="A47" s="64" t="s">
        <v>227</v>
      </c>
      <c r="B47" s="64" t="s">
        <v>241</v>
      </c>
      <c r="C47" s="65" t="s">
        <v>1461</v>
      </c>
      <c r="D47" s="66">
        <v>3</v>
      </c>
      <c r="E47" s="67" t="s">
        <v>132</v>
      </c>
      <c r="F47" s="68">
        <v>35</v>
      </c>
      <c r="G47" s="65"/>
      <c r="H47" s="69"/>
      <c r="I47" s="70"/>
      <c r="J47" s="70"/>
      <c r="K47" s="34" t="s">
        <v>65</v>
      </c>
      <c r="L47" s="77">
        <v>47</v>
      </c>
      <c r="M47" s="77"/>
      <c r="N47" s="72"/>
      <c r="O47" s="79" t="s">
        <v>252</v>
      </c>
      <c r="P47" s="81">
        <v>43511.654016203705</v>
      </c>
      <c r="Q47" s="79" t="s">
        <v>272</v>
      </c>
      <c r="R47" s="82" t="s">
        <v>313</v>
      </c>
      <c r="S47" s="79" t="s">
        <v>330</v>
      </c>
      <c r="T47" s="79"/>
      <c r="U47" s="82" t="s">
        <v>374</v>
      </c>
      <c r="V47" s="82" t="s">
        <v>374</v>
      </c>
      <c r="W47" s="81">
        <v>43511.654016203705</v>
      </c>
      <c r="X47" s="82" t="s">
        <v>433</v>
      </c>
      <c r="Y47" s="79"/>
      <c r="Z47" s="79"/>
      <c r="AA47" s="85" t="s">
        <v>493</v>
      </c>
      <c r="AB47" s="79"/>
      <c r="AC47" s="79" t="b">
        <v>0</v>
      </c>
      <c r="AD47" s="79">
        <v>0</v>
      </c>
      <c r="AE47" s="85" t="s">
        <v>530</v>
      </c>
      <c r="AF47" s="79" t="b">
        <v>0</v>
      </c>
      <c r="AG47" s="79" t="s">
        <v>532</v>
      </c>
      <c r="AH47" s="79"/>
      <c r="AI47" s="85" t="s">
        <v>530</v>
      </c>
      <c r="AJ47" s="79" t="b">
        <v>0</v>
      </c>
      <c r="AK47" s="79">
        <v>0</v>
      </c>
      <c r="AL47" s="85" t="s">
        <v>530</v>
      </c>
      <c r="AM47" s="79" t="s">
        <v>533</v>
      </c>
      <c r="AN47" s="79" t="b">
        <v>0</v>
      </c>
      <c r="AO47" s="85" t="s">
        <v>493</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3</v>
      </c>
      <c r="BE47" s="49">
        <v>10</v>
      </c>
      <c r="BF47" s="48">
        <v>0</v>
      </c>
      <c r="BG47" s="49">
        <v>0</v>
      </c>
      <c r="BH47" s="48">
        <v>0</v>
      </c>
      <c r="BI47" s="49">
        <v>0</v>
      </c>
      <c r="BJ47" s="48">
        <v>27</v>
      </c>
      <c r="BK47" s="49">
        <v>90</v>
      </c>
      <c r="BL47" s="48">
        <v>30</v>
      </c>
    </row>
    <row r="48" spans="1:64" ht="15">
      <c r="A48" s="64" t="s">
        <v>228</v>
      </c>
      <c r="B48" s="64" t="s">
        <v>228</v>
      </c>
      <c r="C48" s="65" t="s">
        <v>1461</v>
      </c>
      <c r="D48" s="66">
        <v>3</v>
      </c>
      <c r="E48" s="67" t="s">
        <v>132</v>
      </c>
      <c r="F48" s="68">
        <v>35</v>
      </c>
      <c r="G48" s="65"/>
      <c r="H48" s="69"/>
      <c r="I48" s="70"/>
      <c r="J48" s="70"/>
      <c r="K48" s="34" t="s">
        <v>65</v>
      </c>
      <c r="L48" s="77">
        <v>48</v>
      </c>
      <c r="M48" s="77"/>
      <c r="N48" s="72"/>
      <c r="O48" s="79" t="s">
        <v>176</v>
      </c>
      <c r="P48" s="81">
        <v>43509.7331712963</v>
      </c>
      <c r="Q48" s="79" t="s">
        <v>273</v>
      </c>
      <c r="R48" s="82" t="s">
        <v>314</v>
      </c>
      <c r="S48" s="79" t="s">
        <v>327</v>
      </c>
      <c r="T48" s="79"/>
      <c r="U48" s="79"/>
      <c r="V48" s="82" t="s">
        <v>406</v>
      </c>
      <c r="W48" s="81">
        <v>43509.7331712963</v>
      </c>
      <c r="X48" s="82" t="s">
        <v>434</v>
      </c>
      <c r="Y48" s="79"/>
      <c r="Z48" s="79"/>
      <c r="AA48" s="85" t="s">
        <v>494</v>
      </c>
      <c r="AB48" s="79"/>
      <c r="AC48" s="79" t="b">
        <v>0</v>
      </c>
      <c r="AD48" s="79">
        <v>0</v>
      </c>
      <c r="AE48" s="85" t="s">
        <v>531</v>
      </c>
      <c r="AF48" s="79" t="b">
        <v>0</v>
      </c>
      <c r="AG48" s="79" t="s">
        <v>532</v>
      </c>
      <c r="AH48" s="79"/>
      <c r="AI48" s="85" t="s">
        <v>530</v>
      </c>
      <c r="AJ48" s="79" t="b">
        <v>0</v>
      </c>
      <c r="AK48" s="79">
        <v>0</v>
      </c>
      <c r="AL48" s="85" t="s">
        <v>530</v>
      </c>
      <c r="AM48" s="79" t="s">
        <v>533</v>
      </c>
      <c r="AN48" s="79" t="b">
        <v>1</v>
      </c>
      <c r="AO48" s="85" t="s">
        <v>494</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17</v>
      </c>
      <c r="BK48" s="49">
        <v>100</v>
      </c>
      <c r="BL48" s="48">
        <v>17</v>
      </c>
    </row>
    <row r="49" spans="1:64" ht="15">
      <c r="A49" s="64" t="s">
        <v>227</v>
      </c>
      <c r="B49" s="64" t="s">
        <v>228</v>
      </c>
      <c r="C49" s="65" t="s">
        <v>1461</v>
      </c>
      <c r="D49" s="66">
        <v>3</v>
      </c>
      <c r="E49" s="67" t="s">
        <v>132</v>
      </c>
      <c r="F49" s="68">
        <v>35</v>
      </c>
      <c r="G49" s="65"/>
      <c r="H49" s="69"/>
      <c r="I49" s="70"/>
      <c r="J49" s="70"/>
      <c r="K49" s="34" t="s">
        <v>65</v>
      </c>
      <c r="L49" s="77">
        <v>49</v>
      </c>
      <c r="M49" s="77"/>
      <c r="N49" s="72"/>
      <c r="O49" s="79" t="s">
        <v>252</v>
      </c>
      <c r="P49" s="81">
        <v>43511.654016203705</v>
      </c>
      <c r="Q49" s="79" t="s">
        <v>272</v>
      </c>
      <c r="R49" s="82" t="s">
        <v>313</v>
      </c>
      <c r="S49" s="79" t="s">
        <v>330</v>
      </c>
      <c r="T49" s="79"/>
      <c r="U49" s="82" t="s">
        <v>374</v>
      </c>
      <c r="V49" s="82" t="s">
        <v>374</v>
      </c>
      <c r="W49" s="81">
        <v>43511.654016203705</v>
      </c>
      <c r="X49" s="82" t="s">
        <v>433</v>
      </c>
      <c r="Y49" s="79"/>
      <c r="Z49" s="79"/>
      <c r="AA49" s="85" t="s">
        <v>493</v>
      </c>
      <c r="AB49" s="79"/>
      <c r="AC49" s="79" t="b">
        <v>0</v>
      </c>
      <c r="AD49" s="79">
        <v>0</v>
      </c>
      <c r="AE49" s="85" t="s">
        <v>530</v>
      </c>
      <c r="AF49" s="79" t="b">
        <v>0</v>
      </c>
      <c r="AG49" s="79" t="s">
        <v>532</v>
      </c>
      <c r="AH49" s="79"/>
      <c r="AI49" s="85" t="s">
        <v>530</v>
      </c>
      <c r="AJ49" s="79" t="b">
        <v>0</v>
      </c>
      <c r="AK49" s="79">
        <v>0</v>
      </c>
      <c r="AL49" s="85" t="s">
        <v>530</v>
      </c>
      <c r="AM49" s="79" t="s">
        <v>533</v>
      </c>
      <c r="AN49" s="79" t="b">
        <v>0</v>
      </c>
      <c r="AO49" s="85" t="s">
        <v>493</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229</v>
      </c>
      <c r="B50" s="64" t="s">
        <v>239</v>
      </c>
      <c r="C50" s="65" t="s">
        <v>1461</v>
      </c>
      <c r="D50" s="66">
        <v>3</v>
      </c>
      <c r="E50" s="67" t="s">
        <v>132</v>
      </c>
      <c r="F50" s="68">
        <v>35</v>
      </c>
      <c r="G50" s="65"/>
      <c r="H50" s="69"/>
      <c r="I50" s="70"/>
      <c r="J50" s="70"/>
      <c r="K50" s="34" t="s">
        <v>65</v>
      </c>
      <c r="L50" s="77">
        <v>50</v>
      </c>
      <c r="M50" s="77"/>
      <c r="N50" s="72"/>
      <c r="O50" s="79" t="s">
        <v>252</v>
      </c>
      <c r="P50" s="81">
        <v>43504.646469907406</v>
      </c>
      <c r="Q50" s="79" t="s">
        <v>274</v>
      </c>
      <c r="R50" s="82" t="s">
        <v>315</v>
      </c>
      <c r="S50" s="79" t="s">
        <v>327</v>
      </c>
      <c r="T50" s="79" t="s">
        <v>341</v>
      </c>
      <c r="U50" s="79"/>
      <c r="V50" s="82" t="s">
        <v>407</v>
      </c>
      <c r="W50" s="81">
        <v>43504.646469907406</v>
      </c>
      <c r="X50" s="82" t="s">
        <v>435</v>
      </c>
      <c r="Y50" s="79"/>
      <c r="Z50" s="79"/>
      <c r="AA50" s="85" t="s">
        <v>495</v>
      </c>
      <c r="AB50" s="79"/>
      <c r="AC50" s="79" t="b">
        <v>0</v>
      </c>
      <c r="AD50" s="79">
        <v>0</v>
      </c>
      <c r="AE50" s="85" t="s">
        <v>530</v>
      </c>
      <c r="AF50" s="79" t="b">
        <v>0</v>
      </c>
      <c r="AG50" s="79" t="s">
        <v>532</v>
      </c>
      <c r="AH50" s="79"/>
      <c r="AI50" s="85" t="s">
        <v>530</v>
      </c>
      <c r="AJ50" s="79" t="b">
        <v>0</v>
      </c>
      <c r="AK50" s="79">
        <v>0</v>
      </c>
      <c r="AL50" s="85" t="s">
        <v>530</v>
      </c>
      <c r="AM50" s="79" t="s">
        <v>535</v>
      </c>
      <c r="AN50" s="79" t="b">
        <v>1</v>
      </c>
      <c r="AO50" s="85" t="s">
        <v>495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2</v>
      </c>
      <c r="BD50" s="48">
        <v>0</v>
      </c>
      <c r="BE50" s="49">
        <v>0</v>
      </c>
      <c r="BF50" s="48">
        <v>0</v>
      </c>
      <c r="BG50" s="49">
        <v>0</v>
      </c>
      <c r="BH50" s="48">
        <v>0</v>
      </c>
      <c r="BI50" s="49">
        <v>0</v>
      </c>
      <c r="BJ50" s="48">
        <v>17</v>
      </c>
      <c r="BK50" s="49">
        <v>100</v>
      </c>
      <c r="BL50" s="48">
        <v>17</v>
      </c>
    </row>
    <row r="51" spans="1:64" ht="15">
      <c r="A51" s="64" t="s">
        <v>229</v>
      </c>
      <c r="B51" s="64" t="s">
        <v>242</v>
      </c>
      <c r="C51" s="65" t="s">
        <v>1461</v>
      </c>
      <c r="D51" s="66">
        <v>3</v>
      </c>
      <c r="E51" s="67" t="s">
        <v>132</v>
      </c>
      <c r="F51" s="68">
        <v>35</v>
      </c>
      <c r="G51" s="65"/>
      <c r="H51" s="69"/>
      <c r="I51" s="70"/>
      <c r="J51" s="70"/>
      <c r="K51" s="34" t="s">
        <v>65</v>
      </c>
      <c r="L51" s="77">
        <v>51</v>
      </c>
      <c r="M51" s="77"/>
      <c r="N51" s="72"/>
      <c r="O51" s="79" t="s">
        <v>252</v>
      </c>
      <c r="P51" s="81">
        <v>43504.660474537035</v>
      </c>
      <c r="Q51" s="79" t="s">
        <v>275</v>
      </c>
      <c r="R51" s="79"/>
      <c r="S51" s="79"/>
      <c r="T51" s="79" t="s">
        <v>346</v>
      </c>
      <c r="U51" s="82" t="s">
        <v>375</v>
      </c>
      <c r="V51" s="82" t="s">
        <v>375</v>
      </c>
      <c r="W51" s="81">
        <v>43504.660474537035</v>
      </c>
      <c r="X51" s="82" t="s">
        <v>436</v>
      </c>
      <c r="Y51" s="79"/>
      <c r="Z51" s="79"/>
      <c r="AA51" s="85" t="s">
        <v>496</v>
      </c>
      <c r="AB51" s="79"/>
      <c r="AC51" s="79" t="b">
        <v>0</v>
      </c>
      <c r="AD51" s="79">
        <v>2</v>
      </c>
      <c r="AE51" s="85" t="s">
        <v>530</v>
      </c>
      <c r="AF51" s="79" t="b">
        <v>0</v>
      </c>
      <c r="AG51" s="79" t="s">
        <v>532</v>
      </c>
      <c r="AH51" s="79"/>
      <c r="AI51" s="85" t="s">
        <v>530</v>
      </c>
      <c r="AJ51" s="79" t="b">
        <v>0</v>
      </c>
      <c r="AK51" s="79">
        <v>0</v>
      </c>
      <c r="AL51" s="85" t="s">
        <v>530</v>
      </c>
      <c r="AM51" s="79" t="s">
        <v>535</v>
      </c>
      <c r="AN51" s="79" t="b">
        <v>0</v>
      </c>
      <c r="AO51" s="85" t="s">
        <v>496</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25</v>
      </c>
      <c r="BK51" s="49">
        <v>100</v>
      </c>
      <c r="BL51" s="48">
        <v>25</v>
      </c>
    </row>
    <row r="52" spans="1:64" ht="15">
      <c r="A52" s="64" t="s">
        <v>229</v>
      </c>
      <c r="B52" s="64" t="s">
        <v>243</v>
      </c>
      <c r="C52" s="65" t="s">
        <v>1461</v>
      </c>
      <c r="D52" s="66">
        <v>3</v>
      </c>
      <c r="E52" s="67" t="s">
        <v>132</v>
      </c>
      <c r="F52" s="68">
        <v>35</v>
      </c>
      <c r="G52" s="65"/>
      <c r="H52" s="69"/>
      <c r="I52" s="70"/>
      <c r="J52" s="70"/>
      <c r="K52" s="34" t="s">
        <v>65</v>
      </c>
      <c r="L52" s="77">
        <v>52</v>
      </c>
      <c r="M52" s="77"/>
      <c r="N52" s="72"/>
      <c r="O52" s="79" t="s">
        <v>252</v>
      </c>
      <c r="P52" s="81">
        <v>43504.71082175926</v>
      </c>
      <c r="Q52" s="79" t="s">
        <v>276</v>
      </c>
      <c r="R52" s="79"/>
      <c r="S52" s="79"/>
      <c r="T52" s="79"/>
      <c r="U52" s="82" t="s">
        <v>376</v>
      </c>
      <c r="V52" s="82" t="s">
        <v>376</v>
      </c>
      <c r="W52" s="81">
        <v>43504.71082175926</v>
      </c>
      <c r="X52" s="82" t="s">
        <v>437</v>
      </c>
      <c r="Y52" s="79"/>
      <c r="Z52" s="79"/>
      <c r="AA52" s="85" t="s">
        <v>497</v>
      </c>
      <c r="AB52" s="79"/>
      <c r="AC52" s="79" t="b">
        <v>0</v>
      </c>
      <c r="AD52" s="79">
        <v>0</v>
      </c>
      <c r="AE52" s="85" t="s">
        <v>530</v>
      </c>
      <c r="AF52" s="79" t="b">
        <v>0</v>
      </c>
      <c r="AG52" s="79" t="s">
        <v>532</v>
      </c>
      <c r="AH52" s="79"/>
      <c r="AI52" s="85" t="s">
        <v>530</v>
      </c>
      <c r="AJ52" s="79" t="b">
        <v>0</v>
      </c>
      <c r="AK52" s="79">
        <v>0</v>
      </c>
      <c r="AL52" s="85" t="s">
        <v>530</v>
      </c>
      <c r="AM52" s="79" t="s">
        <v>535</v>
      </c>
      <c r="AN52" s="79" t="b">
        <v>0</v>
      </c>
      <c r="AO52" s="85" t="s">
        <v>497</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229</v>
      </c>
      <c r="B53" s="64" t="s">
        <v>244</v>
      </c>
      <c r="C53" s="65" t="s">
        <v>1461</v>
      </c>
      <c r="D53" s="66">
        <v>3</v>
      </c>
      <c r="E53" s="67" t="s">
        <v>132</v>
      </c>
      <c r="F53" s="68">
        <v>35</v>
      </c>
      <c r="G53" s="65"/>
      <c r="H53" s="69"/>
      <c r="I53" s="70"/>
      <c r="J53" s="70"/>
      <c r="K53" s="34" t="s">
        <v>65</v>
      </c>
      <c r="L53" s="77">
        <v>53</v>
      </c>
      <c r="M53" s="77"/>
      <c r="N53" s="72"/>
      <c r="O53" s="79" t="s">
        <v>252</v>
      </c>
      <c r="P53" s="81">
        <v>43504.71082175926</v>
      </c>
      <c r="Q53" s="79" t="s">
        <v>276</v>
      </c>
      <c r="R53" s="79"/>
      <c r="S53" s="79"/>
      <c r="T53" s="79"/>
      <c r="U53" s="82" t="s">
        <v>376</v>
      </c>
      <c r="V53" s="82" t="s">
        <v>376</v>
      </c>
      <c r="W53" s="81">
        <v>43504.71082175926</v>
      </c>
      <c r="X53" s="82" t="s">
        <v>437</v>
      </c>
      <c r="Y53" s="79"/>
      <c r="Z53" s="79"/>
      <c r="AA53" s="85" t="s">
        <v>497</v>
      </c>
      <c r="AB53" s="79"/>
      <c r="AC53" s="79" t="b">
        <v>0</v>
      </c>
      <c r="AD53" s="79">
        <v>0</v>
      </c>
      <c r="AE53" s="85" t="s">
        <v>530</v>
      </c>
      <c r="AF53" s="79" t="b">
        <v>0</v>
      </c>
      <c r="AG53" s="79" t="s">
        <v>532</v>
      </c>
      <c r="AH53" s="79"/>
      <c r="AI53" s="85" t="s">
        <v>530</v>
      </c>
      <c r="AJ53" s="79" t="b">
        <v>0</v>
      </c>
      <c r="AK53" s="79">
        <v>0</v>
      </c>
      <c r="AL53" s="85" t="s">
        <v>530</v>
      </c>
      <c r="AM53" s="79" t="s">
        <v>535</v>
      </c>
      <c r="AN53" s="79" t="b">
        <v>0</v>
      </c>
      <c r="AO53" s="85" t="s">
        <v>497</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229</v>
      </c>
      <c r="B54" s="64" t="s">
        <v>245</v>
      </c>
      <c r="C54" s="65" t="s">
        <v>1461</v>
      </c>
      <c r="D54" s="66">
        <v>3</v>
      </c>
      <c r="E54" s="67" t="s">
        <v>132</v>
      </c>
      <c r="F54" s="68">
        <v>35</v>
      </c>
      <c r="G54" s="65"/>
      <c r="H54" s="69"/>
      <c r="I54" s="70"/>
      <c r="J54" s="70"/>
      <c r="K54" s="34" t="s">
        <v>65</v>
      </c>
      <c r="L54" s="77">
        <v>54</v>
      </c>
      <c r="M54" s="77"/>
      <c r="N54" s="72"/>
      <c r="O54" s="79" t="s">
        <v>252</v>
      </c>
      <c r="P54" s="81">
        <v>43504.71082175926</v>
      </c>
      <c r="Q54" s="79" t="s">
        <v>276</v>
      </c>
      <c r="R54" s="79"/>
      <c r="S54" s="79"/>
      <c r="T54" s="79"/>
      <c r="U54" s="82" t="s">
        <v>376</v>
      </c>
      <c r="V54" s="82" t="s">
        <v>376</v>
      </c>
      <c r="W54" s="81">
        <v>43504.71082175926</v>
      </c>
      <c r="X54" s="82" t="s">
        <v>437</v>
      </c>
      <c r="Y54" s="79"/>
      <c r="Z54" s="79"/>
      <c r="AA54" s="85" t="s">
        <v>497</v>
      </c>
      <c r="AB54" s="79"/>
      <c r="AC54" s="79" t="b">
        <v>0</v>
      </c>
      <c r="AD54" s="79">
        <v>0</v>
      </c>
      <c r="AE54" s="85" t="s">
        <v>530</v>
      </c>
      <c r="AF54" s="79" t="b">
        <v>0</v>
      </c>
      <c r="AG54" s="79" t="s">
        <v>532</v>
      </c>
      <c r="AH54" s="79"/>
      <c r="AI54" s="85" t="s">
        <v>530</v>
      </c>
      <c r="AJ54" s="79" t="b">
        <v>0</v>
      </c>
      <c r="AK54" s="79">
        <v>0</v>
      </c>
      <c r="AL54" s="85" t="s">
        <v>530</v>
      </c>
      <c r="AM54" s="79" t="s">
        <v>535</v>
      </c>
      <c r="AN54" s="79" t="b">
        <v>0</v>
      </c>
      <c r="AO54" s="85" t="s">
        <v>497</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216</v>
      </c>
      <c r="B55" s="64" t="s">
        <v>235</v>
      </c>
      <c r="C55" s="65" t="s">
        <v>1461</v>
      </c>
      <c r="D55" s="66">
        <v>3</v>
      </c>
      <c r="E55" s="67" t="s">
        <v>132</v>
      </c>
      <c r="F55" s="68">
        <v>35</v>
      </c>
      <c r="G55" s="65"/>
      <c r="H55" s="69"/>
      <c r="I55" s="70"/>
      <c r="J55" s="70"/>
      <c r="K55" s="34" t="s">
        <v>65</v>
      </c>
      <c r="L55" s="77">
        <v>55</v>
      </c>
      <c r="M55" s="77"/>
      <c r="N55" s="72"/>
      <c r="O55" s="79" t="s">
        <v>252</v>
      </c>
      <c r="P55" s="81">
        <v>43504.72638888889</v>
      </c>
      <c r="Q55" s="79" t="s">
        <v>277</v>
      </c>
      <c r="R55" s="82" t="s">
        <v>316</v>
      </c>
      <c r="S55" s="79" t="s">
        <v>327</v>
      </c>
      <c r="T55" s="79" t="s">
        <v>336</v>
      </c>
      <c r="U55" s="79"/>
      <c r="V55" s="82" t="s">
        <v>397</v>
      </c>
      <c r="W55" s="81">
        <v>43504.72638888889</v>
      </c>
      <c r="X55" s="82" t="s">
        <v>438</v>
      </c>
      <c r="Y55" s="79"/>
      <c r="Z55" s="79"/>
      <c r="AA55" s="85" t="s">
        <v>498</v>
      </c>
      <c r="AB55" s="79"/>
      <c r="AC55" s="79" t="b">
        <v>0</v>
      </c>
      <c r="AD55" s="79">
        <v>0</v>
      </c>
      <c r="AE55" s="85" t="s">
        <v>530</v>
      </c>
      <c r="AF55" s="79" t="b">
        <v>0</v>
      </c>
      <c r="AG55" s="79" t="s">
        <v>532</v>
      </c>
      <c r="AH55" s="79"/>
      <c r="AI55" s="85" t="s">
        <v>530</v>
      </c>
      <c r="AJ55" s="79" t="b">
        <v>0</v>
      </c>
      <c r="AK55" s="79">
        <v>0</v>
      </c>
      <c r="AL55" s="85" t="s">
        <v>530</v>
      </c>
      <c r="AM55" s="79" t="s">
        <v>533</v>
      </c>
      <c r="AN55" s="79" t="b">
        <v>1</v>
      </c>
      <c r="AO55" s="85" t="s">
        <v>498</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v>0</v>
      </c>
      <c r="BE55" s="49">
        <v>0</v>
      </c>
      <c r="BF55" s="48">
        <v>0</v>
      </c>
      <c r="BG55" s="49">
        <v>0</v>
      </c>
      <c r="BH55" s="48">
        <v>0</v>
      </c>
      <c r="BI55" s="49">
        <v>0</v>
      </c>
      <c r="BJ55" s="48">
        <v>16</v>
      </c>
      <c r="BK55" s="49">
        <v>100</v>
      </c>
      <c r="BL55" s="48">
        <v>16</v>
      </c>
    </row>
    <row r="56" spans="1:64" ht="15">
      <c r="A56" s="64" t="s">
        <v>229</v>
      </c>
      <c r="B56" s="64" t="s">
        <v>235</v>
      </c>
      <c r="C56" s="65" t="s">
        <v>1461</v>
      </c>
      <c r="D56" s="66">
        <v>3</v>
      </c>
      <c r="E56" s="67" t="s">
        <v>132</v>
      </c>
      <c r="F56" s="68">
        <v>35</v>
      </c>
      <c r="G56" s="65"/>
      <c r="H56" s="69"/>
      <c r="I56" s="70"/>
      <c r="J56" s="70"/>
      <c r="K56" s="34" t="s">
        <v>65</v>
      </c>
      <c r="L56" s="77">
        <v>56</v>
      </c>
      <c r="M56" s="77"/>
      <c r="N56" s="72"/>
      <c r="O56" s="79" t="s">
        <v>252</v>
      </c>
      <c r="P56" s="81">
        <v>43504.72697916667</v>
      </c>
      <c r="Q56" s="79" t="s">
        <v>255</v>
      </c>
      <c r="R56" s="79"/>
      <c r="S56" s="79"/>
      <c r="T56" s="79" t="s">
        <v>336</v>
      </c>
      <c r="U56" s="79"/>
      <c r="V56" s="82" t="s">
        <v>407</v>
      </c>
      <c r="W56" s="81">
        <v>43504.72697916667</v>
      </c>
      <c r="X56" s="82" t="s">
        <v>439</v>
      </c>
      <c r="Y56" s="79"/>
      <c r="Z56" s="79"/>
      <c r="AA56" s="85" t="s">
        <v>499</v>
      </c>
      <c r="AB56" s="79"/>
      <c r="AC56" s="79" t="b">
        <v>0</v>
      </c>
      <c r="AD56" s="79">
        <v>0</v>
      </c>
      <c r="AE56" s="85" t="s">
        <v>530</v>
      </c>
      <c r="AF56" s="79" t="b">
        <v>0</v>
      </c>
      <c r="AG56" s="79" t="s">
        <v>532</v>
      </c>
      <c r="AH56" s="79"/>
      <c r="AI56" s="85" t="s">
        <v>530</v>
      </c>
      <c r="AJ56" s="79" t="b">
        <v>0</v>
      </c>
      <c r="AK56" s="79">
        <v>3</v>
      </c>
      <c r="AL56" s="85" t="s">
        <v>498</v>
      </c>
      <c r="AM56" s="79" t="s">
        <v>535</v>
      </c>
      <c r="AN56" s="79" t="b">
        <v>0</v>
      </c>
      <c r="AO56" s="85" t="s">
        <v>498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5</v>
      </c>
      <c r="BD56" s="48"/>
      <c r="BE56" s="49"/>
      <c r="BF56" s="48"/>
      <c r="BG56" s="49"/>
      <c r="BH56" s="48"/>
      <c r="BI56" s="49"/>
      <c r="BJ56" s="48"/>
      <c r="BK56" s="49"/>
      <c r="BL56" s="48"/>
    </row>
    <row r="57" spans="1:64" ht="15">
      <c r="A57" s="64" t="s">
        <v>216</v>
      </c>
      <c r="B57" s="64" t="s">
        <v>234</v>
      </c>
      <c r="C57" s="65" t="s">
        <v>1462</v>
      </c>
      <c r="D57" s="66">
        <v>5.333333333333334</v>
      </c>
      <c r="E57" s="67" t="s">
        <v>136</v>
      </c>
      <c r="F57" s="68">
        <v>27.333333333333332</v>
      </c>
      <c r="G57" s="65"/>
      <c r="H57" s="69"/>
      <c r="I57" s="70"/>
      <c r="J57" s="70"/>
      <c r="K57" s="34" t="s">
        <v>65</v>
      </c>
      <c r="L57" s="77">
        <v>57</v>
      </c>
      <c r="M57" s="77"/>
      <c r="N57" s="72"/>
      <c r="O57" s="79" t="s">
        <v>252</v>
      </c>
      <c r="P57" s="81">
        <v>43504.692719907405</v>
      </c>
      <c r="Q57" s="79" t="s">
        <v>254</v>
      </c>
      <c r="R57" s="79"/>
      <c r="S57" s="79"/>
      <c r="T57" s="79" t="s">
        <v>335</v>
      </c>
      <c r="U57" s="79"/>
      <c r="V57" s="82" t="s">
        <v>397</v>
      </c>
      <c r="W57" s="81">
        <v>43504.692719907405</v>
      </c>
      <c r="X57" s="82" t="s">
        <v>417</v>
      </c>
      <c r="Y57" s="79"/>
      <c r="Z57" s="79"/>
      <c r="AA57" s="85" t="s">
        <v>477</v>
      </c>
      <c r="AB57" s="79"/>
      <c r="AC57" s="79" t="b">
        <v>0</v>
      </c>
      <c r="AD57" s="79">
        <v>0</v>
      </c>
      <c r="AE57" s="85" t="s">
        <v>530</v>
      </c>
      <c r="AF57" s="79" t="b">
        <v>0</v>
      </c>
      <c r="AG57" s="79" t="s">
        <v>532</v>
      </c>
      <c r="AH57" s="79"/>
      <c r="AI57" s="85" t="s">
        <v>530</v>
      </c>
      <c r="AJ57" s="79" t="b">
        <v>0</v>
      </c>
      <c r="AK57" s="79">
        <v>2</v>
      </c>
      <c r="AL57" s="85" t="s">
        <v>479</v>
      </c>
      <c r="AM57" s="79" t="s">
        <v>533</v>
      </c>
      <c r="AN57" s="79" t="b">
        <v>0</v>
      </c>
      <c r="AO57" s="85" t="s">
        <v>479</v>
      </c>
      <c r="AP57" s="79" t="s">
        <v>176</v>
      </c>
      <c r="AQ57" s="79">
        <v>0</v>
      </c>
      <c r="AR57" s="79">
        <v>0</v>
      </c>
      <c r="AS57" s="79"/>
      <c r="AT57" s="79"/>
      <c r="AU57" s="79"/>
      <c r="AV57" s="79"/>
      <c r="AW57" s="79"/>
      <c r="AX57" s="79"/>
      <c r="AY57" s="79"/>
      <c r="AZ57" s="79"/>
      <c r="BA57">
        <v>2</v>
      </c>
      <c r="BB57" s="78" t="str">
        <f>REPLACE(INDEX(GroupVertices[Group],MATCH(Edges[[#This Row],[Vertex 1]],GroupVertices[Vertex],0)),1,1,"")</f>
        <v>5</v>
      </c>
      <c r="BC57" s="78" t="str">
        <f>REPLACE(INDEX(GroupVertices[Group],MATCH(Edges[[#This Row],[Vertex 2]],GroupVertices[Vertex],0)),1,1,"")</f>
        <v>5</v>
      </c>
      <c r="BD57" s="48">
        <v>0</v>
      </c>
      <c r="BE57" s="49">
        <v>0</v>
      </c>
      <c r="BF57" s="48">
        <v>0</v>
      </c>
      <c r="BG57" s="49">
        <v>0</v>
      </c>
      <c r="BH57" s="48">
        <v>0</v>
      </c>
      <c r="BI57" s="49">
        <v>0</v>
      </c>
      <c r="BJ57" s="48">
        <v>20</v>
      </c>
      <c r="BK57" s="49">
        <v>100</v>
      </c>
      <c r="BL57" s="48">
        <v>20</v>
      </c>
    </row>
    <row r="58" spans="1:64" ht="15">
      <c r="A58" s="64" t="s">
        <v>216</v>
      </c>
      <c r="B58" s="64" t="s">
        <v>234</v>
      </c>
      <c r="C58" s="65" t="s">
        <v>1462</v>
      </c>
      <c r="D58" s="66">
        <v>5.333333333333334</v>
      </c>
      <c r="E58" s="67" t="s">
        <v>136</v>
      </c>
      <c r="F58" s="68">
        <v>27.333333333333332</v>
      </c>
      <c r="G58" s="65"/>
      <c r="H58" s="69"/>
      <c r="I58" s="70"/>
      <c r="J58" s="70"/>
      <c r="K58" s="34" t="s">
        <v>65</v>
      </c>
      <c r="L58" s="77">
        <v>58</v>
      </c>
      <c r="M58" s="77"/>
      <c r="N58" s="72"/>
      <c r="O58" s="79" t="s">
        <v>252</v>
      </c>
      <c r="P58" s="81">
        <v>43504.72638888889</v>
      </c>
      <c r="Q58" s="79" t="s">
        <v>277</v>
      </c>
      <c r="R58" s="82" t="s">
        <v>316</v>
      </c>
      <c r="S58" s="79" t="s">
        <v>327</v>
      </c>
      <c r="T58" s="79" t="s">
        <v>336</v>
      </c>
      <c r="U58" s="79"/>
      <c r="V58" s="82" t="s">
        <v>397</v>
      </c>
      <c r="W58" s="81">
        <v>43504.72638888889</v>
      </c>
      <c r="X58" s="82" t="s">
        <v>438</v>
      </c>
      <c r="Y58" s="79"/>
      <c r="Z58" s="79"/>
      <c r="AA58" s="85" t="s">
        <v>498</v>
      </c>
      <c r="AB58" s="79"/>
      <c r="AC58" s="79" t="b">
        <v>0</v>
      </c>
      <c r="AD58" s="79">
        <v>0</v>
      </c>
      <c r="AE58" s="85" t="s">
        <v>530</v>
      </c>
      <c r="AF58" s="79" t="b">
        <v>0</v>
      </c>
      <c r="AG58" s="79" t="s">
        <v>532</v>
      </c>
      <c r="AH58" s="79"/>
      <c r="AI58" s="85" t="s">
        <v>530</v>
      </c>
      <c r="AJ58" s="79" t="b">
        <v>0</v>
      </c>
      <c r="AK58" s="79">
        <v>0</v>
      </c>
      <c r="AL58" s="85" t="s">
        <v>530</v>
      </c>
      <c r="AM58" s="79" t="s">
        <v>533</v>
      </c>
      <c r="AN58" s="79" t="b">
        <v>1</v>
      </c>
      <c r="AO58" s="85" t="s">
        <v>498</v>
      </c>
      <c r="AP58" s="79" t="s">
        <v>176</v>
      </c>
      <c r="AQ58" s="79">
        <v>0</v>
      </c>
      <c r="AR58" s="79">
        <v>0</v>
      </c>
      <c r="AS58" s="79"/>
      <c r="AT58" s="79"/>
      <c r="AU58" s="79"/>
      <c r="AV58" s="79"/>
      <c r="AW58" s="79"/>
      <c r="AX58" s="79"/>
      <c r="AY58" s="79"/>
      <c r="AZ58" s="79"/>
      <c r="BA58">
        <v>2</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229</v>
      </c>
      <c r="B59" s="64" t="s">
        <v>234</v>
      </c>
      <c r="C59" s="65" t="s">
        <v>1461</v>
      </c>
      <c r="D59" s="66">
        <v>3</v>
      </c>
      <c r="E59" s="67" t="s">
        <v>132</v>
      </c>
      <c r="F59" s="68">
        <v>35</v>
      </c>
      <c r="G59" s="65"/>
      <c r="H59" s="69"/>
      <c r="I59" s="70"/>
      <c r="J59" s="70"/>
      <c r="K59" s="34" t="s">
        <v>65</v>
      </c>
      <c r="L59" s="77">
        <v>59</v>
      </c>
      <c r="M59" s="77"/>
      <c r="N59" s="72"/>
      <c r="O59" s="79" t="s">
        <v>252</v>
      </c>
      <c r="P59" s="81">
        <v>43504.72697916667</v>
      </c>
      <c r="Q59" s="79" t="s">
        <v>255</v>
      </c>
      <c r="R59" s="79"/>
      <c r="S59" s="79"/>
      <c r="T59" s="79" t="s">
        <v>336</v>
      </c>
      <c r="U59" s="79"/>
      <c r="V59" s="82" t="s">
        <v>407</v>
      </c>
      <c r="W59" s="81">
        <v>43504.72697916667</v>
      </c>
      <c r="X59" s="82" t="s">
        <v>439</v>
      </c>
      <c r="Y59" s="79"/>
      <c r="Z59" s="79"/>
      <c r="AA59" s="85" t="s">
        <v>499</v>
      </c>
      <c r="AB59" s="79"/>
      <c r="AC59" s="79" t="b">
        <v>0</v>
      </c>
      <c r="AD59" s="79">
        <v>0</v>
      </c>
      <c r="AE59" s="85" t="s">
        <v>530</v>
      </c>
      <c r="AF59" s="79" t="b">
        <v>0</v>
      </c>
      <c r="AG59" s="79" t="s">
        <v>532</v>
      </c>
      <c r="AH59" s="79"/>
      <c r="AI59" s="85" t="s">
        <v>530</v>
      </c>
      <c r="AJ59" s="79" t="b">
        <v>0</v>
      </c>
      <c r="AK59" s="79">
        <v>3</v>
      </c>
      <c r="AL59" s="85" t="s">
        <v>498</v>
      </c>
      <c r="AM59" s="79" t="s">
        <v>535</v>
      </c>
      <c r="AN59" s="79" t="b">
        <v>0</v>
      </c>
      <c r="AO59" s="85" t="s">
        <v>498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5</v>
      </c>
      <c r="BD59" s="48"/>
      <c r="BE59" s="49"/>
      <c r="BF59" s="48"/>
      <c r="BG59" s="49"/>
      <c r="BH59" s="48"/>
      <c r="BI59" s="49"/>
      <c r="BJ59" s="48"/>
      <c r="BK59" s="49"/>
      <c r="BL59" s="48"/>
    </row>
    <row r="60" spans="1:64" ht="15">
      <c r="A60" s="64" t="s">
        <v>229</v>
      </c>
      <c r="B60" s="64" t="s">
        <v>216</v>
      </c>
      <c r="C60" s="65" t="s">
        <v>1461</v>
      </c>
      <c r="D60" s="66">
        <v>3</v>
      </c>
      <c r="E60" s="67" t="s">
        <v>132</v>
      </c>
      <c r="F60" s="68">
        <v>35</v>
      </c>
      <c r="G60" s="65"/>
      <c r="H60" s="69"/>
      <c r="I60" s="70"/>
      <c r="J60" s="70"/>
      <c r="K60" s="34" t="s">
        <v>65</v>
      </c>
      <c r="L60" s="77">
        <v>60</v>
      </c>
      <c r="M60" s="77"/>
      <c r="N60" s="72"/>
      <c r="O60" s="79" t="s">
        <v>252</v>
      </c>
      <c r="P60" s="81">
        <v>43504.72697916667</v>
      </c>
      <c r="Q60" s="79" t="s">
        <v>255</v>
      </c>
      <c r="R60" s="79"/>
      <c r="S60" s="79"/>
      <c r="T60" s="79" t="s">
        <v>336</v>
      </c>
      <c r="U60" s="79"/>
      <c r="V60" s="82" t="s">
        <v>407</v>
      </c>
      <c r="W60" s="81">
        <v>43504.72697916667</v>
      </c>
      <c r="X60" s="82" t="s">
        <v>439</v>
      </c>
      <c r="Y60" s="79"/>
      <c r="Z60" s="79"/>
      <c r="AA60" s="85" t="s">
        <v>499</v>
      </c>
      <c r="AB60" s="79"/>
      <c r="AC60" s="79" t="b">
        <v>0</v>
      </c>
      <c r="AD60" s="79">
        <v>0</v>
      </c>
      <c r="AE60" s="85" t="s">
        <v>530</v>
      </c>
      <c r="AF60" s="79" t="b">
        <v>0</v>
      </c>
      <c r="AG60" s="79" t="s">
        <v>532</v>
      </c>
      <c r="AH60" s="79"/>
      <c r="AI60" s="85" t="s">
        <v>530</v>
      </c>
      <c r="AJ60" s="79" t="b">
        <v>0</v>
      </c>
      <c r="AK60" s="79">
        <v>3</v>
      </c>
      <c r="AL60" s="85" t="s">
        <v>498</v>
      </c>
      <c r="AM60" s="79" t="s">
        <v>535</v>
      </c>
      <c r="AN60" s="79" t="b">
        <v>0</v>
      </c>
      <c r="AO60" s="85" t="s">
        <v>498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5</v>
      </c>
      <c r="BD60" s="48">
        <v>0</v>
      </c>
      <c r="BE60" s="49">
        <v>0</v>
      </c>
      <c r="BF60" s="48">
        <v>0</v>
      </c>
      <c r="BG60" s="49">
        <v>0</v>
      </c>
      <c r="BH60" s="48">
        <v>0</v>
      </c>
      <c r="BI60" s="49">
        <v>0</v>
      </c>
      <c r="BJ60" s="48">
        <v>20</v>
      </c>
      <c r="BK60" s="49">
        <v>100</v>
      </c>
      <c r="BL60" s="48">
        <v>20</v>
      </c>
    </row>
    <row r="61" spans="1:64" ht="15">
      <c r="A61" s="64" t="s">
        <v>230</v>
      </c>
      <c r="B61" s="64" t="s">
        <v>246</v>
      </c>
      <c r="C61" s="65" t="s">
        <v>1461</v>
      </c>
      <c r="D61" s="66">
        <v>3</v>
      </c>
      <c r="E61" s="67" t="s">
        <v>132</v>
      </c>
      <c r="F61" s="68">
        <v>35</v>
      </c>
      <c r="G61" s="65"/>
      <c r="H61" s="69"/>
      <c r="I61" s="70"/>
      <c r="J61" s="70"/>
      <c r="K61" s="34" t="s">
        <v>65</v>
      </c>
      <c r="L61" s="77">
        <v>61</v>
      </c>
      <c r="M61" s="77"/>
      <c r="N61" s="72"/>
      <c r="O61" s="79" t="s">
        <v>252</v>
      </c>
      <c r="P61" s="81">
        <v>43503.65556712963</v>
      </c>
      <c r="Q61" s="79" t="s">
        <v>278</v>
      </c>
      <c r="R61" s="82" t="s">
        <v>317</v>
      </c>
      <c r="S61" s="79" t="s">
        <v>331</v>
      </c>
      <c r="T61" s="79" t="s">
        <v>347</v>
      </c>
      <c r="U61" s="82" t="s">
        <v>377</v>
      </c>
      <c r="V61" s="82" t="s">
        <v>377</v>
      </c>
      <c r="W61" s="81">
        <v>43503.65556712963</v>
      </c>
      <c r="X61" s="82" t="s">
        <v>440</v>
      </c>
      <c r="Y61" s="79"/>
      <c r="Z61" s="79"/>
      <c r="AA61" s="85" t="s">
        <v>500</v>
      </c>
      <c r="AB61" s="79"/>
      <c r="AC61" s="79" t="b">
        <v>0</v>
      </c>
      <c r="AD61" s="79">
        <v>2</v>
      </c>
      <c r="AE61" s="85" t="s">
        <v>530</v>
      </c>
      <c r="AF61" s="79" t="b">
        <v>0</v>
      </c>
      <c r="AG61" s="79" t="s">
        <v>532</v>
      </c>
      <c r="AH61" s="79"/>
      <c r="AI61" s="85" t="s">
        <v>530</v>
      </c>
      <c r="AJ61" s="79" t="b">
        <v>0</v>
      </c>
      <c r="AK61" s="79">
        <v>1</v>
      </c>
      <c r="AL61" s="85" t="s">
        <v>530</v>
      </c>
      <c r="AM61" s="79" t="s">
        <v>540</v>
      </c>
      <c r="AN61" s="79" t="b">
        <v>0</v>
      </c>
      <c r="AO61" s="85" t="s">
        <v>500</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3.4482758620689653</v>
      </c>
      <c r="BF61" s="48">
        <v>0</v>
      </c>
      <c r="BG61" s="49">
        <v>0</v>
      </c>
      <c r="BH61" s="48">
        <v>0</v>
      </c>
      <c r="BI61" s="49">
        <v>0</v>
      </c>
      <c r="BJ61" s="48">
        <v>28</v>
      </c>
      <c r="BK61" s="49">
        <v>96.55172413793103</v>
      </c>
      <c r="BL61" s="48">
        <v>29</v>
      </c>
    </row>
    <row r="62" spans="1:64" ht="15">
      <c r="A62" s="64" t="s">
        <v>229</v>
      </c>
      <c r="B62" s="64" t="s">
        <v>246</v>
      </c>
      <c r="C62" s="65" t="s">
        <v>1462</v>
      </c>
      <c r="D62" s="66">
        <v>5.333333333333334</v>
      </c>
      <c r="E62" s="67" t="s">
        <v>136</v>
      </c>
      <c r="F62" s="68">
        <v>27.333333333333332</v>
      </c>
      <c r="G62" s="65"/>
      <c r="H62" s="69"/>
      <c r="I62" s="70"/>
      <c r="J62" s="70"/>
      <c r="K62" s="34" t="s">
        <v>65</v>
      </c>
      <c r="L62" s="77">
        <v>62</v>
      </c>
      <c r="M62" s="77"/>
      <c r="N62" s="72"/>
      <c r="O62" s="79" t="s">
        <v>252</v>
      </c>
      <c r="P62" s="81">
        <v>43503.69170138889</v>
      </c>
      <c r="Q62" s="79" t="s">
        <v>279</v>
      </c>
      <c r="R62" s="79"/>
      <c r="S62" s="79"/>
      <c r="T62" s="79" t="s">
        <v>348</v>
      </c>
      <c r="U62" s="79"/>
      <c r="V62" s="82" t="s">
        <v>407</v>
      </c>
      <c r="W62" s="81">
        <v>43503.69170138889</v>
      </c>
      <c r="X62" s="82" t="s">
        <v>441</v>
      </c>
      <c r="Y62" s="79"/>
      <c r="Z62" s="79"/>
      <c r="AA62" s="85" t="s">
        <v>501</v>
      </c>
      <c r="AB62" s="79"/>
      <c r="AC62" s="79" t="b">
        <v>0</v>
      </c>
      <c r="AD62" s="79">
        <v>0</v>
      </c>
      <c r="AE62" s="85" t="s">
        <v>530</v>
      </c>
      <c r="AF62" s="79" t="b">
        <v>0</v>
      </c>
      <c r="AG62" s="79" t="s">
        <v>532</v>
      </c>
      <c r="AH62" s="79"/>
      <c r="AI62" s="85" t="s">
        <v>530</v>
      </c>
      <c r="AJ62" s="79" t="b">
        <v>0</v>
      </c>
      <c r="AK62" s="79">
        <v>1</v>
      </c>
      <c r="AL62" s="85" t="s">
        <v>500</v>
      </c>
      <c r="AM62" s="79" t="s">
        <v>535</v>
      </c>
      <c r="AN62" s="79" t="b">
        <v>0</v>
      </c>
      <c r="AO62" s="85" t="s">
        <v>500</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1</v>
      </c>
      <c r="BE62" s="49">
        <v>4.166666666666667</v>
      </c>
      <c r="BF62" s="48">
        <v>0</v>
      </c>
      <c r="BG62" s="49">
        <v>0</v>
      </c>
      <c r="BH62" s="48">
        <v>0</v>
      </c>
      <c r="BI62" s="49">
        <v>0</v>
      </c>
      <c r="BJ62" s="48">
        <v>23</v>
      </c>
      <c r="BK62" s="49">
        <v>95.83333333333333</v>
      </c>
      <c r="BL62" s="48">
        <v>24</v>
      </c>
    </row>
    <row r="63" spans="1:64" ht="15">
      <c r="A63" s="64" t="s">
        <v>229</v>
      </c>
      <c r="B63" s="64" t="s">
        <v>246</v>
      </c>
      <c r="C63" s="65" t="s">
        <v>1462</v>
      </c>
      <c r="D63" s="66">
        <v>5.333333333333334</v>
      </c>
      <c r="E63" s="67" t="s">
        <v>136</v>
      </c>
      <c r="F63" s="68">
        <v>27.333333333333332</v>
      </c>
      <c r="G63" s="65"/>
      <c r="H63" s="69"/>
      <c r="I63" s="70"/>
      <c r="J63" s="70"/>
      <c r="K63" s="34" t="s">
        <v>65</v>
      </c>
      <c r="L63" s="77">
        <v>63</v>
      </c>
      <c r="M63" s="77"/>
      <c r="N63" s="72"/>
      <c r="O63" s="79" t="s">
        <v>252</v>
      </c>
      <c r="P63" s="81">
        <v>43509.71946759259</v>
      </c>
      <c r="Q63" s="79" t="s">
        <v>280</v>
      </c>
      <c r="R63" s="82" t="s">
        <v>317</v>
      </c>
      <c r="S63" s="79" t="s">
        <v>331</v>
      </c>
      <c r="T63" s="79" t="s">
        <v>348</v>
      </c>
      <c r="U63" s="82" t="s">
        <v>378</v>
      </c>
      <c r="V63" s="82" t="s">
        <v>378</v>
      </c>
      <c r="W63" s="81">
        <v>43509.71946759259</v>
      </c>
      <c r="X63" s="82" t="s">
        <v>442</v>
      </c>
      <c r="Y63" s="79"/>
      <c r="Z63" s="79"/>
      <c r="AA63" s="85" t="s">
        <v>502</v>
      </c>
      <c r="AB63" s="79"/>
      <c r="AC63" s="79" t="b">
        <v>0</v>
      </c>
      <c r="AD63" s="79">
        <v>0</v>
      </c>
      <c r="AE63" s="85" t="s">
        <v>530</v>
      </c>
      <c r="AF63" s="79" t="b">
        <v>0</v>
      </c>
      <c r="AG63" s="79" t="s">
        <v>532</v>
      </c>
      <c r="AH63" s="79"/>
      <c r="AI63" s="85" t="s">
        <v>530</v>
      </c>
      <c r="AJ63" s="79" t="b">
        <v>0</v>
      </c>
      <c r="AK63" s="79">
        <v>0</v>
      </c>
      <c r="AL63" s="85" t="s">
        <v>530</v>
      </c>
      <c r="AM63" s="79" t="s">
        <v>540</v>
      </c>
      <c r="AN63" s="79" t="b">
        <v>0</v>
      </c>
      <c r="AO63" s="85" t="s">
        <v>502</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229</v>
      </c>
      <c r="B64" s="64" t="s">
        <v>247</v>
      </c>
      <c r="C64" s="65" t="s">
        <v>1461</v>
      </c>
      <c r="D64" s="66">
        <v>3</v>
      </c>
      <c r="E64" s="67" t="s">
        <v>132</v>
      </c>
      <c r="F64" s="68">
        <v>35</v>
      </c>
      <c r="G64" s="65"/>
      <c r="H64" s="69"/>
      <c r="I64" s="70"/>
      <c r="J64" s="70"/>
      <c r="K64" s="34" t="s">
        <v>65</v>
      </c>
      <c r="L64" s="77">
        <v>64</v>
      </c>
      <c r="M64" s="77"/>
      <c r="N64" s="72"/>
      <c r="O64" s="79" t="s">
        <v>252</v>
      </c>
      <c r="P64" s="81">
        <v>43509.71946759259</v>
      </c>
      <c r="Q64" s="79" t="s">
        <v>280</v>
      </c>
      <c r="R64" s="82" t="s">
        <v>317</v>
      </c>
      <c r="S64" s="79" t="s">
        <v>331</v>
      </c>
      <c r="T64" s="79" t="s">
        <v>348</v>
      </c>
      <c r="U64" s="82" t="s">
        <v>378</v>
      </c>
      <c r="V64" s="82" t="s">
        <v>378</v>
      </c>
      <c r="W64" s="81">
        <v>43509.71946759259</v>
      </c>
      <c r="X64" s="82" t="s">
        <v>442</v>
      </c>
      <c r="Y64" s="79"/>
      <c r="Z64" s="79"/>
      <c r="AA64" s="85" t="s">
        <v>502</v>
      </c>
      <c r="AB64" s="79"/>
      <c r="AC64" s="79" t="b">
        <v>0</v>
      </c>
      <c r="AD64" s="79">
        <v>0</v>
      </c>
      <c r="AE64" s="85" t="s">
        <v>530</v>
      </c>
      <c r="AF64" s="79" t="b">
        <v>0</v>
      </c>
      <c r="AG64" s="79" t="s">
        <v>532</v>
      </c>
      <c r="AH64" s="79"/>
      <c r="AI64" s="85" t="s">
        <v>530</v>
      </c>
      <c r="AJ64" s="79" t="b">
        <v>0</v>
      </c>
      <c r="AK64" s="79">
        <v>0</v>
      </c>
      <c r="AL64" s="85" t="s">
        <v>530</v>
      </c>
      <c r="AM64" s="79" t="s">
        <v>540</v>
      </c>
      <c r="AN64" s="79" t="b">
        <v>0</v>
      </c>
      <c r="AO64" s="85" t="s">
        <v>502</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229</v>
      </c>
      <c r="B65" s="64" t="s">
        <v>248</v>
      </c>
      <c r="C65" s="65" t="s">
        <v>1461</v>
      </c>
      <c r="D65" s="66">
        <v>3</v>
      </c>
      <c r="E65" s="67" t="s">
        <v>132</v>
      </c>
      <c r="F65" s="68">
        <v>35</v>
      </c>
      <c r="G65" s="65"/>
      <c r="H65" s="69"/>
      <c r="I65" s="70"/>
      <c r="J65" s="70"/>
      <c r="K65" s="34" t="s">
        <v>65</v>
      </c>
      <c r="L65" s="77">
        <v>65</v>
      </c>
      <c r="M65" s="77"/>
      <c r="N65" s="72"/>
      <c r="O65" s="79" t="s">
        <v>252</v>
      </c>
      <c r="P65" s="81">
        <v>43509.71946759259</v>
      </c>
      <c r="Q65" s="79" t="s">
        <v>280</v>
      </c>
      <c r="R65" s="82" t="s">
        <v>317</v>
      </c>
      <c r="S65" s="79" t="s">
        <v>331</v>
      </c>
      <c r="T65" s="79" t="s">
        <v>348</v>
      </c>
      <c r="U65" s="82" t="s">
        <v>378</v>
      </c>
      <c r="V65" s="82" t="s">
        <v>378</v>
      </c>
      <c r="W65" s="81">
        <v>43509.71946759259</v>
      </c>
      <c r="X65" s="82" t="s">
        <v>442</v>
      </c>
      <c r="Y65" s="79"/>
      <c r="Z65" s="79"/>
      <c r="AA65" s="85" t="s">
        <v>502</v>
      </c>
      <c r="AB65" s="79"/>
      <c r="AC65" s="79" t="b">
        <v>0</v>
      </c>
      <c r="AD65" s="79">
        <v>0</v>
      </c>
      <c r="AE65" s="85" t="s">
        <v>530</v>
      </c>
      <c r="AF65" s="79" t="b">
        <v>0</v>
      </c>
      <c r="AG65" s="79" t="s">
        <v>532</v>
      </c>
      <c r="AH65" s="79"/>
      <c r="AI65" s="85" t="s">
        <v>530</v>
      </c>
      <c r="AJ65" s="79" t="b">
        <v>0</v>
      </c>
      <c r="AK65" s="79">
        <v>0</v>
      </c>
      <c r="AL65" s="85" t="s">
        <v>530</v>
      </c>
      <c r="AM65" s="79" t="s">
        <v>540</v>
      </c>
      <c r="AN65" s="79" t="b">
        <v>0</v>
      </c>
      <c r="AO65" s="85" t="s">
        <v>502</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229</v>
      </c>
      <c r="B66" s="64" t="s">
        <v>249</v>
      </c>
      <c r="C66" s="65" t="s">
        <v>1462</v>
      </c>
      <c r="D66" s="66">
        <v>5.333333333333334</v>
      </c>
      <c r="E66" s="67" t="s">
        <v>136</v>
      </c>
      <c r="F66" s="68">
        <v>27.333333333333332</v>
      </c>
      <c r="G66" s="65"/>
      <c r="H66" s="69"/>
      <c r="I66" s="70"/>
      <c r="J66" s="70"/>
      <c r="K66" s="34" t="s">
        <v>65</v>
      </c>
      <c r="L66" s="77">
        <v>66</v>
      </c>
      <c r="M66" s="77"/>
      <c r="N66" s="72"/>
      <c r="O66" s="79" t="s">
        <v>252</v>
      </c>
      <c r="P66" s="81">
        <v>43504.71082175926</v>
      </c>
      <c r="Q66" s="79" t="s">
        <v>276</v>
      </c>
      <c r="R66" s="79"/>
      <c r="S66" s="79"/>
      <c r="T66" s="79"/>
      <c r="U66" s="82" t="s">
        <v>376</v>
      </c>
      <c r="V66" s="82" t="s">
        <v>376</v>
      </c>
      <c r="W66" s="81">
        <v>43504.71082175926</v>
      </c>
      <c r="X66" s="82" t="s">
        <v>437</v>
      </c>
      <c r="Y66" s="79"/>
      <c r="Z66" s="79"/>
      <c r="AA66" s="85" t="s">
        <v>497</v>
      </c>
      <c r="AB66" s="79"/>
      <c r="AC66" s="79" t="b">
        <v>0</v>
      </c>
      <c r="AD66" s="79">
        <v>0</v>
      </c>
      <c r="AE66" s="85" t="s">
        <v>530</v>
      </c>
      <c r="AF66" s="79" t="b">
        <v>0</v>
      </c>
      <c r="AG66" s="79" t="s">
        <v>532</v>
      </c>
      <c r="AH66" s="79"/>
      <c r="AI66" s="85" t="s">
        <v>530</v>
      </c>
      <c r="AJ66" s="79" t="b">
        <v>0</v>
      </c>
      <c r="AK66" s="79">
        <v>0</v>
      </c>
      <c r="AL66" s="85" t="s">
        <v>530</v>
      </c>
      <c r="AM66" s="79" t="s">
        <v>535</v>
      </c>
      <c r="AN66" s="79" t="b">
        <v>0</v>
      </c>
      <c r="AO66" s="85" t="s">
        <v>497</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29</v>
      </c>
      <c r="BK66" s="49">
        <v>100</v>
      </c>
      <c r="BL66" s="48">
        <v>29</v>
      </c>
    </row>
    <row r="67" spans="1:64" ht="15">
      <c r="A67" s="64" t="s">
        <v>229</v>
      </c>
      <c r="B67" s="64" t="s">
        <v>249</v>
      </c>
      <c r="C67" s="65" t="s">
        <v>1462</v>
      </c>
      <c r="D67" s="66">
        <v>5.333333333333334</v>
      </c>
      <c r="E67" s="67" t="s">
        <v>136</v>
      </c>
      <c r="F67" s="68">
        <v>27.333333333333332</v>
      </c>
      <c r="G67" s="65"/>
      <c r="H67" s="69"/>
      <c r="I67" s="70"/>
      <c r="J67" s="70"/>
      <c r="K67" s="34" t="s">
        <v>65</v>
      </c>
      <c r="L67" s="77">
        <v>67</v>
      </c>
      <c r="M67" s="77"/>
      <c r="N67" s="72"/>
      <c r="O67" s="79" t="s">
        <v>252</v>
      </c>
      <c r="P67" s="81">
        <v>43509.71946759259</v>
      </c>
      <c r="Q67" s="79" t="s">
        <v>280</v>
      </c>
      <c r="R67" s="82" t="s">
        <v>317</v>
      </c>
      <c r="S67" s="79" t="s">
        <v>331</v>
      </c>
      <c r="T67" s="79" t="s">
        <v>348</v>
      </c>
      <c r="U67" s="82" t="s">
        <v>378</v>
      </c>
      <c r="V67" s="82" t="s">
        <v>378</v>
      </c>
      <c r="W67" s="81">
        <v>43509.71946759259</v>
      </c>
      <c r="X67" s="82" t="s">
        <v>442</v>
      </c>
      <c r="Y67" s="79"/>
      <c r="Z67" s="79"/>
      <c r="AA67" s="85" t="s">
        <v>502</v>
      </c>
      <c r="AB67" s="79"/>
      <c r="AC67" s="79" t="b">
        <v>0</v>
      </c>
      <c r="AD67" s="79">
        <v>0</v>
      </c>
      <c r="AE67" s="85" t="s">
        <v>530</v>
      </c>
      <c r="AF67" s="79" t="b">
        <v>0</v>
      </c>
      <c r="AG67" s="79" t="s">
        <v>532</v>
      </c>
      <c r="AH67" s="79"/>
      <c r="AI67" s="85" t="s">
        <v>530</v>
      </c>
      <c r="AJ67" s="79" t="b">
        <v>0</v>
      </c>
      <c r="AK67" s="79">
        <v>0</v>
      </c>
      <c r="AL67" s="85" t="s">
        <v>530</v>
      </c>
      <c r="AM67" s="79" t="s">
        <v>540</v>
      </c>
      <c r="AN67" s="79" t="b">
        <v>0</v>
      </c>
      <c r="AO67" s="85" t="s">
        <v>502</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230</v>
      </c>
      <c r="B68" s="64" t="s">
        <v>250</v>
      </c>
      <c r="C68" s="65" t="s">
        <v>1461</v>
      </c>
      <c r="D68" s="66">
        <v>3</v>
      </c>
      <c r="E68" s="67" t="s">
        <v>132</v>
      </c>
      <c r="F68" s="68">
        <v>35</v>
      </c>
      <c r="G68" s="65"/>
      <c r="H68" s="69"/>
      <c r="I68" s="70"/>
      <c r="J68" s="70"/>
      <c r="K68" s="34" t="s">
        <v>65</v>
      </c>
      <c r="L68" s="77">
        <v>68</v>
      </c>
      <c r="M68" s="77"/>
      <c r="N68" s="72"/>
      <c r="O68" s="79" t="s">
        <v>252</v>
      </c>
      <c r="P68" s="81">
        <v>43509.65556712963</v>
      </c>
      <c r="Q68" s="79" t="s">
        <v>281</v>
      </c>
      <c r="R68" s="82" t="s">
        <v>318</v>
      </c>
      <c r="S68" s="79" t="s">
        <v>331</v>
      </c>
      <c r="T68" s="79" t="s">
        <v>349</v>
      </c>
      <c r="U68" s="82" t="s">
        <v>379</v>
      </c>
      <c r="V68" s="82" t="s">
        <v>379</v>
      </c>
      <c r="W68" s="81">
        <v>43509.65556712963</v>
      </c>
      <c r="X68" s="82" t="s">
        <v>443</v>
      </c>
      <c r="Y68" s="79"/>
      <c r="Z68" s="79"/>
      <c r="AA68" s="85" t="s">
        <v>503</v>
      </c>
      <c r="AB68" s="79"/>
      <c r="AC68" s="79" t="b">
        <v>0</v>
      </c>
      <c r="AD68" s="79">
        <v>1</v>
      </c>
      <c r="AE68" s="85" t="s">
        <v>530</v>
      </c>
      <c r="AF68" s="79" t="b">
        <v>0</v>
      </c>
      <c r="AG68" s="79" t="s">
        <v>532</v>
      </c>
      <c r="AH68" s="79"/>
      <c r="AI68" s="85" t="s">
        <v>530</v>
      </c>
      <c r="AJ68" s="79" t="b">
        <v>0</v>
      </c>
      <c r="AK68" s="79">
        <v>0</v>
      </c>
      <c r="AL68" s="85" t="s">
        <v>530</v>
      </c>
      <c r="AM68" s="79" t="s">
        <v>540</v>
      </c>
      <c r="AN68" s="79" t="b">
        <v>0</v>
      </c>
      <c r="AO68" s="85" t="s">
        <v>503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2.6315789473684212</v>
      </c>
      <c r="BF68" s="48">
        <v>0</v>
      </c>
      <c r="BG68" s="49">
        <v>0</v>
      </c>
      <c r="BH68" s="48">
        <v>0</v>
      </c>
      <c r="BI68" s="49">
        <v>0</v>
      </c>
      <c r="BJ68" s="48">
        <v>37</v>
      </c>
      <c r="BK68" s="49">
        <v>97.36842105263158</v>
      </c>
      <c r="BL68" s="48">
        <v>38</v>
      </c>
    </row>
    <row r="69" spans="1:64" ht="15">
      <c r="A69" s="64" t="s">
        <v>229</v>
      </c>
      <c r="B69" s="64" t="s">
        <v>250</v>
      </c>
      <c r="C69" s="65" t="s">
        <v>1462</v>
      </c>
      <c r="D69" s="66">
        <v>5.333333333333334</v>
      </c>
      <c r="E69" s="67" t="s">
        <v>136</v>
      </c>
      <c r="F69" s="68">
        <v>27.333333333333332</v>
      </c>
      <c r="G69" s="65"/>
      <c r="H69" s="69"/>
      <c r="I69" s="70"/>
      <c r="J69" s="70"/>
      <c r="K69" s="34" t="s">
        <v>65</v>
      </c>
      <c r="L69" s="77">
        <v>69</v>
      </c>
      <c r="M69" s="77"/>
      <c r="N69" s="72"/>
      <c r="O69" s="79" t="s">
        <v>252</v>
      </c>
      <c r="P69" s="81">
        <v>43509.71946759259</v>
      </c>
      <c r="Q69" s="79" t="s">
        <v>280</v>
      </c>
      <c r="R69" s="82" t="s">
        <v>317</v>
      </c>
      <c r="S69" s="79" t="s">
        <v>331</v>
      </c>
      <c r="T69" s="79" t="s">
        <v>348</v>
      </c>
      <c r="U69" s="82" t="s">
        <v>378</v>
      </c>
      <c r="V69" s="82" t="s">
        <v>378</v>
      </c>
      <c r="W69" s="81">
        <v>43509.71946759259</v>
      </c>
      <c r="X69" s="82" t="s">
        <v>442</v>
      </c>
      <c r="Y69" s="79"/>
      <c r="Z69" s="79"/>
      <c r="AA69" s="85" t="s">
        <v>502</v>
      </c>
      <c r="AB69" s="79"/>
      <c r="AC69" s="79" t="b">
        <v>0</v>
      </c>
      <c r="AD69" s="79">
        <v>0</v>
      </c>
      <c r="AE69" s="85" t="s">
        <v>530</v>
      </c>
      <c r="AF69" s="79" t="b">
        <v>0</v>
      </c>
      <c r="AG69" s="79" t="s">
        <v>532</v>
      </c>
      <c r="AH69" s="79"/>
      <c r="AI69" s="85" t="s">
        <v>530</v>
      </c>
      <c r="AJ69" s="79" t="b">
        <v>0</v>
      </c>
      <c r="AK69" s="79">
        <v>0</v>
      </c>
      <c r="AL69" s="85" t="s">
        <v>530</v>
      </c>
      <c r="AM69" s="79" t="s">
        <v>540</v>
      </c>
      <c r="AN69" s="79" t="b">
        <v>0</v>
      </c>
      <c r="AO69" s="85" t="s">
        <v>502</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27</v>
      </c>
      <c r="BK69" s="49">
        <v>100</v>
      </c>
      <c r="BL69" s="48">
        <v>27</v>
      </c>
    </row>
    <row r="70" spans="1:64" ht="15">
      <c r="A70" s="64" t="s">
        <v>229</v>
      </c>
      <c r="B70" s="64" t="s">
        <v>250</v>
      </c>
      <c r="C70" s="65" t="s">
        <v>1462</v>
      </c>
      <c r="D70" s="66">
        <v>5.333333333333334</v>
      </c>
      <c r="E70" s="67" t="s">
        <v>136</v>
      </c>
      <c r="F70" s="68">
        <v>27.333333333333332</v>
      </c>
      <c r="G70" s="65"/>
      <c r="H70" s="69"/>
      <c r="I70" s="70"/>
      <c r="J70" s="70"/>
      <c r="K70" s="34" t="s">
        <v>65</v>
      </c>
      <c r="L70" s="77">
        <v>70</v>
      </c>
      <c r="M70" s="77"/>
      <c r="N70" s="72"/>
      <c r="O70" s="79" t="s">
        <v>252</v>
      </c>
      <c r="P70" s="81">
        <v>43510.54084490741</v>
      </c>
      <c r="Q70" s="79" t="s">
        <v>282</v>
      </c>
      <c r="R70" s="79"/>
      <c r="S70" s="79"/>
      <c r="T70" s="79" t="s">
        <v>348</v>
      </c>
      <c r="U70" s="79"/>
      <c r="V70" s="82" t="s">
        <v>407</v>
      </c>
      <c r="W70" s="81">
        <v>43510.54084490741</v>
      </c>
      <c r="X70" s="82" t="s">
        <v>444</v>
      </c>
      <c r="Y70" s="79"/>
      <c r="Z70" s="79"/>
      <c r="AA70" s="85" t="s">
        <v>504</v>
      </c>
      <c r="AB70" s="79"/>
      <c r="AC70" s="79" t="b">
        <v>0</v>
      </c>
      <c r="AD70" s="79">
        <v>0</v>
      </c>
      <c r="AE70" s="85" t="s">
        <v>530</v>
      </c>
      <c r="AF70" s="79" t="b">
        <v>0</v>
      </c>
      <c r="AG70" s="79" t="s">
        <v>532</v>
      </c>
      <c r="AH70" s="79"/>
      <c r="AI70" s="85" t="s">
        <v>530</v>
      </c>
      <c r="AJ70" s="79" t="b">
        <v>0</v>
      </c>
      <c r="AK70" s="79">
        <v>1</v>
      </c>
      <c r="AL70" s="85" t="s">
        <v>503</v>
      </c>
      <c r="AM70" s="79" t="s">
        <v>535</v>
      </c>
      <c r="AN70" s="79" t="b">
        <v>0</v>
      </c>
      <c r="AO70" s="85" t="s">
        <v>503</v>
      </c>
      <c r="AP70" s="79" t="s">
        <v>176</v>
      </c>
      <c r="AQ70" s="79">
        <v>0</v>
      </c>
      <c r="AR70" s="79">
        <v>0</v>
      </c>
      <c r="AS70" s="79"/>
      <c r="AT70" s="79"/>
      <c r="AU70" s="79"/>
      <c r="AV70" s="79"/>
      <c r="AW70" s="79"/>
      <c r="AX70" s="79"/>
      <c r="AY70" s="79"/>
      <c r="AZ70" s="79"/>
      <c r="BA70">
        <v>2</v>
      </c>
      <c r="BB70" s="78" t="str">
        <f>REPLACE(INDEX(GroupVertices[Group],MATCH(Edges[[#This Row],[Vertex 1]],GroupVertices[Vertex],0)),1,1,"")</f>
        <v>1</v>
      </c>
      <c r="BC70" s="78" t="str">
        <f>REPLACE(INDEX(GroupVertices[Group],MATCH(Edges[[#This Row],[Vertex 2]],GroupVertices[Vertex],0)),1,1,"")</f>
        <v>1</v>
      </c>
      <c r="BD70" s="48">
        <v>1</v>
      </c>
      <c r="BE70" s="49">
        <v>4</v>
      </c>
      <c r="BF70" s="48">
        <v>0</v>
      </c>
      <c r="BG70" s="49">
        <v>0</v>
      </c>
      <c r="BH70" s="48">
        <v>0</v>
      </c>
      <c r="BI70" s="49">
        <v>0</v>
      </c>
      <c r="BJ70" s="48">
        <v>24</v>
      </c>
      <c r="BK70" s="49">
        <v>96</v>
      </c>
      <c r="BL70" s="48">
        <v>25</v>
      </c>
    </row>
    <row r="71" spans="1:64" ht="15">
      <c r="A71" s="64" t="s">
        <v>231</v>
      </c>
      <c r="B71" s="64" t="s">
        <v>251</v>
      </c>
      <c r="C71" s="65" t="s">
        <v>1461</v>
      </c>
      <c r="D71" s="66">
        <v>3</v>
      </c>
      <c r="E71" s="67" t="s">
        <v>132</v>
      </c>
      <c r="F71" s="68">
        <v>35</v>
      </c>
      <c r="G71" s="65"/>
      <c r="H71" s="69"/>
      <c r="I71" s="70"/>
      <c r="J71" s="70"/>
      <c r="K71" s="34" t="s">
        <v>65</v>
      </c>
      <c r="L71" s="77">
        <v>71</v>
      </c>
      <c r="M71" s="77"/>
      <c r="N71" s="72"/>
      <c r="O71" s="79" t="s">
        <v>252</v>
      </c>
      <c r="P71" s="81">
        <v>43515.6841087963</v>
      </c>
      <c r="Q71" s="79" t="s">
        <v>283</v>
      </c>
      <c r="R71" s="82" t="s">
        <v>319</v>
      </c>
      <c r="S71" s="79" t="s">
        <v>330</v>
      </c>
      <c r="T71" s="79" t="s">
        <v>350</v>
      </c>
      <c r="U71" s="82" t="s">
        <v>380</v>
      </c>
      <c r="V71" s="82" t="s">
        <v>380</v>
      </c>
      <c r="W71" s="81">
        <v>43515.6841087963</v>
      </c>
      <c r="X71" s="82" t="s">
        <v>445</v>
      </c>
      <c r="Y71" s="79"/>
      <c r="Z71" s="79"/>
      <c r="AA71" s="85" t="s">
        <v>505</v>
      </c>
      <c r="AB71" s="79"/>
      <c r="AC71" s="79" t="b">
        <v>0</v>
      </c>
      <c r="AD71" s="79">
        <v>0</v>
      </c>
      <c r="AE71" s="85" t="s">
        <v>530</v>
      </c>
      <c r="AF71" s="79" t="b">
        <v>0</v>
      </c>
      <c r="AG71" s="79" t="s">
        <v>532</v>
      </c>
      <c r="AH71" s="79"/>
      <c r="AI71" s="85" t="s">
        <v>530</v>
      </c>
      <c r="AJ71" s="79" t="b">
        <v>0</v>
      </c>
      <c r="AK71" s="79">
        <v>0</v>
      </c>
      <c r="AL71" s="85" t="s">
        <v>530</v>
      </c>
      <c r="AM71" s="79" t="s">
        <v>541</v>
      </c>
      <c r="AN71" s="79" t="b">
        <v>0</v>
      </c>
      <c r="AO71" s="85" t="s">
        <v>505</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2</v>
      </c>
      <c r="BE71" s="49">
        <v>7.6923076923076925</v>
      </c>
      <c r="BF71" s="48">
        <v>0</v>
      </c>
      <c r="BG71" s="49">
        <v>0</v>
      </c>
      <c r="BH71" s="48">
        <v>0</v>
      </c>
      <c r="BI71" s="49">
        <v>0</v>
      </c>
      <c r="BJ71" s="48">
        <v>24</v>
      </c>
      <c r="BK71" s="49">
        <v>92.3076923076923</v>
      </c>
      <c r="BL71" s="48">
        <v>26</v>
      </c>
    </row>
    <row r="72" spans="1:64" ht="15">
      <c r="A72" s="64" t="s">
        <v>231</v>
      </c>
      <c r="B72" s="64" t="s">
        <v>240</v>
      </c>
      <c r="C72" s="65" t="s">
        <v>1461</v>
      </c>
      <c r="D72" s="66">
        <v>3</v>
      </c>
      <c r="E72" s="67" t="s">
        <v>132</v>
      </c>
      <c r="F72" s="68">
        <v>35</v>
      </c>
      <c r="G72" s="65"/>
      <c r="H72" s="69"/>
      <c r="I72" s="70"/>
      <c r="J72" s="70"/>
      <c r="K72" s="34" t="s">
        <v>65</v>
      </c>
      <c r="L72" s="77">
        <v>72</v>
      </c>
      <c r="M72" s="77"/>
      <c r="N72" s="72"/>
      <c r="O72" s="79" t="s">
        <v>252</v>
      </c>
      <c r="P72" s="81">
        <v>43515.6841087963</v>
      </c>
      <c r="Q72" s="79" t="s">
        <v>283</v>
      </c>
      <c r="R72" s="82" t="s">
        <v>319</v>
      </c>
      <c r="S72" s="79" t="s">
        <v>330</v>
      </c>
      <c r="T72" s="79" t="s">
        <v>350</v>
      </c>
      <c r="U72" s="82" t="s">
        <v>380</v>
      </c>
      <c r="V72" s="82" t="s">
        <v>380</v>
      </c>
      <c r="W72" s="81">
        <v>43515.6841087963</v>
      </c>
      <c r="X72" s="82" t="s">
        <v>445</v>
      </c>
      <c r="Y72" s="79"/>
      <c r="Z72" s="79"/>
      <c r="AA72" s="85" t="s">
        <v>505</v>
      </c>
      <c r="AB72" s="79"/>
      <c r="AC72" s="79" t="b">
        <v>0</v>
      </c>
      <c r="AD72" s="79">
        <v>0</v>
      </c>
      <c r="AE72" s="85" t="s">
        <v>530</v>
      </c>
      <c r="AF72" s="79" t="b">
        <v>0</v>
      </c>
      <c r="AG72" s="79" t="s">
        <v>532</v>
      </c>
      <c r="AH72" s="79"/>
      <c r="AI72" s="85" t="s">
        <v>530</v>
      </c>
      <c r="AJ72" s="79" t="b">
        <v>0</v>
      </c>
      <c r="AK72" s="79">
        <v>0</v>
      </c>
      <c r="AL72" s="85" t="s">
        <v>530</v>
      </c>
      <c r="AM72" s="79" t="s">
        <v>541</v>
      </c>
      <c r="AN72" s="79" t="b">
        <v>0</v>
      </c>
      <c r="AO72" s="85" t="s">
        <v>505</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229</v>
      </c>
      <c r="B73" s="64" t="s">
        <v>240</v>
      </c>
      <c r="C73" s="65" t="s">
        <v>1461</v>
      </c>
      <c r="D73" s="66">
        <v>3</v>
      </c>
      <c r="E73" s="67" t="s">
        <v>132</v>
      </c>
      <c r="F73" s="68">
        <v>35</v>
      </c>
      <c r="G73" s="65"/>
      <c r="H73" s="69"/>
      <c r="I73" s="70"/>
      <c r="J73" s="70"/>
      <c r="K73" s="34" t="s">
        <v>65</v>
      </c>
      <c r="L73" s="77">
        <v>73</v>
      </c>
      <c r="M73" s="77"/>
      <c r="N73" s="72"/>
      <c r="O73" s="79" t="s">
        <v>252</v>
      </c>
      <c r="P73" s="81">
        <v>43508.21388888889</v>
      </c>
      <c r="Q73" s="79" t="s">
        <v>284</v>
      </c>
      <c r="R73" s="79"/>
      <c r="S73" s="79"/>
      <c r="T73" s="79"/>
      <c r="U73" s="79"/>
      <c r="V73" s="82" t="s">
        <v>407</v>
      </c>
      <c r="W73" s="81">
        <v>43508.21388888889</v>
      </c>
      <c r="X73" s="82" t="s">
        <v>446</v>
      </c>
      <c r="Y73" s="79"/>
      <c r="Z73" s="79"/>
      <c r="AA73" s="85" t="s">
        <v>506</v>
      </c>
      <c r="AB73" s="79"/>
      <c r="AC73" s="79" t="b">
        <v>0</v>
      </c>
      <c r="AD73" s="79">
        <v>0</v>
      </c>
      <c r="AE73" s="85" t="s">
        <v>530</v>
      </c>
      <c r="AF73" s="79" t="b">
        <v>0</v>
      </c>
      <c r="AG73" s="79" t="s">
        <v>532</v>
      </c>
      <c r="AH73" s="79"/>
      <c r="AI73" s="85" t="s">
        <v>530</v>
      </c>
      <c r="AJ73" s="79" t="b">
        <v>0</v>
      </c>
      <c r="AK73" s="79">
        <v>0</v>
      </c>
      <c r="AL73" s="85" t="s">
        <v>507</v>
      </c>
      <c r="AM73" s="79" t="s">
        <v>540</v>
      </c>
      <c r="AN73" s="79" t="b">
        <v>0</v>
      </c>
      <c r="AO73" s="85" t="s">
        <v>507</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3</v>
      </c>
      <c r="BD73" s="48">
        <v>3</v>
      </c>
      <c r="BE73" s="49">
        <v>12.5</v>
      </c>
      <c r="BF73" s="48">
        <v>0</v>
      </c>
      <c r="BG73" s="49">
        <v>0</v>
      </c>
      <c r="BH73" s="48">
        <v>0</v>
      </c>
      <c r="BI73" s="49">
        <v>0</v>
      </c>
      <c r="BJ73" s="48">
        <v>21</v>
      </c>
      <c r="BK73" s="49">
        <v>87.5</v>
      </c>
      <c r="BL73" s="48">
        <v>24</v>
      </c>
    </row>
    <row r="74" spans="1:64" ht="15">
      <c r="A74" s="64" t="s">
        <v>232</v>
      </c>
      <c r="B74" s="64" t="s">
        <v>240</v>
      </c>
      <c r="C74" s="65" t="s">
        <v>1461</v>
      </c>
      <c r="D74" s="66">
        <v>3</v>
      </c>
      <c r="E74" s="67" t="s">
        <v>132</v>
      </c>
      <c r="F74" s="68">
        <v>35</v>
      </c>
      <c r="G74" s="65"/>
      <c r="H74" s="69"/>
      <c r="I74" s="70"/>
      <c r="J74" s="70"/>
      <c r="K74" s="34" t="s">
        <v>65</v>
      </c>
      <c r="L74" s="77">
        <v>74</v>
      </c>
      <c r="M74" s="77"/>
      <c r="N74" s="72"/>
      <c r="O74" s="79" t="s">
        <v>252</v>
      </c>
      <c r="P74" s="81">
        <v>43507.752800925926</v>
      </c>
      <c r="Q74" s="79" t="s">
        <v>285</v>
      </c>
      <c r="R74" s="82" t="s">
        <v>320</v>
      </c>
      <c r="S74" s="79" t="s">
        <v>332</v>
      </c>
      <c r="T74" s="79" t="s">
        <v>351</v>
      </c>
      <c r="U74" s="82" t="s">
        <v>381</v>
      </c>
      <c r="V74" s="82" t="s">
        <v>381</v>
      </c>
      <c r="W74" s="81">
        <v>43507.752800925926</v>
      </c>
      <c r="X74" s="82" t="s">
        <v>447</v>
      </c>
      <c r="Y74" s="79"/>
      <c r="Z74" s="79"/>
      <c r="AA74" s="85" t="s">
        <v>507</v>
      </c>
      <c r="AB74" s="79"/>
      <c r="AC74" s="79" t="b">
        <v>0</v>
      </c>
      <c r="AD74" s="79">
        <v>0</v>
      </c>
      <c r="AE74" s="85" t="s">
        <v>530</v>
      </c>
      <c r="AF74" s="79" t="b">
        <v>0</v>
      </c>
      <c r="AG74" s="79" t="s">
        <v>532</v>
      </c>
      <c r="AH74" s="79"/>
      <c r="AI74" s="85" t="s">
        <v>530</v>
      </c>
      <c r="AJ74" s="79" t="b">
        <v>0</v>
      </c>
      <c r="AK74" s="79">
        <v>0</v>
      </c>
      <c r="AL74" s="85" t="s">
        <v>530</v>
      </c>
      <c r="AM74" s="79" t="s">
        <v>540</v>
      </c>
      <c r="AN74" s="79" t="b">
        <v>0</v>
      </c>
      <c r="AO74" s="85" t="s">
        <v>507</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3</v>
      </c>
      <c r="BD74" s="48">
        <v>3</v>
      </c>
      <c r="BE74" s="49">
        <v>10.714285714285714</v>
      </c>
      <c r="BF74" s="48">
        <v>0</v>
      </c>
      <c r="BG74" s="49">
        <v>0</v>
      </c>
      <c r="BH74" s="48">
        <v>0</v>
      </c>
      <c r="BI74" s="49">
        <v>0</v>
      </c>
      <c r="BJ74" s="48">
        <v>25</v>
      </c>
      <c r="BK74" s="49">
        <v>89.28571428571429</v>
      </c>
      <c r="BL74" s="48">
        <v>28</v>
      </c>
    </row>
    <row r="75" spans="1:64" ht="15">
      <c r="A75" s="64" t="s">
        <v>229</v>
      </c>
      <c r="B75" s="64" t="s">
        <v>232</v>
      </c>
      <c r="C75" s="65" t="s">
        <v>1464</v>
      </c>
      <c r="D75" s="66">
        <v>10</v>
      </c>
      <c r="E75" s="67" t="s">
        <v>136</v>
      </c>
      <c r="F75" s="68">
        <v>12</v>
      </c>
      <c r="G75" s="65"/>
      <c r="H75" s="69"/>
      <c r="I75" s="70"/>
      <c r="J75" s="70"/>
      <c r="K75" s="34" t="s">
        <v>65</v>
      </c>
      <c r="L75" s="77">
        <v>75</v>
      </c>
      <c r="M75" s="77"/>
      <c r="N75" s="72"/>
      <c r="O75" s="79" t="s">
        <v>252</v>
      </c>
      <c r="P75" s="81">
        <v>43503.00226851852</v>
      </c>
      <c r="Q75" s="79" t="s">
        <v>286</v>
      </c>
      <c r="R75" s="79"/>
      <c r="S75" s="79"/>
      <c r="T75" s="79" t="s">
        <v>340</v>
      </c>
      <c r="U75" s="82" t="s">
        <v>371</v>
      </c>
      <c r="V75" s="82" t="s">
        <v>371</v>
      </c>
      <c r="W75" s="81">
        <v>43503.00226851852</v>
      </c>
      <c r="X75" s="82" t="s">
        <v>448</v>
      </c>
      <c r="Y75" s="79"/>
      <c r="Z75" s="79"/>
      <c r="AA75" s="85" t="s">
        <v>508</v>
      </c>
      <c r="AB75" s="79"/>
      <c r="AC75" s="79" t="b">
        <v>0</v>
      </c>
      <c r="AD75" s="79">
        <v>2</v>
      </c>
      <c r="AE75" s="85" t="s">
        <v>530</v>
      </c>
      <c r="AF75" s="79" t="b">
        <v>0</v>
      </c>
      <c r="AG75" s="79" t="s">
        <v>532</v>
      </c>
      <c r="AH75" s="79"/>
      <c r="AI75" s="85" t="s">
        <v>530</v>
      </c>
      <c r="AJ75" s="79" t="b">
        <v>0</v>
      </c>
      <c r="AK75" s="79">
        <v>1</v>
      </c>
      <c r="AL75" s="85" t="s">
        <v>530</v>
      </c>
      <c r="AM75" s="79" t="s">
        <v>535</v>
      </c>
      <c r="AN75" s="79" t="b">
        <v>0</v>
      </c>
      <c r="AO75" s="85" t="s">
        <v>508</v>
      </c>
      <c r="AP75" s="79" t="s">
        <v>176</v>
      </c>
      <c r="AQ75" s="79">
        <v>0</v>
      </c>
      <c r="AR75" s="79">
        <v>0</v>
      </c>
      <c r="AS75" s="79"/>
      <c r="AT75" s="79"/>
      <c r="AU75" s="79"/>
      <c r="AV75" s="79"/>
      <c r="AW75" s="79"/>
      <c r="AX75" s="79"/>
      <c r="AY75" s="79"/>
      <c r="AZ75" s="79"/>
      <c r="BA75">
        <v>6</v>
      </c>
      <c r="BB75" s="78" t="str">
        <f>REPLACE(INDEX(GroupVertices[Group],MATCH(Edges[[#This Row],[Vertex 1]],GroupVertices[Vertex],0)),1,1,"")</f>
        <v>1</v>
      </c>
      <c r="BC75" s="78" t="str">
        <f>REPLACE(INDEX(GroupVertices[Group],MATCH(Edges[[#This Row],[Vertex 2]],GroupVertices[Vertex],0)),1,1,"")</f>
        <v>2</v>
      </c>
      <c r="BD75" s="48"/>
      <c r="BE75" s="49"/>
      <c r="BF75" s="48"/>
      <c r="BG75" s="49"/>
      <c r="BH75" s="48"/>
      <c r="BI75" s="49"/>
      <c r="BJ75" s="48"/>
      <c r="BK75" s="49"/>
      <c r="BL75" s="48"/>
    </row>
    <row r="76" spans="1:64" ht="15">
      <c r="A76" s="64" t="s">
        <v>229</v>
      </c>
      <c r="B76" s="64" t="s">
        <v>232</v>
      </c>
      <c r="C76" s="65" t="s">
        <v>1464</v>
      </c>
      <c r="D76" s="66">
        <v>10</v>
      </c>
      <c r="E76" s="67" t="s">
        <v>136</v>
      </c>
      <c r="F76" s="68">
        <v>12</v>
      </c>
      <c r="G76" s="65"/>
      <c r="H76" s="69"/>
      <c r="I76" s="70"/>
      <c r="J76" s="70"/>
      <c r="K76" s="34" t="s">
        <v>65</v>
      </c>
      <c r="L76" s="77">
        <v>76</v>
      </c>
      <c r="M76" s="77"/>
      <c r="N76" s="72"/>
      <c r="O76" s="79" t="s">
        <v>252</v>
      </c>
      <c r="P76" s="81">
        <v>43503.62179398148</v>
      </c>
      <c r="Q76" s="79" t="s">
        <v>287</v>
      </c>
      <c r="R76" s="79"/>
      <c r="S76" s="79"/>
      <c r="T76" s="79" t="s">
        <v>352</v>
      </c>
      <c r="U76" s="82" t="s">
        <v>382</v>
      </c>
      <c r="V76" s="82" t="s">
        <v>382</v>
      </c>
      <c r="W76" s="81">
        <v>43503.62179398148</v>
      </c>
      <c r="X76" s="82" t="s">
        <v>449</v>
      </c>
      <c r="Y76" s="79"/>
      <c r="Z76" s="79"/>
      <c r="AA76" s="85" t="s">
        <v>509</v>
      </c>
      <c r="AB76" s="79"/>
      <c r="AC76" s="79" t="b">
        <v>0</v>
      </c>
      <c r="AD76" s="79">
        <v>0</v>
      </c>
      <c r="AE76" s="85" t="s">
        <v>530</v>
      </c>
      <c r="AF76" s="79" t="b">
        <v>0</v>
      </c>
      <c r="AG76" s="79" t="s">
        <v>532</v>
      </c>
      <c r="AH76" s="79"/>
      <c r="AI76" s="85" t="s">
        <v>530</v>
      </c>
      <c r="AJ76" s="79" t="b">
        <v>0</v>
      </c>
      <c r="AK76" s="79">
        <v>0</v>
      </c>
      <c r="AL76" s="85" t="s">
        <v>530</v>
      </c>
      <c r="AM76" s="79" t="s">
        <v>535</v>
      </c>
      <c r="AN76" s="79" t="b">
        <v>0</v>
      </c>
      <c r="AO76" s="85" t="s">
        <v>509</v>
      </c>
      <c r="AP76" s="79" t="s">
        <v>176</v>
      </c>
      <c r="AQ76" s="79">
        <v>0</v>
      </c>
      <c r="AR76" s="79">
        <v>0</v>
      </c>
      <c r="AS76" s="79"/>
      <c r="AT76" s="79"/>
      <c r="AU76" s="79"/>
      <c r="AV76" s="79"/>
      <c r="AW76" s="79"/>
      <c r="AX76" s="79"/>
      <c r="AY76" s="79"/>
      <c r="AZ76" s="79"/>
      <c r="BA76">
        <v>6</v>
      </c>
      <c r="BB76" s="78" t="str">
        <f>REPLACE(INDEX(GroupVertices[Group],MATCH(Edges[[#This Row],[Vertex 1]],GroupVertices[Vertex],0)),1,1,"")</f>
        <v>1</v>
      </c>
      <c r="BC76" s="78" t="str">
        <f>REPLACE(INDEX(GroupVertices[Group],MATCH(Edges[[#This Row],[Vertex 2]],GroupVertices[Vertex],0)),1,1,"")</f>
        <v>2</v>
      </c>
      <c r="BD76" s="48"/>
      <c r="BE76" s="49"/>
      <c r="BF76" s="48"/>
      <c r="BG76" s="49"/>
      <c r="BH76" s="48"/>
      <c r="BI76" s="49"/>
      <c r="BJ76" s="48"/>
      <c r="BK76" s="49"/>
      <c r="BL76" s="48"/>
    </row>
    <row r="77" spans="1:64" ht="15">
      <c r="A77" s="64" t="s">
        <v>229</v>
      </c>
      <c r="B77" s="64" t="s">
        <v>232</v>
      </c>
      <c r="C77" s="65" t="s">
        <v>1464</v>
      </c>
      <c r="D77" s="66">
        <v>10</v>
      </c>
      <c r="E77" s="67" t="s">
        <v>136</v>
      </c>
      <c r="F77" s="68">
        <v>12</v>
      </c>
      <c r="G77" s="65"/>
      <c r="H77" s="69"/>
      <c r="I77" s="70"/>
      <c r="J77" s="70"/>
      <c r="K77" s="34" t="s">
        <v>65</v>
      </c>
      <c r="L77" s="77">
        <v>77</v>
      </c>
      <c r="M77" s="77"/>
      <c r="N77" s="72"/>
      <c r="O77" s="79" t="s">
        <v>252</v>
      </c>
      <c r="P77" s="81">
        <v>43503.636921296296</v>
      </c>
      <c r="Q77" s="79" t="s">
        <v>288</v>
      </c>
      <c r="R77" s="79"/>
      <c r="S77" s="79"/>
      <c r="T77" s="79" t="s">
        <v>353</v>
      </c>
      <c r="U77" s="82" t="s">
        <v>383</v>
      </c>
      <c r="V77" s="82" t="s">
        <v>383</v>
      </c>
      <c r="W77" s="81">
        <v>43503.636921296296</v>
      </c>
      <c r="X77" s="82" t="s">
        <v>450</v>
      </c>
      <c r="Y77" s="79"/>
      <c r="Z77" s="79"/>
      <c r="AA77" s="85" t="s">
        <v>510</v>
      </c>
      <c r="AB77" s="79"/>
      <c r="AC77" s="79" t="b">
        <v>0</v>
      </c>
      <c r="AD77" s="79">
        <v>0</v>
      </c>
      <c r="AE77" s="85" t="s">
        <v>530</v>
      </c>
      <c r="AF77" s="79" t="b">
        <v>0</v>
      </c>
      <c r="AG77" s="79" t="s">
        <v>532</v>
      </c>
      <c r="AH77" s="79"/>
      <c r="AI77" s="85" t="s">
        <v>530</v>
      </c>
      <c r="AJ77" s="79" t="b">
        <v>0</v>
      </c>
      <c r="AK77" s="79">
        <v>1</v>
      </c>
      <c r="AL77" s="85" t="s">
        <v>530</v>
      </c>
      <c r="AM77" s="79" t="s">
        <v>535</v>
      </c>
      <c r="AN77" s="79" t="b">
        <v>0</v>
      </c>
      <c r="AO77" s="85" t="s">
        <v>510</v>
      </c>
      <c r="AP77" s="79" t="s">
        <v>176</v>
      </c>
      <c r="AQ77" s="79">
        <v>0</v>
      </c>
      <c r="AR77" s="79">
        <v>0</v>
      </c>
      <c r="AS77" s="79"/>
      <c r="AT77" s="79"/>
      <c r="AU77" s="79"/>
      <c r="AV77" s="79"/>
      <c r="AW77" s="79"/>
      <c r="AX77" s="79"/>
      <c r="AY77" s="79"/>
      <c r="AZ77" s="79"/>
      <c r="BA77">
        <v>6</v>
      </c>
      <c r="BB77" s="78" t="str">
        <f>REPLACE(INDEX(GroupVertices[Group],MATCH(Edges[[#This Row],[Vertex 1]],GroupVertices[Vertex],0)),1,1,"")</f>
        <v>1</v>
      </c>
      <c r="BC77" s="78" t="str">
        <f>REPLACE(INDEX(GroupVertices[Group],MATCH(Edges[[#This Row],[Vertex 2]],GroupVertices[Vertex],0)),1,1,"")</f>
        <v>2</v>
      </c>
      <c r="BD77" s="48"/>
      <c r="BE77" s="49"/>
      <c r="BF77" s="48"/>
      <c r="BG77" s="49"/>
      <c r="BH77" s="48"/>
      <c r="BI77" s="49"/>
      <c r="BJ77" s="48"/>
      <c r="BK77" s="49"/>
      <c r="BL77" s="48"/>
    </row>
    <row r="78" spans="1:64" ht="15">
      <c r="A78" s="64" t="s">
        <v>229</v>
      </c>
      <c r="B78" s="64" t="s">
        <v>232</v>
      </c>
      <c r="C78" s="65" t="s">
        <v>1464</v>
      </c>
      <c r="D78" s="66">
        <v>10</v>
      </c>
      <c r="E78" s="67" t="s">
        <v>136</v>
      </c>
      <c r="F78" s="68">
        <v>12</v>
      </c>
      <c r="G78" s="65"/>
      <c r="H78" s="69"/>
      <c r="I78" s="70"/>
      <c r="J78" s="70"/>
      <c r="K78" s="34" t="s">
        <v>65</v>
      </c>
      <c r="L78" s="77">
        <v>78</v>
      </c>
      <c r="M78" s="77"/>
      <c r="N78" s="72"/>
      <c r="O78" s="79" t="s">
        <v>252</v>
      </c>
      <c r="P78" s="81">
        <v>43504.660474537035</v>
      </c>
      <c r="Q78" s="79" t="s">
        <v>275</v>
      </c>
      <c r="R78" s="79"/>
      <c r="S78" s="79"/>
      <c r="T78" s="79" t="s">
        <v>346</v>
      </c>
      <c r="U78" s="82" t="s">
        <v>375</v>
      </c>
      <c r="V78" s="82" t="s">
        <v>375</v>
      </c>
      <c r="W78" s="81">
        <v>43504.660474537035</v>
      </c>
      <c r="X78" s="82" t="s">
        <v>436</v>
      </c>
      <c r="Y78" s="79"/>
      <c r="Z78" s="79"/>
      <c r="AA78" s="85" t="s">
        <v>496</v>
      </c>
      <c r="AB78" s="79"/>
      <c r="AC78" s="79" t="b">
        <v>0</v>
      </c>
      <c r="AD78" s="79">
        <v>2</v>
      </c>
      <c r="AE78" s="85" t="s">
        <v>530</v>
      </c>
      <c r="AF78" s="79" t="b">
        <v>0</v>
      </c>
      <c r="AG78" s="79" t="s">
        <v>532</v>
      </c>
      <c r="AH78" s="79"/>
      <c r="AI78" s="85" t="s">
        <v>530</v>
      </c>
      <c r="AJ78" s="79" t="b">
        <v>0</v>
      </c>
      <c r="AK78" s="79">
        <v>0</v>
      </c>
      <c r="AL78" s="85" t="s">
        <v>530</v>
      </c>
      <c r="AM78" s="79" t="s">
        <v>535</v>
      </c>
      <c r="AN78" s="79" t="b">
        <v>0</v>
      </c>
      <c r="AO78" s="85" t="s">
        <v>496</v>
      </c>
      <c r="AP78" s="79" t="s">
        <v>176</v>
      </c>
      <c r="AQ78" s="79">
        <v>0</v>
      </c>
      <c r="AR78" s="79">
        <v>0</v>
      </c>
      <c r="AS78" s="79"/>
      <c r="AT78" s="79"/>
      <c r="AU78" s="79"/>
      <c r="AV78" s="79"/>
      <c r="AW78" s="79"/>
      <c r="AX78" s="79"/>
      <c r="AY78" s="79"/>
      <c r="AZ78" s="79"/>
      <c r="BA78">
        <v>6</v>
      </c>
      <c r="BB78" s="78" t="str">
        <f>REPLACE(INDEX(GroupVertices[Group],MATCH(Edges[[#This Row],[Vertex 1]],GroupVertices[Vertex],0)),1,1,"")</f>
        <v>1</v>
      </c>
      <c r="BC78" s="78" t="str">
        <f>REPLACE(INDEX(GroupVertices[Group],MATCH(Edges[[#This Row],[Vertex 2]],GroupVertices[Vertex],0)),1,1,"")</f>
        <v>2</v>
      </c>
      <c r="BD78" s="48"/>
      <c r="BE78" s="49"/>
      <c r="BF78" s="48"/>
      <c r="BG78" s="49"/>
      <c r="BH78" s="48"/>
      <c r="BI78" s="49"/>
      <c r="BJ78" s="48"/>
      <c r="BK78" s="49"/>
      <c r="BL78" s="48"/>
    </row>
    <row r="79" spans="1:64" ht="15">
      <c r="A79" s="64" t="s">
        <v>229</v>
      </c>
      <c r="B79" s="64" t="s">
        <v>232</v>
      </c>
      <c r="C79" s="65" t="s">
        <v>1464</v>
      </c>
      <c r="D79" s="66">
        <v>10</v>
      </c>
      <c r="E79" s="67" t="s">
        <v>136</v>
      </c>
      <c r="F79" s="68">
        <v>12</v>
      </c>
      <c r="G79" s="65"/>
      <c r="H79" s="69"/>
      <c r="I79" s="70"/>
      <c r="J79" s="70"/>
      <c r="K79" s="34" t="s">
        <v>65</v>
      </c>
      <c r="L79" s="77">
        <v>79</v>
      </c>
      <c r="M79" s="77"/>
      <c r="N79" s="72"/>
      <c r="O79" s="79" t="s">
        <v>252</v>
      </c>
      <c r="P79" s="81">
        <v>43504.71082175926</v>
      </c>
      <c r="Q79" s="79" t="s">
        <v>276</v>
      </c>
      <c r="R79" s="79"/>
      <c r="S79" s="79"/>
      <c r="T79" s="79"/>
      <c r="U79" s="82" t="s">
        <v>376</v>
      </c>
      <c r="V79" s="82" t="s">
        <v>376</v>
      </c>
      <c r="W79" s="81">
        <v>43504.71082175926</v>
      </c>
      <c r="X79" s="82" t="s">
        <v>437</v>
      </c>
      <c r="Y79" s="79"/>
      <c r="Z79" s="79"/>
      <c r="AA79" s="85" t="s">
        <v>497</v>
      </c>
      <c r="AB79" s="79"/>
      <c r="AC79" s="79" t="b">
        <v>0</v>
      </c>
      <c r="AD79" s="79">
        <v>0</v>
      </c>
      <c r="AE79" s="85" t="s">
        <v>530</v>
      </c>
      <c r="AF79" s="79" t="b">
        <v>0</v>
      </c>
      <c r="AG79" s="79" t="s">
        <v>532</v>
      </c>
      <c r="AH79" s="79"/>
      <c r="AI79" s="85" t="s">
        <v>530</v>
      </c>
      <c r="AJ79" s="79" t="b">
        <v>0</v>
      </c>
      <c r="AK79" s="79">
        <v>0</v>
      </c>
      <c r="AL79" s="85" t="s">
        <v>530</v>
      </c>
      <c r="AM79" s="79" t="s">
        <v>535</v>
      </c>
      <c r="AN79" s="79" t="b">
        <v>0</v>
      </c>
      <c r="AO79" s="85" t="s">
        <v>497</v>
      </c>
      <c r="AP79" s="79" t="s">
        <v>176</v>
      </c>
      <c r="AQ79" s="79">
        <v>0</v>
      </c>
      <c r="AR79" s="79">
        <v>0</v>
      </c>
      <c r="AS79" s="79"/>
      <c r="AT79" s="79"/>
      <c r="AU79" s="79"/>
      <c r="AV79" s="79"/>
      <c r="AW79" s="79"/>
      <c r="AX79" s="79"/>
      <c r="AY79" s="79"/>
      <c r="AZ79" s="79"/>
      <c r="BA79">
        <v>6</v>
      </c>
      <c r="BB79" s="78" t="str">
        <f>REPLACE(INDEX(GroupVertices[Group],MATCH(Edges[[#This Row],[Vertex 1]],GroupVertices[Vertex],0)),1,1,"")</f>
        <v>1</v>
      </c>
      <c r="BC79" s="78" t="str">
        <f>REPLACE(INDEX(GroupVertices[Group],MATCH(Edges[[#This Row],[Vertex 2]],GroupVertices[Vertex],0)),1,1,"")</f>
        <v>2</v>
      </c>
      <c r="BD79" s="48"/>
      <c r="BE79" s="49"/>
      <c r="BF79" s="48"/>
      <c r="BG79" s="49"/>
      <c r="BH79" s="48"/>
      <c r="BI79" s="49"/>
      <c r="BJ79" s="48"/>
      <c r="BK79" s="49"/>
      <c r="BL79" s="48"/>
    </row>
    <row r="80" spans="1:64" ht="15">
      <c r="A80" s="64" t="s">
        <v>229</v>
      </c>
      <c r="B80" s="64" t="s">
        <v>232</v>
      </c>
      <c r="C80" s="65" t="s">
        <v>1464</v>
      </c>
      <c r="D80" s="66">
        <v>10</v>
      </c>
      <c r="E80" s="67" t="s">
        <v>136</v>
      </c>
      <c r="F80" s="68">
        <v>12</v>
      </c>
      <c r="G80" s="65"/>
      <c r="H80" s="69"/>
      <c r="I80" s="70"/>
      <c r="J80" s="70"/>
      <c r="K80" s="34" t="s">
        <v>65</v>
      </c>
      <c r="L80" s="77">
        <v>80</v>
      </c>
      <c r="M80" s="77"/>
      <c r="N80" s="72"/>
      <c r="O80" s="79" t="s">
        <v>252</v>
      </c>
      <c r="P80" s="81">
        <v>43508.21388888889</v>
      </c>
      <c r="Q80" s="79" t="s">
        <v>284</v>
      </c>
      <c r="R80" s="79"/>
      <c r="S80" s="79"/>
      <c r="T80" s="79"/>
      <c r="U80" s="79"/>
      <c r="V80" s="82" t="s">
        <v>407</v>
      </c>
      <c r="W80" s="81">
        <v>43508.21388888889</v>
      </c>
      <c r="X80" s="82" t="s">
        <v>446</v>
      </c>
      <c r="Y80" s="79"/>
      <c r="Z80" s="79"/>
      <c r="AA80" s="85" t="s">
        <v>506</v>
      </c>
      <c r="AB80" s="79"/>
      <c r="AC80" s="79" t="b">
        <v>0</v>
      </c>
      <c r="AD80" s="79">
        <v>0</v>
      </c>
      <c r="AE80" s="85" t="s">
        <v>530</v>
      </c>
      <c r="AF80" s="79" t="b">
        <v>0</v>
      </c>
      <c r="AG80" s="79" t="s">
        <v>532</v>
      </c>
      <c r="AH80" s="79"/>
      <c r="AI80" s="85" t="s">
        <v>530</v>
      </c>
      <c r="AJ80" s="79" t="b">
        <v>0</v>
      </c>
      <c r="AK80" s="79">
        <v>0</v>
      </c>
      <c r="AL80" s="85" t="s">
        <v>507</v>
      </c>
      <c r="AM80" s="79" t="s">
        <v>540</v>
      </c>
      <c r="AN80" s="79" t="b">
        <v>0</v>
      </c>
      <c r="AO80" s="85" t="s">
        <v>507</v>
      </c>
      <c r="AP80" s="79" t="s">
        <v>176</v>
      </c>
      <c r="AQ80" s="79">
        <v>0</v>
      </c>
      <c r="AR80" s="79">
        <v>0</v>
      </c>
      <c r="AS80" s="79"/>
      <c r="AT80" s="79"/>
      <c r="AU80" s="79"/>
      <c r="AV80" s="79"/>
      <c r="AW80" s="79"/>
      <c r="AX80" s="79"/>
      <c r="AY80" s="79"/>
      <c r="AZ80" s="79"/>
      <c r="BA80">
        <v>6</v>
      </c>
      <c r="BB80" s="78" t="str">
        <f>REPLACE(INDEX(GroupVertices[Group],MATCH(Edges[[#This Row],[Vertex 1]],GroupVertices[Vertex],0)),1,1,"")</f>
        <v>1</v>
      </c>
      <c r="BC80" s="78" t="str">
        <f>REPLACE(INDEX(GroupVertices[Group],MATCH(Edges[[#This Row],[Vertex 2]],GroupVertices[Vertex],0)),1,1,"")</f>
        <v>2</v>
      </c>
      <c r="BD80" s="48"/>
      <c r="BE80" s="49"/>
      <c r="BF80" s="48"/>
      <c r="BG80" s="49"/>
      <c r="BH80" s="48"/>
      <c r="BI80" s="49"/>
      <c r="BJ80" s="48"/>
      <c r="BK80" s="49"/>
      <c r="BL80" s="48"/>
    </row>
    <row r="81" spans="1:64" ht="15">
      <c r="A81" s="64" t="s">
        <v>232</v>
      </c>
      <c r="B81" s="64" t="s">
        <v>232</v>
      </c>
      <c r="C81" s="65" t="s">
        <v>1462</v>
      </c>
      <c r="D81" s="66">
        <v>5.333333333333334</v>
      </c>
      <c r="E81" s="67" t="s">
        <v>136</v>
      </c>
      <c r="F81" s="68">
        <v>27.333333333333332</v>
      </c>
      <c r="G81" s="65"/>
      <c r="H81" s="69"/>
      <c r="I81" s="70"/>
      <c r="J81" s="70"/>
      <c r="K81" s="34" t="s">
        <v>65</v>
      </c>
      <c r="L81" s="77">
        <v>81</v>
      </c>
      <c r="M81" s="77"/>
      <c r="N81" s="72"/>
      <c r="O81" s="79" t="s">
        <v>176</v>
      </c>
      <c r="P81" s="81">
        <v>43508.88613425926</v>
      </c>
      <c r="Q81" s="79" t="s">
        <v>289</v>
      </c>
      <c r="R81" s="82" t="s">
        <v>321</v>
      </c>
      <c r="S81" s="79" t="s">
        <v>327</v>
      </c>
      <c r="T81" s="79"/>
      <c r="U81" s="79"/>
      <c r="V81" s="82" t="s">
        <v>408</v>
      </c>
      <c r="W81" s="81">
        <v>43508.88613425926</v>
      </c>
      <c r="X81" s="82" t="s">
        <v>451</v>
      </c>
      <c r="Y81" s="79"/>
      <c r="Z81" s="79"/>
      <c r="AA81" s="85" t="s">
        <v>511</v>
      </c>
      <c r="AB81" s="79"/>
      <c r="AC81" s="79" t="b">
        <v>0</v>
      </c>
      <c r="AD81" s="79">
        <v>0</v>
      </c>
      <c r="AE81" s="85" t="s">
        <v>530</v>
      </c>
      <c r="AF81" s="79" t="b">
        <v>0</v>
      </c>
      <c r="AG81" s="79" t="s">
        <v>532</v>
      </c>
      <c r="AH81" s="79"/>
      <c r="AI81" s="85" t="s">
        <v>530</v>
      </c>
      <c r="AJ81" s="79" t="b">
        <v>0</v>
      </c>
      <c r="AK81" s="79">
        <v>0</v>
      </c>
      <c r="AL81" s="85" t="s">
        <v>530</v>
      </c>
      <c r="AM81" s="79" t="s">
        <v>540</v>
      </c>
      <c r="AN81" s="79" t="b">
        <v>1</v>
      </c>
      <c r="AO81" s="85" t="s">
        <v>511</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v>2</v>
      </c>
      <c r="BE81" s="49">
        <v>8</v>
      </c>
      <c r="BF81" s="48">
        <v>0</v>
      </c>
      <c r="BG81" s="49">
        <v>0</v>
      </c>
      <c r="BH81" s="48">
        <v>0</v>
      </c>
      <c r="BI81" s="49">
        <v>0</v>
      </c>
      <c r="BJ81" s="48">
        <v>23</v>
      </c>
      <c r="BK81" s="49">
        <v>92</v>
      </c>
      <c r="BL81" s="48">
        <v>25</v>
      </c>
    </row>
    <row r="82" spans="1:64" ht="15">
      <c r="A82" s="64" t="s">
        <v>232</v>
      </c>
      <c r="B82" s="64" t="s">
        <v>232</v>
      </c>
      <c r="C82" s="65" t="s">
        <v>1462</v>
      </c>
      <c r="D82" s="66">
        <v>5.333333333333334</v>
      </c>
      <c r="E82" s="67" t="s">
        <v>136</v>
      </c>
      <c r="F82" s="68">
        <v>27.333333333333332</v>
      </c>
      <c r="G82" s="65"/>
      <c r="H82" s="69"/>
      <c r="I82" s="70"/>
      <c r="J82" s="70"/>
      <c r="K82" s="34" t="s">
        <v>65</v>
      </c>
      <c r="L82" s="77">
        <v>82</v>
      </c>
      <c r="M82" s="77"/>
      <c r="N82" s="72"/>
      <c r="O82" s="79" t="s">
        <v>176</v>
      </c>
      <c r="P82" s="81">
        <v>43515.969456018516</v>
      </c>
      <c r="Q82" s="79" t="s">
        <v>290</v>
      </c>
      <c r="R82" s="82" t="s">
        <v>322</v>
      </c>
      <c r="S82" s="79" t="s">
        <v>327</v>
      </c>
      <c r="T82" s="79" t="s">
        <v>354</v>
      </c>
      <c r="U82" s="79"/>
      <c r="V82" s="82" t="s">
        <v>408</v>
      </c>
      <c r="W82" s="81">
        <v>43515.969456018516</v>
      </c>
      <c r="X82" s="82" t="s">
        <v>452</v>
      </c>
      <c r="Y82" s="79"/>
      <c r="Z82" s="79"/>
      <c r="AA82" s="85" t="s">
        <v>512</v>
      </c>
      <c r="AB82" s="79"/>
      <c r="AC82" s="79" t="b">
        <v>0</v>
      </c>
      <c r="AD82" s="79">
        <v>0</v>
      </c>
      <c r="AE82" s="85" t="s">
        <v>530</v>
      </c>
      <c r="AF82" s="79" t="b">
        <v>0</v>
      </c>
      <c r="AG82" s="79" t="s">
        <v>532</v>
      </c>
      <c r="AH82" s="79"/>
      <c r="AI82" s="85" t="s">
        <v>530</v>
      </c>
      <c r="AJ82" s="79" t="b">
        <v>0</v>
      </c>
      <c r="AK82" s="79">
        <v>0</v>
      </c>
      <c r="AL82" s="85" t="s">
        <v>530</v>
      </c>
      <c r="AM82" s="79" t="s">
        <v>540</v>
      </c>
      <c r="AN82" s="79" t="b">
        <v>1</v>
      </c>
      <c r="AO82" s="85" t="s">
        <v>512</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2</v>
      </c>
      <c r="BD82" s="48">
        <v>1</v>
      </c>
      <c r="BE82" s="49">
        <v>6.25</v>
      </c>
      <c r="BF82" s="48">
        <v>0</v>
      </c>
      <c r="BG82" s="49">
        <v>0</v>
      </c>
      <c r="BH82" s="48">
        <v>0</v>
      </c>
      <c r="BI82" s="49">
        <v>0</v>
      </c>
      <c r="BJ82" s="48">
        <v>15</v>
      </c>
      <c r="BK82" s="49">
        <v>93.75</v>
      </c>
      <c r="BL82" s="48">
        <v>16</v>
      </c>
    </row>
    <row r="83" spans="1:64" ht="15">
      <c r="A83" s="64" t="s">
        <v>233</v>
      </c>
      <c r="B83" s="64" t="s">
        <v>232</v>
      </c>
      <c r="C83" s="65" t="s">
        <v>1461</v>
      </c>
      <c r="D83" s="66">
        <v>3</v>
      </c>
      <c r="E83" s="67" t="s">
        <v>132</v>
      </c>
      <c r="F83" s="68">
        <v>35</v>
      </c>
      <c r="G83" s="65"/>
      <c r="H83" s="69"/>
      <c r="I83" s="70"/>
      <c r="J83" s="70"/>
      <c r="K83" s="34" t="s">
        <v>65</v>
      </c>
      <c r="L83" s="77">
        <v>83</v>
      </c>
      <c r="M83" s="77"/>
      <c r="N83" s="72"/>
      <c r="O83" s="79" t="s">
        <v>252</v>
      </c>
      <c r="P83" s="81">
        <v>43503.85921296296</v>
      </c>
      <c r="Q83" s="79" t="s">
        <v>291</v>
      </c>
      <c r="R83" s="79"/>
      <c r="S83" s="79"/>
      <c r="T83" s="79" t="s">
        <v>355</v>
      </c>
      <c r="U83" s="79"/>
      <c r="V83" s="82" t="s">
        <v>409</v>
      </c>
      <c r="W83" s="81">
        <v>43503.85921296296</v>
      </c>
      <c r="X83" s="82" t="s">
        <v>453</v>
      </c>
      <c r="Y83" s="79"/>
      <c r="Z83" s="79"/>
      <c r="AA83" s="85" t="s">
        <v>513</v>
      </c>
      <c r="AB83" s="79"/>
      <c r="AC83" s="79" t="b">
        <v>0</v>
      </c>
      <c r="AD83" s="79">
        <v>0</v>
      </c>
      <c r="AE83" s="85" t="s">
        <v>530</v>
      </c>
      <c r="AF83" s="79" t="b">
        <v>0</v>
      </c>
      <c r="AG83" s="79" t="s">
        <v>532</v>
      </c>
      <c r="AH83" s="79"/>
      <c r="AI83" s="85" t="s">
        <v>530</v>
      </c>
      <c r="AJ83" s="79" t="b">
        <v>0</v>
      </c>
      <c r="AK83" s="79">
        <v>1</v>
      </c>
      <c r="AL83" s="85" t="s">
        <v>510</v>
      </c>
      <c r="AM83" s="79" t="s">
        <v>533</v>
      </c>
      <c r="AN83" s="79" t="b">
        <v>0</v>
      </c>
      <c r="AO83" s="85" t="s">
        <v>510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229</v>
      </c>
      <c r="B84" s="64" t="s">
        <v>233</v>
      </c>
      <c r="C84" s="65" t="s">
        <v>1464</v>
      </c>
      <c r="D84" s="66">
        <v>10</v>
      </c>
      <c r="E84" s="67" t="s">
        <v>136</v>
      </c>
      <c r="F84" s="68">
        <v>12</v>
      </c>
      <c r="G84" s="65"/>
      <c r="H84" s="69"/>
      <c r="I84" s="70"/>
      <c r="J84" s="70"/>
      <c r="K84" s="34" t="s">
        <v>66</v>
      </c>
      <c r="L84" s="77">
        <v>84</v>
      </c>
      <c r="M84" s="77"/>
      <c r="N84" s="72"/>
      <c r="O84" s="79" t="s">
        <v>252</v>
      </c>
      <c r="P84" s="81">
        <v>43503.00226851852</v>
      </c>
      <c r="Q84" s="79" t="s">
        <v>286</v>
      </c>
      <c r="R84" s="79"/>
      <c r="S84" s="79"/>
      <c r="T84" s="79" t="s">
        <v>340</v>
      </c>
      <c r="U84" s="82" t="s">
        <v>371</v>
      </c>
      <c r="V84" s="82" t="s">
        <v>371</v>
      </c>
      <c r="W84" s="81">
        <v>43503.00226851852</v>
      </c>
      <c r="X84" s="82" t="s">
        <v>448</v>
      </c>
      <c r="Y84" s="79"/>
      <c r="Z84" s="79"/>
      <c r="AA84" s="85" t="s">
        <v>508</v>
      </c>
      <c r="AB84" s="79"/>
      <c r="AC84" s="79" t="b">
        <v>0</v>
      </c>
      <c r="AD84" s="79">
        <v>2</v>
      </c>
      <c r="AE84" s="85" t="s">
        <v>530</v>
      </c>
      <c r="AF84" s="79" t="b">
        <v>0</v>
      </c>
      <c r="AG84" s="79" t="s">
        <v>532</v>
      </c>
      <c r="AH84" s="79"/>
      <c r="AI84" s="85" t="s">
        <v>530</v>
      </c>
      <c r="AJ84" s="79" t="b">
        <v>0</v>
      </c>
      <c r="AK84" s="79">
        <v>1</v>
      </c>
      <c r="AL84" s="85" t="s">
        <v>530</v>
      </c>
      <c r="AM84" s="79" t="s">
        <v>535</v>
      </c>
      <c r="AN84" s="79" t="b">
        <v>0</v>
      </c>
      <c r="AO84" s="85" t="s">
        <v>508</v>
      </c>
      <c r="AP84" s="79" t="s">
        <v>176</v>
      </c>
      <c r="AQ84" s="79">
        <v>0</v>
      </c>
      <c r="AR84" s="79">
        <v>0</v>
      </c>
      <c r="AS84" s="79"/>
      <c r="AT84" s="79"/>
      <c r="AU84" s="79"/>
      <c r="AV84" s="79"/>
      <c r="AW84" s="79"/>
      <c r="AX84" s="79"/>
      <c r="AY84" s="79"/>
      <c r="AZ84" s="79"/>
      <c r="BA84">
        <v>8</v>
      </c>
      <c r="BB84" s="78" t="str">
        <f>REPLACE(INDEX(GroupVertices[Group],MATCH(Edges[[#This Row],[Vertex 1]],GroupVertices[Vertex],0)),1,1,"")</f>
        <v>1</v>
      </c>
      <c r="BC84" s="78" t="str">
        <f>REPLACE(INDEX(GroupVertices[Group],MATCH(Edges[[#This Row],[Vertex 2]],GroupVertices[Vertex],0)),1,1,"")</f>
        <v>2</v>
      </c>
      <c r="BD84" s="48">
        <v>0</v>
      </c>
      <c r="BE84" s="49">
        <v>0</v>
      </c>
      <c r="BF84" s="48">
        <v>0</v>
      </c>
      <c r="BG84" s="49">
        <v>0</v>
      </c>
      <c r="BH84" s="48">
        <v>0</v>
      </c>
      <c r="BI84" s="49">
        <v>0</v>
      </c>
      <c r="BJ84" s="48">
        <v>12</v>
      </c>
      <c r="BK84" s="49">
        <v>100</v>
      </c>
      <c r="BL84" s="48">
        <v>12</v>
      </c>
    </row>
    <row r="85" spans="1:64" ht="15">
      <c r="A85" s="64" t="s">
        <v>229</v>
      </c>
      <c r="B85" s="64" t="s">
        <v>233</v>
      </c>
      <c r="C85" s="65" t="s">
        <v>1464</v>
      </c>
      <c r="D85" s="66">
        <v>10</v>
      </c>
      <c r="E85" s="67" t="s">
        <v>136</v>
      </c>
      <c r="F85" s="68">
        <v>12</v>
      </c>
      <c r="G85" s="65"/>
      <c r="H85" s="69"/>
      <c r="I85" s="70"/>
      <c r="J85" s="70"/>
      <c r="K85" s="34" t="s">
        <v>66</v>
      </c>
      <c r="L85" s="77">
        <v>85</v>
      </c>
      <c r="M85" s="77"/>
      <c r="N85" s="72"/>
      <c r="O85" s="79" t="s">
        <v>252</v>
      </c>
      <c r="P85" s="81">
        <v>43503.62179398148</v>
      </c>
      <c r="Q85" s="79" t="s">
        <v>287</v>
      </c>
      <c r="R85" s="79"/>
      <c r="S85" s="79"/>
      <c r="T85" s="79" t="s">
        <v>352</v>
      </c>
      <c r="U85" s="82" t="s">
        <v>382</v>
      </c>
      <c r="V85" s="82" t="s">
        <v>382</v>
      </c>
      <c r="W85" s="81">
        <v>43503.62179398148</v>
      </c>
      <c r="X85" s="82" t="s">
        <v>449</v>
      </c>
      <c r="Y85" s="79"/>
      <c r="Z85" s="79"/>
      <c r="AA85" s="85" t="s">
        <v>509</v>
      </c>
      <c r="AB85" s="79"/>
      <c r="AC85" s="79" t="b">
        <v>0</v>
      </c>
      <c r="AD85" s="79">
        <v>0</v>
      </c>
      <c r="AE85" s="85" t="s">
        <v>530</v>
      </c>
      <c r="AF85" s="79" t="b">
        <v>0</v>
      </c>
      <c r="AG85" s="79" t="s">
        <v>532</v>
      </c>
      <c r="AH85" s="79"/>
      <c r="AI85" s="85" t="s">
        <v>530</v>
      </c>
      <c r="AJ85" s="79" t="b">
        <v>0</v>
      </c>
      <c r="AK85" s="79">
        <v>0</v>
      </c>
      <c r="AL85" s="85" t="s">
        <v>530</v>
      </c>
      <c r="AM85" s="79" t="s">
        <v>535</v>
      </c>
      <c r="AN85" s="79" t="b">
        <v>0</v>
      </c>
      <c r="AO85" s="85" t="s">
        <v>509</v>
      </c>
      <c r="AP85" s="79" t="s">
        <v>176</v>
      </c>
      <c r="AQ85" s="79">
        <v>0</v>
      </c>
      <c r="AR85" s="79">
        <v>0</v>
      </c>
      <c r="AS85" s="79"/>
      <c r="AT85" s="79"/>
      <c r="AU85" s="79"/>
      <c r="AV85" s="79"/>
      <c r="AW85" s="79"/>
      <c r="AX85" s="79"/>
      <c r="AY85" s="79"/>
      <c r="AZ85" s="79"/>
      <c r="BA85">
        <v>8</v>
      </c>
      <c r="BB85" s="78" t="str">
        <f>REPLACE(INDEX(GroupVertices[Group],MATCH(Edges[[#This Row],[Vertex 1]],GroupVertices[Vertex],0)),1,1,"")</f>
        <v>1</v>
      </c>
      <c r="BC85" s="78" t="str">
        <f>REPLACE(INDEX(GroupVertices[Group],MATCH(Edges[[#This Row],[Vertex 2]],GroupVertices[Vertex],0)),1,1,"")</f>
        <v>2</v>
      </c>
      <c r="BD85" s="48">
        <v>0</v>
      </c>
      <c r="BE85" s="49">
        <v>0</v>
      </c>
      <c r="BF85" s="48">
        <v>0</v>
      </c>
      <c r="BG85" s="49">
        <v>0</v>
      </c>
      <c r="BH85" s="48">
        <v>0</v>
      </c>
      <c r="BI85" s="49">
        <v>0</v>
      </c>
      <c r="BJ85" s="48">
        <v>18</v>
      </c>
      <c r="BK85" s="49">
        <v>100</v>
      </c>
      <c r="BL85" s="48">
        <v>18</v>
      </c>
    </row>
    <row r="86" spans="1:64" ht="15">
      <c r="A86" s="64" t="s">
        <v>229</v>
      </c>
      <c r="B86" s="64" t="s">
        <v>233</v>
      </c>
      <c r="C86" s="65" t="s">
        <v>1464</v>
      </c>
      <c r="D86" s="66">
        <v>10</v>
      </c>
      <c r="E86" s="67" t="s">
        <v>136</v>
      </c>
      <c r="F86" s="68">
        <v>12</v>
      </c>
      <c r="G86" s="65"/>
      <c r="H86" s="69"/>
      <c r="I86" s="70"/>
      <c r="J86" s="70"/>
      <c r="K86" s="34" t="s">
        <v>66</v>
      </c>
      <c r="L86" s="77">
        <v>86</v>
      </c>
      <c r="M86" s="77"/>
      <c r="N86" s="72"/>
      <c r="O86" s="79" t="s">
        <v>252</v>
      </c>
      <c r="P86" s="81">
        <v>43503.636921296296</v>
      </c>
      <c r="Q86" s="79" t="s">
        <v>288</v>
      </c>
      <c r="R86" s="79"/>
      <c r="S86" s="79"/>
      <c r="T86" s="79" t="s">
        <v>353</v>
      </c>
      <c r="U86" s="82" t="s">
        <v>383</v>
      </c>
      <c r="V86" s="82" t="s">
        <v>383</v>
      </c>
      <c r="W86" s="81">
        <v>43503.636921296296</v>
      </c>
      <c r="X86" s="82" t="s">
        <v>450</v>
      </c>
      <c r="Y86" s="79"/>
      <c r="Z86" s="79"/>
      <c r="AA86" s="85" t="s">
        <v>510</v>
      </c>
      <c r="AB86" s="79"/>
      <c r="AC86" s="79" t="b">
        <v>0</v>
      </c>
      <c r="AD86" s="79">
        <v>0</v>
      </c>
      <c r="AE86" s="85" t="s">
        <v>530</v>
      </c>
      <c r="AF86" s="79" t="b">
        <v>0</v>
      </c>
      <c r="AG86" s="79" t="s">
        <v>532</v>
      </c>
      <c r="AH86" s="79"/>
      <c r="AI86" s="85" t="s">
        <v>530</v>
      </c>
      <c r="AJ86" s="79" t="b">
        <v>0</v>
      </c>
      <c r="AK86" s="79">
        <v>1</v>
      </c>
      <c r="AL86" s="85" t="s">
        <v>530</v>
      </c>
      <c r="AM86" s="79" t="s">
        <v>535</v>
      </c>
      <c r="AN86" s="79" t="b">
        <v>0</v>
      </c>
      <c r="AO86" s="85" t="s">
        <v>510</v>
      </c>
      <c r="AP86" s="79" t="s">
        <v>176</v>
      </c>
      <c r="AQ86" s="79">
        <v>0</v>
      </c>
      <c r="AR86" s="79">
        <v>0</v>
      </c>
      <c r="AS86" s="79"/>
      <c r="AT86" s="79"/>
      <c r="AU86" s="79"/>
      <c r="AV86" s="79"/>
      <c r="AW86" s="79"/>
      <c r="AX86" s="79"/>
      <c r="AY86" s="79"/>
      <c r="AZ86" s="79"/>
      <c r="BA86">
        <v>8</v>
      </c>
      <c r="BB86" s="78" t="str">
        <f>REPLACE(INDEX(GroupVertices[Group],MATCH(Edges[[#This Row],[Vertex 1]],GroupVertices[Vertex],0)),1,1,"")</f>
        <v>1</v>
      </c>
      <c r="BC86" s="78" t="str">
        <f>REPLACE(INDEX(GroupVertices[Group],MATCH(Edges[[#This Row],[Vertex 2]],GroupVertices[Vertex],0)),1,1,"")</f>
        <v>2</v>
      </c>
      <c r="BD86" s="48"/>
      <c r="BE86" s="49"/>
      <c r="BF86" s="48"/>
      <c r="BG86" s="49"/>
      <c r="BH86" s="48"/>
      <c r="BI86" s="49"/>
      <c r="BJ86" s="48"/>
      <c r="BK86" s="49"/>
      <c r="BL86" s="48"/>
    </row>
    <row r="87" spans="1:64" ht="15">
      <c r="A87" s="64" t="s">
        <v>229</v>
      </c>
      <c r="B87" s="64" t="s">
        <v>230</v>
      </c>
      <c r="C87" s="65" t="s">
        <v>1464</v>
      </c>
      <c r="D87" s="66">
        <v>10</v>
      </c>
      <c r="E87" s="67" t="s">
        <v>136</v>
      </c>
      <c r="F87" s="68">
        <v>12</v>
      </c>
      <c r="G87" s="65"/>
      <c r="H87" s="69"/>
      <c r="I87" s="70"/>
      <c r="J87" s="70"/>
      <c r="K87" s="34" t="s">
        <v>65</v>
      </c>
      <c r="L87" s="77">
        <v>87</v>
      </c>
      <c r="M87" s="77"/>
      <c r="N87" s="72"/>
      <c r="O87" s="79" t="s">
        <v>252</v>
      </c>
      <c r="P87" s="81">
        <v>43503.636921296296</v>
      </c>
      <c r="Q87" s="79" t="s">
        <v>288</v>
      </c>
      <c r="R87" s="79"/>
      <c r="S87" s="79"/>
      <c r="T87" s="79" t="s">
        <v>353</v>
      </c>
      <c r="U87" s="82" t="s">
        <v>383</v>
      </c>
      <c r="V87" s="82" t="s">
        <v>383</v>
      </c>
      <c r="W87" s="81">
        <v>43503.636921296296</v>
      </c>
      <c r="X87" s="82" t="s">
        <v>450</v>
      </c>
      <c r="Y87" s="79"/>
      <c r="Z87" s="79"/>
      <c r="AA87" s="85" t="s">
        <v>510</v>
      </c>
      <c r="AB87" s="79"/>
      <c r="AC87" s="79" t="b">
        <v>0</v>
      </c>
      <c r="AD87" s="79">
        <v>0</v>
      </c>
      <c r="AE87" s="85" t="s">
        <v>530</v>
      </c>
      <c r="AF87" s="79" t="b">
        <v>0</v>
      </c>
      <c r="AG87" s="79" t="s">
        <v>532</v>
      </c>
      <c r="AH87" s="79"/>
      <c r="AI87" s="85" t="s">
        <v>530</v>
      </c>
      <c r="AJ87" s="79" t="b">
        <v>0</v>
      </c>
      <c r="AK87" s="79">
        <v>1</v>
      </c>
      <c r="AL87" s="85" t="s">
        <v>530</v>
      </c>
      <c r="AM87" s="79" t="s">
        <v>535</v>
      </c>
      <c r="AN87" s="79" t="b">
        <v>0</v>
      </c>
      <c r="AO87" s="85" t="s">
        <v>510</v>
      </c>
      <c r="AP87" s="79" t="s">
        <v>176</v>
      </c>
      <c r="AQ87" s="79">
        <v>0</v>
      </c>
      <c r="AR87" s="79">
        <v>0</v>
      </c>
      <c r="AS87" s="79"/>
      <c r="AT87" s="79"/>
      <c r="AU87" s="79"/>
      <c r="AV87" s="79"/>
      <c r="AW87" s="79"/>
      <c r="AX87" s="79"/>
      <c r="AY87" s="79"/>
      <c r="AZ87" s="79"/>
      <c r="BA87">
        <v>7</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18</v>
      </c>
      <c r="BK87" s="49">
        <v>100</v>
      </c>
      <c r="BL87" s="48">
        <v>18</v>
      </c>
    </row>
    <row r="88" spans="1:64" ht="15">
      <c r="A88" s="64" t="s">
        <v>229</v>
      </c>
      <c r="B88" s="64" t="s">
        <v>230</v>
      </c>
      <c r="C88" s="65" t="s">
        <v>1464</v>
      </c>
      <c r="D88" s="66">
        <v>10</v>
      </c>
      <c r="E88" s="67" t="s">
        <v>136</v>
      </c>
      <c r="F88" s="68">
        <v>12</v>
      </c>
      <c r="G88" s="65"/>
      <c r="H88" s="69"/>
      <c r="I88" s="70"/>
      <c r="J88" s="70"/>
      <c r="K88" s="34" t="s">
        <v>65</v>
      </c>
      <c r="L88" s="77">
        <v>88</v>
      </c>
      <c r="M88" s="77"/>
      <c r="N88" s="72"/>
      <c r="O88" s="79" t="s">
        <v>252</v>
      </c>
      <c r="P88" s="81">
        <v>43503.69170138889</v>
      </c>
      <c r="Q88" s="79" t="s">
        <v>279</v>
      </c>
      <c r="R88" s="79"/>
      <c r="S88" s="79"/>
      <c r="T88" s="79" t="s">
        <v>348</v>
      </c>
      <c r="U88" s="79"/>
      <c r="V88" s="82" t="s">
        <v>407</v>
      </c>
      <c r="W88" s="81">
        <v>43503.69170138889</v>
      </c>
      <c r="X88" s="82" t="s">
        <v>441</v>
      </c>
      <c r="Y88" s="79"/>
      <c r="Z88" s="79"/>
      <c r="AA88" s="85" t="s">
        <v>501</v>
      </c>
      <c r="AB88" s="79"/>
      <c r="AC88" s="79" t="b">
        <v>0</v>
      </c>
      <c r="AD88" s="79">
        <v>0</v>
      </c>
      <c r="AE88" s="85" t="s">
        <v>530</v>
      </c>
      <c r="AF88" s="79" t="b">
        <v>0</v>
      </c>
      <c r="AG88" s="79" t="s">
        <v>532</v>
      </c>
      <c r="AH88" s="79"/>
      <c r="AI88" s="85" t="s">
        <v>530</v>
      </c>
      <c r="AJ88" s="79" t="b">
        <v>0</v>
      </c>
      <c r="AK88" s="79">
        <v>1</v>
      </c>
      <c r="AL88" s="85" t="s">
        <v>500</v>
      </c>
      <c r="AM88" s="79" t="s">
        <v>535</v>
      </c>
      <c r="AN88" s="79" t="b">
        <v>0</v>
      </c>
      <c r="AO88" s="85" t="s">
        <v>500</v>
      </c>
      <c r="AP88" s="79" t="s">
        <v>176</v>
      </c>
      <c r="AQ88" s="79">
        <v>0</v>
      </c>
      <c r="AR88" s="79">
        <v>0</v>
      </c>
      <c r="AS88" s="79"/>
      <c r="AT88" s="79"/>
      <c r="AU88" s="79"/>
      <c r="AV88" s="79"/>
      <c r="AW88" s="79"/>
      <c r="AX88" s="79"/>
      <c r="AY88" s="79"/>
      <c r="AZ88" s="79"/>
      <c r="BA88">
        <v>7</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229</v>
      </c>
      <c r="B89" s="64" t="s">
        <v>233</v>
      </c>
      <c r="C89" s="65" t="s">
        <v>1464</v>
      </c>
      <c r="D89" s="66">
        <v>10</v>
      </c>
      <c r="E89" s="67" t="s">
        <v>136</v>
      </c>
      <c r="F89" s="68">
        <v>12</v>
      </c>
      <c r="G89" s="65"/>
      <c r="H89" s="69"/>
      <c r="I89" s="70"/>
      <c r="J89" s="70"/>
      <c r="K89" s="34" t="s">
        <v>66</v>
      </c>
      <c r="L89" s="77">
        <v>89</v>
      </c>
      <c r="M89" s="77"/>
      <c r="N89" s="72"/>
      <c r="O89" s="79" t="s">
        <v>252</v>
      </c>
      <c r="P89" s="81">
        <v>43503.7937962963</v>
      </c>
      <c r="Q89" s="79" t="s">
        <v>292</v>
      </c>
      <c r="R89" s="79"/>
      <c r="S89" s="79"/>
      <c r="T89" s="79" t="s">
        <v>356</v>
      </c>
      <c r="U89" s="79"/>
      <c r="V89" s="82" t="s">
        <v>407</v>
      </c>
      <c r="W89" s="81">
        <v>43503.7937962963</v>
      </c>
      <c r="X89" s="82" t="s">
        <v>454</v>
      </c>
      <c r="Y89" s="79"/>
      <c r="Z89" s="79"/>
      <c r="AA89" s="85" t="s">
        <v>514</v>
      </c>
      <c r="AB89" s="79"/>
      <c r="AC89" s="79" t="b">
        <v>0</v>
      </c>
      <c r="AD89" s="79">
        <v>0</v>
      </c>
      <c r="AE89" s="85" t="s">
        <v>530</v>
      </c>
      <c r="AF89" s="79" t="b">
        <v>0</v>
      </c>
      <c r="AG89" s="79" t="s">
        <v>532</v>
      </c>
      <c r="AH89" s="79"/>
      <c r="AI89" s="85" t="s">
        <v>530</v>
      </c>
      <c r="AJ89" s="79" t="b">
        <v>0</v>
      </c>
      <c r="AK89" s="79">
        <v>1</v>
      </c>
      <c r="AL89" s="85" t="s">
        <v>526</v>
      </c>
      <c r="AM89" s="79" t="s">
        <v>535</v>
      </c>
      <c r="AN89" s="79" t="b">
        <v>0</v>
      </c>
      <c r="AO89" s="85" t="s">
        <v>526</v>
      </c>
      <c r="AP89" s="79" t="s">
        <v>176</v>
      </c>
      <c r="AQ89" s="79">
        <v>0</v>
      </c>
      <c r="AR89" s="79">
        <v>0</v>
      </c>
      <c r="AS89" s="79"/>
      <c r="AT89" s="79"/>
      <c r="AU89" s="79"/>
      <c r="AV89" s="79"/>
      <c r="AW89" s="79"/>
      <c r="AX89" s="79"/>
      <c r="AY89" s="79"/>
      <c r="AZ89" s="79"/>
      <c r="BA89">
        <v>8</v>
      </c>
      <c r="BB89" s="78" t="str">
        <f>REPLACE(INDEX(GroupVertices[Group],MATCH(Edges[[#This Row],[Vertex 1]],GroupVertices[Vertex],0)),1,1,"")</f>
        <v>1</v>
      </c>
      <c r="BC89" s="78" t="str">
        <f>REPLACE(INDEX(GroupVertices[Group],MATCH(Edges[[#This Row],[Vertex 2]],GroupVertices[Vertex],0)),1,1,"")</f>
        <v>2</v>
      </c>
      <c r="BD89" s="48">
        <v>0</v>
      </c>
      <c r="BE89" s="49">
        <v>0</v>
      </c>
      <c r="BF89" s="48">
        <v>0</v>
      </c>
      <c r="BG89" s="49">
        <v>0</v>
      </c>
      <c r="BH89" s="48">
        <v>0</v>
      </c>
      <c r="BI89" s="49">
        <v>0</v>
      </c>
      <c r="BJ89" s="48">
        <v>21</v>
      </c>
      <c r="BK89" s="49">
        <v>100</v>
      </c>
      <c r="BL89" s="48">
        <v>21</v>
      </c>
    </row>
    <row r="90" spans="1:64" ht="15">
      <c r="A90" s="64" t="s">
        <v>229</v>
      </c>
      <c r="B90" s="64" t="s">
        <v>230</v>
      </c>
      <c r="C90" s="65" t="s">
        <v>1464</v>
      </c>
      <c r="D90" s="66">
        <v>10</v>
      </c>
      <c r="E90" s="67" t="s">
        <v>136</v>
      </c>
      <c r="F90" s="68">
        <v>12</v>
      </c>
      <c r="G90" s="65"/>
      <c r="H90" s="69"/>
      <c r="I90" s="70"/>
      <c r="J90" s="70"/>
      <c r="K90" s="34" t="s">
        <v>65</v>
      </c>
      <c r="L90" s="77">
        <v>90</v>
      </c>
      <c r="M90" s="77"/>
      <c r="N90" s="72"/>
      <c r="O90" s="79" t="s">
        <v>252</v>
      </c>
      <c r="P90" s="81">
        <v>43504.21388888889</v>
      </c>
      <c r="Q90" s="79" t="s">
        <v>293</v>
      </c>
      <c r="R90" s="79"/>
      <c r="S90" s="79"/>
      <c r="T90" s="79" t="s">
        <v>357</v>
      </c>
      <c r="U90" s="79"/>
      <c r="V90" s="82" t="s">
        <v>407</v>
      </c>
      <c r="W90" s="81">
        <v>43504.21388888889</v>
      </c>
      <c r="X90" s="82" t="s">
        <v>455</v>
      </c>
      <c r="Y90" s="79"/>
      <c r="Z90" s="79"/>
      <c r="AA90" s="85" t="s">
        <v>515</v>
      </c>
      <c r="AB90" s="79"/>
      <c r="AC90" s="79" t="b">
        <v>0</v>
      </c>
      <c r="AD90" s="79">
        <v>0</v>
      </c>
      <c r="AE90" s="85" t="s">
        <v>530</v>
      </c>
      <c r="AF90" s="79" t="b">
        <v>0</v>
      </c>
      <c r="AG90" s="79" t="s">
        <v>532</v>
      </c>
      <c r="AH90" s="79"/>
      <c r="AI90" s="85" t="s">
        <v>530</v>
      </c>
      <c r="AJ90" s="79" t="b">
        <v>0</v>
      </c>
      <c r="AK90" s="79">
        <v>3</v>
      </c>
      <c r="AL90" s="85" t="s">
        <v>522</v>
      </c>
      <c r="AM90" s="79" t="s">
        <v>540</v>
      </c>
      <c r="AN90" s="79" t="b">
        <v>0</v>
      </c>
      <c r="AO90" s="85" t="s">
        <v>522</v>
      </c>
      <c r="AP90" s="79" t="s">
        <v>176</v>
      </c>
      <c r="AQ90" s="79">
        <v>0</v>
      </c>
      <c r="AR90" s="79">
        <v>0</v>
      </c>
      <c r="AS90" s="79"/>
      <c r="AT90" s="79"/>
      <c r="AU90" s="79"/>
      <c r="AV90" s="79"/>
      <c r="AW90" s="79"/>
      <c r="AX90" s="79"/>
      <c r="AY90" s="79"/>
      <c r="AZ90" s="79"/>
      <c r="BA90">
        <v>7</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20</v>
      </c>
      <c r="BK90" s="49">
        <v>100</v>
      </c>
      <c r="BL90" s="48">
        <v>20</v>
      </c>
    </row>
    <row r="91" spans="1:64" ht="15">
      <c r="A91" s="64" t="s">
        <v>229</v>
      </c>
      <c r="B91" s="64" t="s">
        <v>233</v>
      </c>
      <c r="C91" s="65" t="s">
        <v>1464</v>
      </c>
      <c r="D91" s="66">
        <v>10</v>
      </c>
      <c r="E91" s="67" t="s">
        <v>136</v>
      </c>
      <c r="F91" s="68">
        <v>12</v>
      </c>
      <c r="G91" s="65"/>
      <c r="H91" s="69"/>
      <c r="I91" s="70"/>
      <c r="J91" s="70"/>
      <c r="K91" s="34" t="s">
        <v>66</v>
      </c>
      <c r="L91" s="77">
        <v>91</v>
      </c>
      <c r="M91" s="77"/>
      <c r="N91" s="72"/>
      <c r="O91" s="79" t="s">
        <v>252</v>
      </c>
      <c r="P91" s="81">
        <v>43504.632372685184</v>
      </c>
      <c r="Q91" s="79" t="s">
        <v>294</v>
      </c>
      <c r="R91" s="82" t="s">
        <v>323</v>
      </c>
      <c r="S91" s="79" t="s">
        <v>327</v>
      </c>
      <c r="T91" s="79" t="s">
        <v>358</v>
      </c>
      <c r="U91" s="79"/>
      <c r="V91" s="82" t="s">
        <v>407</v>
      </c>
      <c r="W91" s="81">
        <v>43504.632372685184</v>
      </c>
      <c r="X91" s="82" t="s">
        <v>456</v>
      </c>
      <c r="Y91" s="79"/>
      <c r="Z91" s="79"/>
      <c r="AA91" s="85" t="s">
        <v>516</v>
      </c>
      <c r="AB91" s="79"/>
      <c r="AC91" s="79" t="b">
        <v>0</v>
      </c>
      <c r="AD91" s="79">
        <v>0</v>
      </c>
      <c r="AE91" s="85" t="s">
        <v>530</v>
      </c>
      <c r="AF91" s="79" t="b">
        <v>0</v>
      </c>
      <c r="AG91" s="79" t="s">
        <v>532</v>
      </c>
      <c r="AH91" s="79"/>
      <c r="AI91" s="85" t="s">
        <v>530</v>
      </c>
      <c r="AJ91" s="79" t="b">
        <v>0</v>
      </c>
      <c r="AK91" s="79">
        <v>0</v>
      </c>
      <c r="AL91" s="85" t="s">
        <v>530</v>
      </c>
      <c r="AM91" s="79" t="s">
        <v>535</v>
      </c>
      <c r="AN91" s="79" t="b">
        <v>1</v>
      </c>
      <c r="AO91" s="85" t="s">
        <v>516</v>
      </c>
      <c r="AP91" s="79" t="s">
        <v>176</v>
      </c>
      <c r="AQ91" s="79">
        <v>0</v>
      </c>
      <c r="AR91" s="79">
        <v>0</v>
      </c>
      <c r="AS91" s="79"/>
      <c r="AT91" s="79"/>
      <c r="AU91" s="79"/>
      <c r="AV91" s="79"/>
      <c r="AW91" s="79"/>
      <c r="AX91" s="79"/>
      <c r="AY91" s="79"/>
      <c r="AZ91" s="79"/>
      <c r="BA91">
        <v>8</v>
      </c>
      <c r="BB91" s="78" t="str">
        <f>REPLACE(INDEX(GroupVertices[Group],MATCH(Edges[[#This Row],[Vertex 1]],GroupVertices[Vertex],0)),1,1,"")</f>
        <v>1</v>
      </c>
      <c r="BC91" s="78" t="str">
        <f>REPLACE(INDEX(GroupVertices[Group],MATCH(Edges[[#This Row],[Vertex 2]],GroupVertices[Vertex],0)),1,1,"")</f>
        <v>2</v>
      </c>
      <c r="BD91" s="48">
        <v>0</v>
      </c>
      <c r="BE91" s="49">
        <v>0</v>
      </c>
      <c r="BF91" s="48">
        <v>0</v>
      </c>
      <c r="BG91" s="49">
        <v>0</v>
      </c>
      <c r="BH91" s="48">
        <v>0</v>
      </c>
      <c r="BI91" s="49">
        <v>0</v>
      </c>
      <c r="BJ91" s="48">
        <v>15</v>
      </c>
      <c r="BK91" s="49">
        <v>100</v>
      </c>
      <c r="BL91" s="48">
        <v>15</v>
      </c>
    </row>
    <row r="92" spans="1:64" ht="15">
      <c r="A92" s="64" t="s">
        <v>229</v>
      </c>
      <c r="B92" s="64" t="s">
        <v>233</v>
      </c>
      <c r="C92" s="65" t="s">
        <v>1464</v>
      </c>
      <c r="D92" s="66">
        <v>10</v>
      </c>
      <c r="E92" s="67" t="s">
        <v>136</v>
      </c>
      <c r="F92" s="68">
        <v>12</v>
      </c>
      <c r="G92" s="65"/>
      <c r="H92" s="69"/>
      <c r="I92" s="70"/>
      <c r="J92" s="70"/>
      <c r="K92" s="34" t="s">
        <v>66</v>
      </c>
      <c r="L92" s="77">
        <v>92</v>
      </c>
      <c r="M92" s="77"/>
      <c r="N92" s="72"/>
      <c r="O92" s="79" t="s">
        <v>252</v>
      </c>
      <c r="P92" s="81">
        <v>43504.660474537035</v>
      </c>
      <c r="Q92" s="79" t="s">
        <v>275</v>
      </c>
      <c r="R92" s="79"/>
      <c r="S92" s="79"/>
      <c r="T92" s="79" t="s">
        <v>346</v>
      </c>
      <c r="U92" s="82" t="s">
        <v>375</v>
      </c>
      <c r="V92" s="82" t="s">
        <v>375</v>
      </c>
      <c r="W92" s="81">
        <v>43504.660474537035</v>
      </c>
      <c r="X92" s="82" t="s">
        <v>436</v>
      </c>
      <c r="Y92" s="79"/>
      <c r="Z92" s="79"/>
      <c r="AA92" s="85" t="s">
        <v>496</v>
      </c>
      <c r="AB92" s="79"/>
      <c r="AC92" s="79" t="b">
        <v>0</v>
      </c>
      <c r="AD92" s="79">
        <v>2</v>
      </c>
      <c r="AE92" s="85" t="s">
        <v>530</v>
      </c>
      <c r="AF92" s="79" t="b">
        <v>0</v>
      </c>
      <c r="AG92" s="79" t="s">
        <v>532</v>
      </c>
      <c r="AH92" s="79"/>
      <c r="AI92" s="85" t="s">
        <v>530</v>
      </c>
      <c r="AJ92" s="79" t="b">
        <v>0</v>
      </c>
      <c r="AK92" s="79">
        <v>0</v>
      </c>
      <c r="AL92" s="85" t="s">
        <v>530</v>
      </c>
      <c r="AM92" s="79" t="s">
        <v>535</v>
      </c>
      <c r="AN92" s="79" t="b">
        <v>0</v>
      </c>
      <c r="AO92" s="85" t="s">
        <v>496</v>
      </c>
      <c r="AP92" s="79" t="s">
        <v>176</v>
      </c>
      <c r="AQ92" s="79">
        <v>0</v>
      </c>
      <c r="AR92" s="79">
        <v>0</v>
      </c>
      <c r="AS92" s="79"/>
      <c r="AT92" s="79"/>
      <c r="AU92" s="79"/>
      <c r="AV92" s="79"/>
      <c r="AW92" s="79"/>
      <c r="AX92" s="79"/>
      <c r="AY92" s="79"/>
      <c r="AZ92" s="79"/>
      <c r="BA92">
        <v>8</v>
      </c>
      <c r="BB92" s="78" t="str">
        <f>REPLACE(INDEX(GroupVertices[Group],MATCH(Edges[[#This Row],[Vertex 1]],GroupVertices[Vertex],0)),1,1,"")</f>
        <v>1</v>
      </c>
      <c r="BC92" s="78" t="str">
        <f>REPLACE(INDEX(GroupVertices[Group],MATCH(Edges[[#This Row],[Vertex 2]],GroupVertices[Vertex],0)),1,1,"")</f>
        <v>2</v>
      </c>
      <c r="BD92" s="48"/>
      <c r="BE92" s="49"/>
      <c r="BF92" s="48"/>
      <c r="BG92" s="49"/>
      <c r="BH92" s="48"/>
      <c r="BI92" s="49"/>
      <c r="BJ92" s="48"/>
      <c r="BK92" s="49"/>
      <c r="BL92" s="48"/>
    </row>
    <row r="93" spans="1:64" ht="15">
      <c r="A93" s="64" t="s">
        <v>229</v>
      </c>
      <c r="B93" s="64" t="s">
        <v>230</v>
      </c>
      <c r="C93" s="65" t="s">
        <v>1464</v>
      </c>
      <c r="D93" s="66">
        <v>10</v>
      </c>
      <c r="E93" s="67" t="s">
        <v>136</v>
      </c>
      <c r="F93" s="68">
        <v>12</v>
      </c>
      <c r="G93" s="65"/>
      <c r="H93" s="69"/>
      <c r="I93" s="70"/>
      <c r="J93" s="70"/>
      <c r="K93" s="34" t="s">
        <v>65</v>
      </c>
      <c r="L93" s="77">
        <v>93</v>
      </c>
      <c r="M93" s="77"/>
      <c r="N93" s="72"/>
      <c r="O93" s="79" t="s">
        <v>252</v>
      </c>
      <c r="P93" s="81">
        <v>43504.660474537035</v>
      </c>
      <c r="Q93" s="79" t="s">
        <v>275</v>
      </c>
      <c r="R93" s="79"/>
      <c r="S93" s="79"/>
      <c r="T93" s="79" t="s">
        <v>346</v>
      </c>
      <c r="U93" s="82" t="s">
        <v>375</v>
      </c>
      <c r="V93" s="82" t="s">
        <v>375</v>
      </c>
      <c r="W93" s="81">
        <v>43504.660474537035</v>
      </c>
      <c r="X93" s="82" t="s">
        <v>436</v>
      </c>
      <c r="Y93" s="79"/>
      <c r="Z93" s="79"/>
      <c r="AA93" s="85" t="s">
        <v>496</v>
      </c>
      <c r="AB93" s="79"/>
      <c r="AC93" s="79" t="b">
        <v>0</v>
      </c>
      <c r="AD93" s="79">
        <v>2</v>
      </c>
      <c r="AE93" s="85" t="s">
        <v>530</v>
      </c>
      <c r="AF93" s="79" t="b">
        <v>0</v>
      </c>
      <c r="AG93" s="79" t="s">
        <v>532</v>
      </c>
      <c r="AH93" s="79"/>
      <c r="AI93" s="85" t="s">
        <v>530</v>
      </c>
      <c r="AJ93" s="79" t="b">
        <v>0</v>
      </c>
      <c r="AK93" s="79">
        <v>0</v>
      </c>
      <c r="AL93" s="85" t="s">
        <v>530</v>
      </c>
      <c r="AM93" s="79" t="s">
        <v>535</v>
      </c>
      <c r="AN93" s="79" t="b">
        <v>0</v>
      </c>
      <c r="AO93" s="85" t="s">
        <v>496</v>
      </c>
      <c r="AP93" s="79" t="s">
        <v>176</v>
      </c>
      <c r="AQ93" s="79">
        <v>0</v>
      </c>
      <c r="AR93" s="79">
        <v>0</v>
      </c>
      <c r="AS93" s="79"/>
      <c r="AT93" s="79"/>
      <c r="AU93" s="79"/>
      <c r="AV93" s="79"/>
      <c r="AW93" s="79"/>
      <c r="AX93" s="79"/>
      <c r="AY93" s="79"/>
      <c r="AZ93" s="79"/>
      <c r="BA93">
        <v>7</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229</v>
      </c>
      <c r="B94" s="64" t="s">
        <v>229</v>
      </c>
      <c r="C94" s="65" t="s">
        <v>1463</v>
      </c>
      <c r="D94" s="66">
        <v>7.666666666666667</v>
      </c>
      <c r="E94" s="67" t="s">
        <v>136</v>
      </c>
      <c r="F94" s="68">
        <v>19.666666666666664</v>
      </c>
      <c r="G94" s="65"/>
      <c r="H94" s="69"/>
      <c r="I94" s="70"/>
      <c r="J94" s="70"/>
      <c r="K94" s="34" t="s">
        <v>65</v>
      </c>
      <c r="L94" s="77">
        <v>94</v>
      </c>
      <c r="M94" s="77"/>
      <c r="N94" s="72"/>
      <c r="O94" s="79" t="s">
        <v>176</v>
      </c>
      <c r="P94" s="81">
        <v>43504.68690972222</v>
      </c>
      <c r="Q94" s="79" t="s">
        <v>295</v>
      </c>
      <c r="R94" s="82" t="s">
        <v>324</v>
      </c>
      <c r="S94" s="79" t="s">
        <v>327</v>
      </c>
      <c r="T94" s="79"/>
      <c r="U94" s="79"/>
      <c r="V94" s="82" t="s">
        <v>407</v>
      </c>
      <c r="W94" s="81">
        <v>43504.68690972222</v>
      </c>
      <c r="X94" s="82" t="s">
        <v>457</v>
      </c>
      <c r="Y94" s="79"/>
      <c r="Z94" s="79"/>
      <c r="AA94" s="85" t="s">
        <v>517</v>
      </c>
      <c r="AB94" s="79"/>
      <c r="AC94" s="79" t="b">
        <v>0</v>
      </c>
      <c r="AD94" s="79">
        <v>0</v>
      </c>
      <c r="AE94" s="85" t="s">
        <v>530</v>
      </c>
      <c r="AF94" s="79" t="b">
        <v>0</v>
      </c>
      <c r="AG94" s="79" t="s">
        <v>532</v>
      </c>
      <c r="AH94" s="79"/>
      <c r="AI94" s="85" t="s">
        <v>530</v>
      </c>
      <c r="AJ94" s="79" t="b">
        <v>0</v>
      </c>
      <c r="AK94" s="79">
        <v>0</v>
      </c>
      <c r="AL94" s="85" t="s">
        <v>530</v>
      </c>
      <c r="AM94" s="79" t="s">
        <v>535</v>
      </c>
      <c r="AN94" s="79" t="b">
        <v>1</v>
      </c>
      <c r="AO94" s="85" t="s">
        <v>517</v>
      </c>
      <c r="AP94" s="79" t="s">
        <v>176</v>
      </c>
      <c r="AQ94" s="79">
        <v>0</v>
      </c>
      <c r="AR94" s="79">
        <v>0</v>
      </c>
      <c r="AS94" s="79"/>
      <c r="AT94" s="79"/>
      <c r="AU94" s="79"/>
      <c r="AV94" s="79"/>
      <c r="AW94" s="79"/>
      <c r="AX94" s="79"/>
      <c r="AY94" s="79"/>
      <c r="AZ94" s="79"/>
      <c r="BA94">
        <v>3</v>
      </c>
      <c r="BB94" s="78" t="str">
        <f>REPLACE(INDEX(GroupVertices[Group],MATCH(Edges[[#This Row],[Vertex 1]],GroupVertices[Vertex],0)),1,1,"")</f>
        <v>1</v>
      </c>
      <c r="BC94" s="78" t="str">
        <f>REPLACE(INDEX(GroupVertices[Group],MATCH(Edges[[#This Row],[Vertex 2]],GroupVertices[Vertex],0)),1,1,"")</f>
        <v>1</v>
      </c>
      <c r="BD94" s="48">
        <v>1</v>
      </c>
      <c r="BE94" s="49">
        <v>5.2631578947368425</v>
      </c>
      <c r="BF94" s="48">
        <v>0</v>
      </c>
      <c r="BG94" s="49">
        <v>0</v>
      </c>
      <c r="BH94" s="48">
        <v>0</v>
      </c>
      <c r="BI94" s="49">
        <v>0</v>
      </c>
      <c r="BJ94" s="48">
        <v>18</v>
      </c>
      <c r="BK94" s="49">
        <v>94.73684210526316</v>
      </c>
      <c r="BL94" s="48">
        <v>19</v>
      </c>
    </row>
    <row r="95" spans="1:64" ht="15">
      <c r="A95" s="64" t="s">
        <v>229</v>
      </c>
      <c r="B95" s="64" t="s">
        <v>233</v>
      </c>
      <c r="C95" s="65" t="s">
        <v>1464</v>
      </c>
      <c r="D95" s="66">
        <v>10</v>
      </c>
      <c r="E95" s="67" t="s">
        <v>136</v>
      </c>
      <c r="F95" s="68">
        <v>12</v>
      </c>
      <c r="G95" s="65"/>
      <c r="H95" s="69"/>
      <c r="I95" s="70"/>
      <c r="J95" s="70"/>
      <c r="K95" s="34" t="s">
        <v>66</v>
      </c>
      <c r="L95" s="77">
        <v>95</v>
      </c>
      <c r="M95" s="77"/>
      <c r="N95" s="72"/>
      <c r="O95" s="79" t="s">
        <v>252</v>
      </c>
      <c r="P95" s="81">
        <v>43504.71082175926</v>
      </c>
      <c r="Q95" s="79" t="s">
        <v>276</v>
      </c>
      <c r="R95" s="79"/>
      <c r="S95" s="79"/>
      <c r="T95" s="79"/>
      <c r="U95" s="82" t="s">
        <v>376</v>
      </c>
      <c r="V95" s="82" t="s">
        <v>376</v>
      </c>
      <c r="W95" s="81">
        <v>43504.71082175926</v>
      </c>
      <c r="X95" s="82" t="s">
        <v>437</v>
      </c>
      <c r="Y95" s="79"/>
      <c r="Z95" s="79"/>
      <c r="AA95" s="85" t="s">
        <v>497</v>
      </c>
      <c r="AB95" s="79"/>
      <c r="AC95" s="79" t="b">
        <v>0</v>
      </c>
      <c r="AD95" s="79">
        <v>0</v>
      </c>
      <c r="AE95" s="85" t="s">
        <v>530</v>
      </c>
      <c r="AF95" s="79" t="b">
        <v>0</v>
      </c>
      <c r="AG95" s="79" t="s">
        <v>532</v>
      </c>
      <c r="AH95" s="79"/>
      <c r="AI95" s="85" t="s">
        <v>530</v>
      </c>
      <c r="AJ95" s="79" t="b">
        <v>0</v>
      </c>
      <c r="AK95" s="79">
        <v>0</v>
      </c>
      <c r="AL95" s="85" t="s">
        <v>530</v>
      </c>
      <c r="AM95" s="79" t="s">
        <v>535</v>
      </c>
      <c r="AN95" s="79" t="b">
        <v>0</v>
      </c>
      <c r="AO95" s="85" t="s">
        <v>497</v>
      </c>
      <c r="AP95" s="79" t="s">
        <v>176</v>
      </c>
      <c r="AQ95" s="79">
        <v>0</v>
      </c>
      <c r="AR95" s="79">
        <v>0</v>
      </c>
      <c r="AS95" s="79"/>
      <c r="AT95" s="79"/>
      <c r="AU95" s="79"/>
      <c r="AV95" s="79"/>
      <c r="AW95" s="79"/>
      <c r="AX95" s="79"/>
      <c r="AY95" s="79"/>
      <c r="AZ95" s="79"/>
      <c r="BA95">
        <v>8</v>
      </c>
      <c r="BB95" s="78" t="str">
        <f>REPLACE(INDEX(GroupVertices[Group],MATCH(Edges[[#This Row],[Vertex 1]],GroupVertices[Vertex],0)),1,1,"")</f>
        <v>1</v>
      </c>
      <c r="BC95" s="78" t="str">
        <f>REPLACE(INDEX(GroupVertices[Group],MATCH(Edges[[#This Row],[Vertex 2]],GroupVertices[Vertex],0)),1,1,"")</f>
        <v>2</v>
      </c>
      <c r="BD95" s="48"/>
      <c r="BE95" s="49"/>
      <c r="BF95" s="48"/>
      <c r="BG95" s="49"/>
      <c r="BH95" s="48"/>
      <c r="BI95" s="49"/>
      <c r="BJ95" s="48"/>
      <c r="BK95" s="49"/>
      <c r="BL95" s="48"/>
    </row>
    <row r="96" spans="1:64" ht="15">
      <c r="A96" s="64" t="s">
        <v>229</v>
      </c>
      <c r="B96" s="64" t="s">
        <v>230</v>
      </c>
      <c r="C96" s="65" t="s">
        <v>1464</v>
      </c>
      <c r="D96" s="66">
        <v>10</v>
      </c>
      <c r="E96" s="67" t="s">
        <v>136</v>
      </c>
      <c r="F96" s="68">
        <v>12</v>
      </c>
      <c r="G96" s="65"/>
      <c r="H96" s="69"/>
      <c r="I96" s="70"/>
      <c r="J96" s="70"/>
      <c r="K96" s="34" t="s">
        <v>65</v>
      </c>
      <c r="L96" s="77">
        <v>96</v>
      </c>
      <c r="M96" s="77"/>
      <c r="N96" s="72"/>
      <c r="O96" s="79" t="s">
        <v>252</v>
      </c>
      <c r="P96" s="81">
        <v>43504.71082175926</v>
      </c>
      <c r="Q96" s="79" t="s">
        <v>276</v>
      </c>
      <c r="R96" s="79"/>
      <c r="S96" s="79"/>
      <c r="T96" s="79"/>
      <c r="U96" s="82" t="s">
        <v>376</v>
      </c>
      <c r="V96" s="82" t="s">
        <v>376</v>
      </c>
      <c r="W96" s="81">
        <v>43504.71082175926</v>
      </c>
      <c r="X96" s="82" t="s">
        <v>437</v>
      </c>
      <c r="Y96" s="79"/>
      <c r="Z96" s="79"/>
      <c r="AA96" s="85" t="s">
        <v>497</v>
      </c>
      <c r="AB96" s="79"/>
      <c r="AC96" s="79" t="b">
        <v>0</v>
      </c>
      <c r="AD96" s="79">
        <v>0</v>
      </c>
      <c r="AE96" s="85" t="s">
        <v>530</v>
      </c>
      <c r="AF96" s="79" t="b">
        <v>0</v>
      </c>
      <c r="AG96" s="79" t="s">
        <v>532</v>
      </c>
      <c r="AH96" s="79"/>
      <c r="AI96" s="85" t="s">
        <v>530</v>
      </c>
      <c r="AJ96" s="79" t="b">
        <v>0</v>
      </c>
      <c r="AK96" s="79">
        <v>0</v>
      </c>
      <c r="AL96" s="85" t="s">
        <v>530</v>
      </c>
      <c r="AM96" s="79" t="s">
        <v>535</v>
      </c>
      <c r="AN96" s="79" t="b">
        <v>0</v>
      </c>
      <c r="AO96" s="85" t="s">
        <v>497</v>
      </c>
      <c r="AP96" s="79" t="s">
        <v>176</v>
      </c>
      <c r="AQ96" s="79">
        <v>0</v>
      </c>
      <c r="AR96" s="79">
        <v>0</v>
      </c>
      <c r="AS96" s="79"/>
      <c r="AT96" s="79"/>
      <c r="AU96" s="79"/>
      <c r="AV96" s="79"/>
      <c r="AW96" s="79"/>
      <c r="AX96" s="79"/>
      <c r="AY96" s="79"/>
      <c r="AZ96" s="79"/>
      <c r="BA96">
        <v>7</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229</v>
      </c>
      <c r="B97" s="64" t="s">
        <v>230</v>
      </c>
      <c r="C97" s="65" t="s">
        <v>1464</v>
      </c>
      <c r="D97" s="66">
        <v>10</v>
      </c>
      <c r="E97" s="67" t="s">
        <v>136</v>
      </c>
      <c r="F97" s="68">
        <v>12</v>
      </c>
      <c r="G97" s="65"/>
      <c r="H97" s="69"/>
      <c r="I97" s="70"/>
      <c r="J97" s="70"/>
      <c r="K97" s="34" t="s">
        <v>65</v>
      </c>
      <c r="L97" s="77">
        <v>97</v>
      </c>
      <c r="M97" s="77"/>
      <c r="N97" s="72"/>
      <c r="O97" s="79" t="s">
        <v>252</v>
      </c>
      <c r="P97" s="81">
        <v>43510.54084490741</v>
      </c>
      <c r="Q97" s="79" t="s">
        <v>282</v>
      </c>
      <c r="R97" s="79"/>
      <c r="S97" s="79"/>
      <c r="T97" s="79" t="s">
        <v>348</v>
      </c>
      <c r="U97" s="79"/>
      <c r="V97" s="82" t="s">
        <v>407</v>
      </c>
      <c r="W97" s="81">
        <v>43510.54084490741</v>
      </c>
      <c r="X97" s="82" t="s">
        <v>444</v>
      </c>
      <c r="Y97" s="79"/>
      <c r="Z97" s="79"/>
      <c r="AA97" s="85" t="s">
        <v>504</v>
      </c>
      <c r="AB97" s="79"/>
      <c r="AC97" s="79" t="b">
        <v>0</v>
      </c>
      <c r="AD97" s="79">
        <v>0</v>
      </c>
      <c r="AE97" s="85" t="s">
        <v>530</v>
      </c>
      <c r="AF97" s="79" t="b">
        <v>0</v>
      </c>
      <c r="AG97" s="79" t="s">
        <v>532</v>
      </c>
      <c r="AH97" s="79"/>
      <c r="AI97" s="85" t="s">
        <v>530</v>
      </c>
      <c r="AJ97" s="79" t="b">
        <v>0</v>
      </c>
      <c r="AK97" s="79">
        <v>1</v>
      </c>
      <c r="AL97" s="85" t="s">
        <v>503</v>
      </c>
      <c r="AM97" s="79" t="s">
        <v>535</v>
      </c>
      <c r="AN97" s="79" t="b">
        <v>0</v>
      </c>
      <c r="AO97" s="85" t="s">
        <v>503</v>
      </c>
      <c r="AP97" s="79" t="s">
        <v>176</v>
      </c>
      <c r="AQ97" s="79">
        <v>0</v>
      </c>
      <c r="AR97" s="79">
        <v>0</v>
      </c>
      <c r="AS97" s="79"/>
      <c r="AT97" s="79"/>
      <c r="AU97" s="79"/>
      <c r="AV97" s="79"/>
      <c r="AW97" s="79"/>
      <c r="AX97" s="79"/>
      <c r="AY97" s="79"/>
      <c r="AZ97" s="79"/>
      <c r="BA97">
        <v>7</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229</v>
      </c>
      <c r="B98" s="64" t="s">
        <v>229</v>
      </c>
      <c r="C98" s="65" t="s">
        <v>1463</v>
      </c>
      <c r="D98" s="66">
        <v>7.666666666666667</v>
      </c>
      <c r="E98" s="67" t="s">
        <v>136</v>
      </c>
      <c r="F98" s="68">
        <v>19.666666666666664</v>
      </c>
      <c r="G98" s="65"/>
      <c r="H98" s="69"/>
      <c r="I98" s="70"/>
      <c r="J98" s="70"/>
      <c r="K98" s="34" t="s">
        <v>65</v>
      </c>
      <c r="L98" s="77">
        <v>98</v>
      </c>
      <c r="M98" s="77"/>
      <c r="N98" s="72"/>
      <c r="O98" s="79" t="s">
        <v>176</v>
      </c>
      <c r="P98" s="81">
        <v>43511.92224537037</v>
      </c>
      <c r="Q98" s="79" t="s">
        <v>296</v>
      </c>
      <c r="R98" s="82" t="s">
        <v>317</v>
      </c>
      <c r="S98" s="79" t="s">
        <v>331</v>
      </c>
      <c r="T98" s="79" t="s">
        <v>359</v>
      </c>
      <c r="U98" s="82" t="s">
        <v>384</v>
      </c>
      <c r="V98" s="82" t="s">
        <v>384</v>
      </c>
      <c r="W98" s="81">
        <v>43511.92224537037</v>
      </c>
      <c r="X98" s="82" t="s">
        <v>458</v>
      </c>
      <c r="Y98" s="79"/>
      <c r="Z98" s="79"/>
      <c r="AA98" s="85" t="s">
        <v>518</v>
      </c>
      <c r="AB98" s="79"/>
      <c r="AC98" s="79" t="b">
        <v>0</v>
      </c>
      <c r="AD98" s="79">
        <v>0</v>
      </c>
      <c r="AE98" s="85" t="s">
        <v>530</v>
      </c>
      <c r="AF98" s="79" t="b">
        <v>0</v>
      </c>
      <c r="AG98" s="79" t="s">
        <v>532</v>
      </c>
      <c r="AH98" s="79"/>
      <c r="AI98" s="85" t="s">
        <v>530</v>
      </c>
      <c r="AJ98" s="79" t="b">
        <v>0</v>
      </c>
      <c r="AK98" s="79">
        <v>0</v>
      </c>
      <c r="AL98" s="85" t="s">
        <v>530</v>
      </c>
      <c r="AM98" s="79" t="s">
        <v>540</v>
      </c>
      <c r="AN98" s="79" t="b">
        <v>0</v>
      </c>
      <c r="AO98" s="85" t="s">
        <v>518</v>
      </c>
      <c r="AP98" s="79" t="s">
        <v>176</v>
      </c>
      <c r="AQ98" s="79">
        <v>0</v>
      </c>
      <c r="AR98" s="79">
        <v>0</v>
      </c>
      <c r="AS98" s="79"/>
      <c r="AT98" s="79"/>
      <c r="AU98" s="79"/>
      <c r="AV98" s="79"/>
      <c r="AW98" s="79"/>
      <c r="AX98" s="79"/>
      <c r="AY98" s="79"/>
      <c r="AZ98" s="79"/>
      <c r="BA98">
        <v>3</v>
      </c>
      <c r="BB98" s="78" t="str">
        <f>REPLACE(INDEX(GroupVertices[Group],MATCH(Edges[[#This Row],[Vertex 1]],GroupVertices[Vertex],0)),1,1,"")</f>
        <v>1</v>
      </c>
      <c r="BC98" s="78" t="str">
        <f>REPLACE(INDEX(GroupVertices[Group],MATCH(Edges[[#This Row],[Vertex 2]],GroupVertices[Vertex],0)),1,1,"")</f>
        <v>1</v>
      </c>
      <c r="BD98" s="48">
        <v>3</v>
      </c>
      <c r="BE98" s="49">
        <v>7.5</v>
      </c>
      <c r="BF98" s="48">
        <v>0</v>
      </c>
      <c r="BG98" s="49">
        <v>0</v>
      </c>
      <c r="BH98" s="48">
        <v>0</v>
      </c>
      <c r="BI98" s="49">
        <v>0</v>
      </c>
      <c r="BJ98" s="48">
        <v>37</v>
      </c>
      <c r="BK98" s="49">
        <v>92.5</v>
      </c>
      <c r="BL98" s="48">
        <v>40</v>
      </c>
    </row>
    <row r="99" spans="1:64" ht="15">
      <c r="A99" s="64" t="s">
        <v>229</v>
      </c>
      <c r="B99" s="64" t="s">
        <v>233</v>
      </c>
      <c r="C99" s="65" t="s">
        <v>1464</v>
      </c>
      <c r="D99" s="66">
        <v>10</v>
      </c>
      <c r="E99" s="67" t="s">
        <v>136</v>
      </c>
      <c r="F99" s="68">
        <v>12</v>
      </c>
      <c r="G99" s="65"/>
      <c r="H99" s="69"/>
      <c r="I99" s="70"/>
      <c r="J99" s="70"/>
      <c r="K99" s="34" t="s">
        <v>66</v>
      </c>
      <c r="L99" s="77">
        <v>99</v>
      </c>
      <c r="M99" s="77"/>
      <c r="N99" s="72"/>
      <c r="O99" s="79" t="s">
        <v>252</v>
      </c>
      <c r="P99" s="81">
        <v>43514.71944444445</v>
      </c>
      <c r="Q99" s="79" t="s">
        <v>297</v>
      </c>
      <c r="R99" s="79"/>
      <c r="S99" s="79"/>
      <c r="T99" s="79" t="s">
        <v>360</v>
      </c>
      <c r="U99" s="79"/>
      <c r="V99" s="82" t="s">
        <v>407</v>
      </c>
      <c r="W99" s="81">
        <v>43514.71944444445</v>
      </c>
      <c r="X99" s="82" t="s">
        <v>459</v>
      </c>
      <c r="Y99" s="79"/>
      <c r="Z99" s="79"/>
      <c r="AA99" s="85" t="s">
        <v>519</v>
      </c>
      <c r="AB99" s="79"/>
      <c r="AC99" s="79" t="b">
        <v>0</v>
      </c>
      <c r="AD99" s="79">
        <v>0</v>
      </c>
      <c r="AE99" s="85" t="s">
        <v>530</v>
      </c>
      <c r="AF99" s="79" t="b">
        <v>0</v>
      </c>
      <c r="AG99" s="79" t="s">
        <v>532</v>
      </c>
      <c r="AH99" s="79"/>
      <c r="AI99" s="85" t="s">
        <v>530</v>
      </c>
      <c r="AJ99" s="79" t="b">
        <v>0</v>
      </c>
      <c r="AK99" s="79">
        <v>1</v>
      </c>
      <c r="AL99" s="85" t="s">
        <v>527</v>
      </c>
      <c r="AM99" s="79" t="s">
        <v>540</v>
      </c>
      <c r="AN99" s="79" t="b">
        <v>0</v>
      </c>
      <c r="AO99" s="85" t="s">
        <v>527</v>
      </c>
      <c r="AP99" s="79" t="s">
        <v>176</v>
      </c>
      <c r="AQ99" s="79">
        <v>0</v>
      </c>
      <c r="AR99" s="79">
        <v>0</v>
      </c>
      <c r="AS99" s="79"/>
      <c r="AT99" s="79"/>
      <c r="AU99" s="79"/>
      <c r="AV99" s="79"/>
      <c r="AW99" s="79"/>
      <c r="AX99" s="79"/>
      <c r="AY99" s="79"/>
      <c r="AZ99" s="79"/>
      <c r="BA99">
        <v>8</v>
      </c>
      <c r="BB99" s="78" t="str">
        <f>REPLACE(INDEX(GroupVertices[Group],MATCH(Edges[[#This Row],[Vertex 1]],GroupVertices[Vertex],0)),1,1,"")</f>
        <v>1</v>
      </c>
      <c r="BC99" s="78" t="str">
        <f>REPLACE(INDEX(GroupVertices[Group],MATCH(Edges[[#This Row],[Vertex 2]],GroupVertices[Vertex],0)),1,1,"")</f>
        <v>2</v>
      </c>
      <c r="BD99" s="48">
        <v>2</v>
      </c>
      <c r="BE99" s="49">
        <v>10</v>
      </c>
      <c r="BF99" s="48">
        <v>0</v>
      </c>
      <c r="BG99" s="49">
        <v>0</v>
      </c>
      <c r="BH99" s="48">
        <v>0</v>
      </c>
      <c r="BI99" s="49">
        <v>0</v>
      </c>
      <c r="BJ99" s="48">
        <v>18</v>
      </c>
      <c r="BK99" s="49">
        <v>90</v>
      </c>
      <c r="BL99" s="48">
        <v>20</v>
      </c>
    </row>
    <row r="100" spans="1:64" ht="15">
      <c r="A100" s="64" t="s">
        <v>229</v>
      </c>
      <c r="B100" s="64" t="s">
        <v>230</v>
      </c>
      <c r="C100" s="65" t="s">
        <v>1464</v>
      </c>
      <c r="D100" s="66">
        <v>10</v>
      </c>
      <c r="E100" s="67" t="s">
        <v>136</v>
      </c>
      <c r="F100" s="68">
        <v>12</v>
      </c>
      <c r="G100" s="65"/>
      <c r="H100" s="69"/>
      <c r="I100" s="70"/>
      <c r="J100" s="70"/>
      <c r="K100" s="34" t="s">
        <v>65</v>
      </c>
      <c r="L100" s="77">
        <v>100</v>
      </c>
      <c r="M100" s="77"/>
      <c r="N100" s="72"/>
      <c r="O100" s="79" t="s">
        <v>252</v>
      </c>
      <c r="P100" s="81">
        <v>43514.96528935185</v>
      </c>
      <c r="Q100" s="79" t="s">
        <v>298</v>
      </c>
      <c r="R100" s="79"/>
      <c r="S100" s="79"/>
      <c r="T100" s="79" t="s">
        <v>361</v>
      </c>
      <c r="U100" s="79"/>
      <c r="V100" s="82" t="s">
        <v>407</v>
      </c>
      <c r="W100" s="81">
        <v>43514.96528935185</v>
      </c>
      <c r="X100" s="82" t="s">
        <v>460</v>
      </c>
      <c r="Y100" s="79"/>
      <c r="Z100" s="79"/>
      <c r="AA100" s="85" t="s">
        <v>520</v>
      </c>
      <c r="AB100" s="79"/>
      <c r="AC100" s="79" t="b">
        <v>0</v>
      </c>
      <c r="AD100" s="79">
        <v>0</v>
      </c>
      <c r="AE100" s="85" t="s">
        <v>530</v>
      </c>
      <c r="AF100" s="79" t="b">
        <v>0</v>
      </c>
      <c r="AG100" s="79" t="s">
        <v>532</v>
      </c>
      <c r="AH100" s="79"/>
      <c r="AI100" s="85" t="s">
        <v>530</v>
      </c>
      <c r="AJ100" s="79" t="b">
        <v>0</v>
      </c>
      <c r="AK100" s="79">
        <v>1</v>
      </c>
      <c r="AL100" s="85" t="s">
        <v>523</v>
      </c>
      <c r="AM100" s="79" t="s">
        <v>540</v>
      </c>
      <c r="AN100" s="79" t="b">
        <v>0</v>
      </c>
      <c r="AO100" s="85" t="s">
        <v>523</v>
      </c>
      <c r="AP100" s="79" t="s">
        <v>176</v>
      </c>
      <c r="AQ100" s="79">
        <v>0</v>
      </c>
      <c r="AR100" s="79">
        <v>0</v>
      </c>
      <c r="AS100" s="79"/>
      <c r="AT100" s="79"/>
      <c r="AU100" s="79"/>
      <c r="AV100" s="79"/>
      <c r="AW100" s="79"/>
      <c r="AX100" s="79"/>
      <c r="AY100" s="79"/>
      <c r="AZ100" s="79"/>
      <c r="BA100">
        <v>7</v>
      </c>
      <c r="BB100" s="78" t="str">
        <f>REPLACE(INDEX(GroupVertices[Group],MATCH(Edges[[#This Row],[Vertex 1]],GroupVertices[Vertex],0)),1,1,"")</f>
        <v>1</v>
      </c>
      <c r="BC100" s="78" t="str">
        <f>REPLACE(INDEX(GroupVertices[Group],MATCH(Edges[[#This Row],[Vertex 2]],GroupVertices[Vertex],0)),1,1,"")</f>
        <v>1</v>
      </c>
      <c r="BD100" s="48">
        <v>1</v>
      </c>
      <c r="BE100" s="49">
        <v>4.545454545454546</v>
      </c>
      <c r="BF100" s="48">
        <v>0</v>
      </c>
      <c r="BG100" s="49">
        <v>0</v>
      </c>
      <c r="BH100" s="48">
        <v>0</v>
      </c>
      <c r="BI100" s="49">
        <v>0</v>
      </c>
      <c r="BJ100" s="48">
        <v>21</v>
      </c>
      <c r="BK100" s="49">
        <v>95.45454545454545</v>
      </c>
      <c r="BL100" s="48">
        <v>22</v>
      </c>
    </row>
    <row r="101" spans="1:64" ht="15">
      <c r="A101" s="64" t="s">
        <v>229</v>
      </c>
      <c r="B101" s="64" t="s">
        <v>229</v>
      </c>
      <c r="C101" s="65" t="s">
        <v>1463</v>
      </c>
      <c r="D101" s="66">
        <v>7.666666666666667</v>
      </c>
      <c r="E101" s="67" t="s">
        <v>136</v>
      </c>
      <c r="F101" s="68">
        <v>19.666666666666664</v>
      </c>
      <c r="G101" s="65"/>
      <c r="H101" s="69"/>
      <c r="I101" s="70"/>
      <c r="J101" s="70"/>
      <c r="K101" s="34" t="s">
        <v>65</v>
      </c>
      <c r="L101" s="77">
        <v>101</v>
      </c>
      <c r="M101" s="77"/>
      <c r="N101" s="72"/>
      <c r="O101" s="79" t="s">
        <v>176</v>
      </c>
      <c r="P101" s="81">
        <v>43515.179872685185</v>
      </c>
      <c r="Q101" s="79" t="s">
        <v>299</v>
      </c>
      <c r="R101" s="82" t="s">
        <v>317</v>
      </c>
      <c r="S101" s="79" t="s">
        <v>331</v>
      </c>
      <c r="T101" s="79" t="s">
        <v>362</v>
      </c>
      <c r="U101" s="82" t="s">
        <v>385</v>
      </c>
      <c r="V101" s="82" t="s">
        <v>385</v>
      </c>
      <c r="W101" s="81">
        <v>43515.179872685185</v>
      </c>
      <c r="X101" s="82" t="s">
        <v>461</v>
      </c>
      <c r="Y101" s="79"/>
      <c r="Z101" s="79"/>
      <c r="AA101" s="85" t="s">
        <v>521</v>
      </c>
      <c r="AB101" s="79"/>
      <c r="AC101" s="79" t="b">
        <v>0</v>
      </c>
      <c r="AD101" s="79">
        <v>0</v>
      </c>
      <c r="AE101" s="85" t="s">
        <v>530</v>
      </c>
      <c r="AF101" s="79" t="b">
        <v>0</v>
      </c>
      <c r="AG101" s="79" t="s">
        <v>532</v>
      </c>
      <c r="AH101" s="79"/>
      <c r="AI101" s="85" t="s">
        <v>530</v>
      </c>
      <c r="AJ101" s="79" t="b">
        <v>0</v>
      </c>
      <c r="AK101" s="79">
        <v>0</v>
      </c>
      <c r="AL101" s="85" t="s">
        <v>530</v>
      </c>
      <c r="AM101" s="79" t="s">
        <v>540</v>
      </c>
      <c r="AN101" s="79" t="b">
        <v>0</v>
      </c>
      <c r="AO101" s="85" t="s">
        <v>521</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v>2</v>
      </c>
      <c r="BE101" s="49">
        <v>6.0606060606060606</v>
      </c>
      <c r="BF101" s="48">
        <v>0</v>
      </c>
      <c r="BG101" s="49">
        <v>0</v>
      </c>
      <c r="BH101" s="48">
        <v>0</v>
      </c>
      <c r="BI101" s="49">
        <v>0</v>
      </c>
      <c r="BJ101" s="48">
        <v>31</v>
      </c>
      <c r="BK101" s="49">
        <v>93.93939393939394</v>
      </c>
      <c r="BL101" s="48">
        <v>33</v>
      </c>
    </row>
    <row r="102" spans="1:64" ht="15">
      <c r="A102" s="64" t="s">
        <v>233</v>
      </c>
      <c r="B102" s="64" t="s">
        <v>229</v>
      </c>
      <c r="C102" s="65" t="s">
        <v>1461</v>
      </c>
      <c r="D102" s="66">
        <v>3</v>
      </c>
      <c r="E102" s="67" t="s">
        <v>132</v>
      </c>
      <c r="F102" s="68">
        <v>35</v>
      </c>
      <c r="G102" s="65"/>
      <c r="H102" s="69"/>
      <c r="I102" s="70"/>
      <c r="J102" s="70"/>
      <c r="K102" s="34" t="s">
        <v>66</v>
      </c>
      <c r="L102" s="77">
        <v>102</v>
      </c>
      <c r="M102" s="77"/>
      <c r="N102" s="72"/>
      <c r="O102" s="79" t="s">
        <v>252</v>
      </c>
      <c r="P102" s="81">
        <v>43503.85921296296</v>
      </c>
      <c r="Q102" s="79" t="s">
        <v>291</v>
      </c>
      <c r="R102" s="79"/>
      <c r="S102" s="79"/>
      <c r="T102" s="79" t="s">
        <v>355</v>
      </c>
      <c r="U102" s="79"/>
      <c r="V102" s="82" t="s">
        <v>409</v>
      </c>
      <c r="W102" s="81">
        <v>43503.85921296296</v>
      </c>
      <c r="X102" s="82" t="s">
        <v>453</v>
      </c>
      <c r="Y102" s="79"/>
      <c r="Z102" s="79"/>
      <c r="AA102" s="85" t="s">
        <v>513</v>
      </c>
      <c r="AB102" s="79"/>
      <c r="AC102" s="79" t="b">
        <v>0</v>
      </c>
      <c r="AD102" s="79">
        <v>0</v>
      </c>
      <c r="AE102" s="85" t="s">
        <v>530</v>
      </c>
      <c r="AF102" s="79" t="b">
        <v>0</v>
      </c>
      <c r="AG102" s="79" t="s">
        <v>532</v>
      </c>
      <c r="AH102" s="79"/>
      <c r="AI102" s="85" t="s">
        <v>530</v>
      </c>
      <c r="AJ102" s="79" t="b">
        <v>0</v>
      </c>
      <c r="AK102" s="79">
        <v>1</v>
      </c>
      <c r="AL102" s="85" t="s">
        <v>510</v>
      </c>
      <c r="AM102" s="79" t="s">
        <v>533</v>
      </c>
      <c r="AN102" s="79" t="b">
        <v>0</v>
      </c>
      <c r="AO102" s="85" t="s">
        <v>510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1</v>
      </c>
      <c r="BD102" s="48"/>
      <c r="BE102" s="49"/>
      <c r="BF102" s="48"/>
      <c r="BG102" s="49"/>
      <c r="BH102" s="48"/>
      <c r="BI102" s="49"/>
      <c r="BJ102" s="48"/>
      <c r="BK102" s="49"/>
      <c r="BL102" s="48"/>
    </row>
    <row r="103" spans="1:64" ht="15">
      <c r="A103" s="64" t="s">
        <v>230</v>
      </c>
      <c r="B103" s="64" t="s">
        <v>230</v>
      </c>
      <c r="C103" s="65" t="s">
        <v>1463</v>
      </c>
      <c r="D103" s="66">
        <v>7.666666666666667</v>
      </c>
      <c r="E103" s="67" t="s">
        <v>136</v>
      </c>
      <c r="F103" s="68">
        <v>19.666666666666664</v>
      </c>
      <c r="G103" s="65"/>
      <c r="H103" s="69"/>
      <c r="I103" s="70"/>
      <c r="J103" s="70"/>
      <c r="K103" s="34" t="s">
        <v>65</v>
      </c>
      <c r="L103" s="77">
        <v>103</v>
      </c>
      <c r="M103" s="77"/>
      <c r="N103" s="72"/>
      <c r="O103" s="79" t="s">
        <v>176</v>
      </c>
      <c r="P103" s="81">
        <v>43501.70898148148</v>
      </c>
      <c r="Q103" s="79" t="s">
        <v>300</v>
      </c>
      <c r="R103" s="82" t="s">
        <v>317</v>
      </c>
      <c r="S103" s="79" t="s">
        <v>331</v>
      </c>
      <c r="T103" s="79" t="s">
        <v>363</v>
      </c>
      <c r="U103" s="82" t="s">
        <v>386</v>
      </c>
      <c r="V103" s="82" t="s">
        <v>386</v>
      </c>
      <c r="W103" s="81">
        <v>43501.70898148148</v>
      </c>
      <c r="X103" s="82" t="s">
        <v>462</v>
      </c>
      <c r="Y103" s="79"/>
      <c r="Z103" s="79"/>
      <c r="AA103" s="85" t="s">
        <v>522</v>
      </c>
      <c r="AB103" s="79"/>
      <c r="AC103" s="79" t="b">
        <v>0</v>
      </c>
      <c r="AD103" s="79">
        <v>0</v>
      </c>
      <c r="AE103" s="85" t="s">
        <v>530</v>
      </c>
      <c r="AF103" s="79" t="b">
        <v>0</v>
      </c>
      <c r="AG103" s="79" t="s">
        <v>532</v>
      </c>
      <c r="AH103" s="79"/>
      <c r="AI103" s="85" t="s">
        <v>530</v>
      </c>
      <c r="AJ103" s="79" t="b">
        <v>0</v>
      </c>
      <c r="AK103" s="79">
        <v>3</v>
      </c>
      <c r="AL103" s="85" t="s">
        <v>530</v>
      </c>
      <c r="AM103" s="79" t="s">
        <v>540</v>
      </c>
      <c r="AN103" s="79" t="b">
        <v>0</v>
      </c>
      <c r="AO103" s="85" t="s">
        <v>522</v>
      </c>
      <c r="AP103" s="79" t="s">
        <v>542</v>
      </c>
      <c r="AQ103" s="79">
        <v>0</v>
      </c>
      <c r="AR103" s="79">
        <v>0</v>
      </c>
      <c r="AS103" s="79"/>
      <c r="AT103" s="79"/>
      <c r="AU103" s="79"/>
      <c r="AV103" s="79"/>
      <c r="AW103" s="79"/>
      <c r="AX103" s="79"/>
      <c r="AY103" s="79"/>
      <c r="AZ103" s="79"/>
      <c r="BA103">
        <v>3</v>
      </c>
      <c r="BB103" s="78" t="str">
        <f>REPLACE(INDEX(GroupVertices[Group],MATCH(Edges[[#This Row],[Vertex 1]],GroupVertices[Vertex],0)),1,1,"")</f>
        <v>1</v>
      </c>
      <c r="BC103" s="78" t="str">
        <f>REPLACE(INDEX(GroupVertices[Group],MATCH(Edges[[#This Row],[Vertex 2]],GroupVertices[Vertex],0)),1,1,"")</f>
        <v>1</v>
      </c>
      <c r="BD103" s="48">
        <v>1</v>
      </c>
      <c r="BE103" s="49">
        <v>2.5</v>
      </c>
      <c r="BF103" s="48">
        <v>0</v>
      </c>
      <c r="BG103" s="49">
        <v>0</v>
      </c>
      <c r="BH103" s="48">
        <v>0</v>
      </c>
      <c r="BI103" s="49">
        <v>0</v>
      </c>
      <c r="BJ103" s="48">
        <v>39</v>
      </c>
      <c r="BK103" s="49">
        <v>97.5</v>
      </c>
      <c r="BL103" s="48">
        <v>40</v>
      </c>
    </row>
    <row r="104" spans="1:64" ht="15">
      <c r="A104" s="64" t="s">
        <v>230</v>
      </c>
      <c r="B104" s="64" t="s">
        <v>230</v>
      </c>
      <c r="C104" s="65" t="s">
        <v>1463</v>
      </c>
      <c r="D104" s="66">
        <v>7.666666666666667</v>
      </c>
      <c r="E104" s="67" t="s">
        <v>136</v>
      </c>
      <c r="F104" s="68">
        <v>19.666666666666664</v>
      </c>
      <c r="G104" s="65"/>
      <c r="H104" s="69"/>
      <c r="I104" s="70"/>
      <c r="J104" s="70"/>
      <c r="K104" s="34" t="s">
        <v>65</v>
      </c>
      <c r="L104" s="77">
        <v>104</v>
      </c>
      <c r="M104" s="77"/>
      <c r="N104" s="72"/>
      <c r="O104" s="79" t="s">
        <v>176</v>
      </c>
      <c r="P104" s="81">
        <v>43496.65556712963</v>
      </c>
      <c r="Q104" s="79" t="s">
        <v>301</v>
      </c>
      <c r="R104" s="82" t="s">
        <v>318</v>
      </c>
      <c r="S104" s="79" t="s">
        <v>331</v>
      </c>
      <c r="T104" s="79" t="s">
        <v>364</v>
      </c>
      <c r="U104" s="82" t="s">
        <v>387</v>
      </c>
      <c r="V104" s="82" t="s">
        <v>387</v>
      </c>
      <c r="W104" s="81">
        <v>43496.65556712963</v>
      </c>
      <c r="X104" s="82" t="s">
        <v>463</v>
      </c>
      <c r="Y104" s="79"/>
      <c r="Z104" s="79"/>
      <c r="AA104" s="85" t="s">
        <v>523</v>
      </c>
      <c r="AB104" s="79"/>
      <c r="AC104" s="79" t="b">
        <v>0</v>
      </c>
      <c r="AD104" s="79">
        <v>1</v>
      </c>
      <c r="AE104" s="85" t="s">
        <v>530</v>
      </c>
      <c r="AF104" s="79" t="b">
        <v>0</v>
      </c>
      <c r="AG104" s="79" t="s">
        <v>532</v>
      </c>
      <c r="AH104" s="79"/>
      <c r="AI104" s="85" t="s">
        <v>530</v>
      </c>
      <c r="AJ104" s="79" t="b">
        <v>0</v>
      </c>
      <c r="AK104" s="79">
        <v>1</v>
      </c>
      <c r="AL104" s="85" t="s">
        <v>530</v>
      </c>
      <c r="AM104" s="79" t="s">
        <v>540</v>
      </c>
      <c r="AN104" s="79" t="b">
        <v>0</v>
      </c>
      <c r="AO104" s="85" t="s">
        <v>523</v>
      </c>
      <c r="AP104" s="79" t="s">
        <v>542</v>
      </c>
      <c r="AQ104" s="79">
        <v>0</v>
      </c>
      <c r="AR104" s="79">
        <v>0</v>
      </c>
      <c r="AS104" s="79"/>
      <c r="AT104" s="79"/>
      <c r="AU104" s="79"/>
      <c r="AV104" s="79"/>
      <c r="AW104" s="79"/>
      <c r="AX104" s="79"/>
      <c r="AY104" s="79"/>
      <c r="AZ104" s="79"/>
      <c r="BA104">
        <v>3</v>
      </c>
      <c r="BB104" s="78" t="str">
        <f>REPLACE(INDEX(GroupVertices[Group],MATCH(Edges[[#This Row],[Vertex 1]],GroupVertices[Vertex],0)),1,1,"")</f>
        <v>1</v>
      </c>
      <c r="BC104" s="78" t="str">
        <f>REPLACE(INDEX(GroupVertices[Group],MATCH(Edges[[#This Row],[Vertex 2]],GroupVertices[Vertex],0)),1,1,"")</f>
        <v>1</v>
      </c>
      <c r="BD104" s="48">
        <v>2</v>
      </c>
      <c r="BE104" s="49">
        <v>5.714285714285714</v>
      </c>
      <c r="BF104" s="48">
        <v>0</v>
      </c>
      <c r="BG104" s="49">
        <v>0</v>
      </c>
      <c r="BH104" s="48">
        <v>0</v>
      </c>
      <c r="BI104" s="49">
        <v>0</v>
      </c>
      <c r="BJ104" s="48">
        <v>33</v>
      </c>
      <c r="BK104" s="49">
        <v>94.28571428571429</v>
      </c>
      <c r="BL104" s="48">
        <v>35</v>
      </c>
    </row>
    <row r="105" spans="1:64" ht="15">
      <c r="A105" s="64" t="s">
        <v>230</v>
      </c>
      <c r="B105" s="64" t="s">
        <v>230</v>
      </c>
      <c r="C105" s="65" t="s">
        <v>1463</v>
      </c>
      <c r="D105" s="66">
        <v>7.666666666666667</v>
      </c>
      <c r="E105" s="67" t="s">
        <v>136</v>
      </c>
      <c r="F105" s="68">
        <v>19.666666666666664</v>
      </c>
      <c r="G105" s="65"/>
      <c r="H105" s="69"/>
      <c r="I105" s="70"/>
      <c r="J105" s="70"/>
      <c r="K105" s="34" t="s">
        <v>65</v>
      </c>
      <c r="L105" s="77">
        <v>105</v>
      </c>
      <c r="M105" s="77"/>
      <c r="N105" s="72"/>
      <c r="O105" s="79" t="s">
        <v>176</v>
      </c>
      <c r="P105" s="81">
        <v>43510.655590277776</v>
      </c>
      <c r="Q105" s="79" t="s">
        <v>302</v>
      </c>
      <c r="R105" s="82" t="s">
        <v>318</v>
      </c>
      <c r="S105" s="79" t="s">
        <v>331</v>
      </c>
      <c r="T105" s="79" t="s">
        <v>365</v>
      </c>
      <c r="U105" s="82" t="s">
        <v>388</v>
      </c>
      <c r="V105" s="82" t="s">
        <v>388</v>
      </c>
      <c r="W105" s="81">
        <v>43510.655590277776</v>
      </c>
      <c r="X105" s="82" t="s">
        <v>464</v>
      </c>
      <c r="Y105" s="79"/>
      <c r="Z105" s="79"/>
      <c r="AA105" s="85" t="s">
        <v>524</v>
      </c>
      <c r="AB105" s="79"/>
      <c r="AC105" s="79" t="b">
        <v>0</v>
      </c>
      <c r="AD105" s="79">
        <v>0</v>
      </c>
      <c r="AE105" s="85" t="s">
        <v>530</v>
      </c>
      <c r="AF105" s="79" t="b">
        <v>0</v>
      </c>
      <c r="AG105" s="79" t="s">
        <v>532</v>
      </c>
      <c r="AH105" s="79"/>
      <c r="AI105" s="85" t="s">
        <v>530</v>
      </c>
      <c r="AJ105" s="79" t="b">
        <v>0</v>
      </c>
      <c r="AK105" s="79">
        <v>1</v>
      </c>
      <c r="AL105" s="85" t="s">
        <v>530</v>
      </c>
      <c r="AM105" s="79" t="s">
        <v>540</v>
      </c>
      <c r="AN105" s="79" t="b">
        <v>0</v>
      </c>
      <c r="AO105" s="85" t="s">
        <v>524</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1</v>
      </c>
      <c r="BC105" s="78" t="str">
        <f>REPLACE(INDEX(GroupVertices[Group],MATCH(Edges[[#This Row],[Vertex 2]],GroupVertices[Vertex],0)),1,1,"")</f>
        <v>1</v>
      </c>
      <c r="BD105" s="48">
        <v>1</v>
      </c>
      <c r="BE105" s="49">
        <v>2.9411764705882355</v>
      </c>
      <c r="BF105" s="48">
        <v>0</v>
      </c>
      <c r="BG105" s="49">
        <v>0</v>
      </c>
      <c r="BH105" s="48">
        <v>0</v>
      </c>
      <c r="BI105" s="49">
        <v>0</v>
      </c>
      <c r="BJ105" s="48">
        <v>33</v>
      </c>
      <c r="BK105" s="49">
        <v>97.05882352941177</v>
      </c>
      <c r="BL105" s="48">
        <v>34</v>
      </c>
    </row>
    <row r="106" spans="1:64" ht="15">
      <c r="A106" s="64" t="s">
        <v>233</v>
      </c>
      <c r="B106" s="64" t="s">
        <v>230</v>
      </c>
      <c r="C106" s="65" t="s">
        <v>1462</v>
      </c>
      <c r="D106" s="66">
        <v>5.333333333333334</v>
      </c>
      <c r="E106" s="67" t="s">
        <v>136</v>
      </c>
      <c r="F106" s="68">
        <v>27.333333333333332</v>
      </c>
      <c r="G106" s="65"/>
      <c r="H106" s="69"/>
      <c r="I106" s="70"/>
      <c r="J106" s="70"/>
      <c r="K106" s="34" t="s">
        <v>65</v>
      </c>
      <c r="L106" s="77">
        <v>106</v>
      </c>
      <c r="M106" s="77"/>
      <c r="N106" s="72"/>
      <c r="O106" s="79" t="s">
        <v>252</v>
      </c>
      <c r="P106" s="81">
        <v>43503.85921296296</v>
      </c>
      <c r="Q106" s="79" t="s">
        <v>291</v>
      </c>
      <c r="R106" s="79"/>
      <c r="S106" s="79"/>
      <c r="T106" s="79" t="s">
        <v>355</v>
      </c>
      <c r="U106" s="79"/>
      <c r="V106" s="82" t="s">
        <v>409</v>
      </c>
      <c r="W106" s="81">
        <v>43503.85921296296</v>
      </c>
      <c r="X106" s="82" t="s">
        <v>453</v>
      </c>
      <c r="Y106" s="79"/>
      <c r="Z106" s="79"/>
      <c r="AA106" s="85" t="s">
        <v>513</v>
      </c>
      <c r="AB106" s="79"/>
      <c r="AC106" s="79" t="b">
        <v>0</v>
      </c>
      <c r="AD106" s="79">
        <v>0</v>
      </c>
      <c r="AE106" s="85" t="s">
        <v>530</v>
      </c>
      <c r="AF106" s="79" t="b">
        <v>0</v>
      </c>
      <c r="AG106" s="79" t="s">
        <v>532</v>
      </c>
      <c r="AH106" s="79"/>
      <c r="AI106" s="85" t="s">
        <v>530</v>
      </c>
      <c r="AJ106" s="79" t="b">
        <v>0</v>
      </c>
      <c r="AK106" s="79">
        <v>1</v>
      </c>
      <c r="AL106" s="85" t="s">
        <v>510</v>
      </c>
      <c r="AM106" s="79" t="s">
        <v>533</v>
      </c>
      <c r="AN106" s="79" t="b">
        <v>0</v>
      </c>
      <c r="AO106" s="85" t="s">
        <v>510</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1</v>
      </c>
      <c r="BD106" s="48">
        <v>0</v>
      </c>
      <c r="BE106" s="49">
        <v>0</v>
      </c>
      <c r="BF106" s="48">
        <v>0</v>
      </c>
      <c r="BG106" s="49">
        <v>0</v>
      </c>
      <c r="BH106" s="48">
        <v>0</v>
      </c>
      <c r="BI106" s="49">
        <v>0</v>
      </c>
      <c r="BJ106" s="48">
        <v>19</v>
      </c>
      <c r="BK106" s="49">
        <v>100</v>
      </c>
      <c r="BL106" s="48">
        <v>19</v>
      </c>
    </row>
    <row r="107" spans="1:64" ht="15">
      <c r="A107" s="64" t="s">
        <v>233</v>
      </c>
      <c r="B107" s="64" t="s">
        <v>230</v>
      </c>
      <c r="C107" s="65" t="s">
        <v>1462</v>
      </c>
      <c r="D107" s="66">
        <v>5.333333333333334</v>
      </c>
      <c r="E107" s="67" t="s">
        <v>136</v>
      </c>
      <c r="F107" s="68">
        <v>27.333333333333332</v>
      </c>
      <c r="G107" s="65"/>
      <c r="H107" s="69"/>
      <c r="I107" s="70"/>
      <c r="J107" s="70"/>
      <c r="K107" s="34" t="s">
        <v>65</v>
      </c>
      <c r="L107" s="77">
        <v>107</v>
      </c>
      <c r="M107" s="77"/>
      <c r="N107" s="72"/>
      <c r="O107" s="79" t="s">
        <v>252</v>
      </c>
      <c r="P107" s="81">
        <v>43510.75717592592</v>
      </c>
      <c r="Q107" s="79" t="s">
        <v>303</v>
      </c>
      <c r="R107" s="79"/>
      <c r="S107" s="79"/>
      <c r="T107" s="79" t="s">
        <v>366</v>
      </c>
      <c r="U107" s="79"/>
      <c r="V107" s="82" t="s">
        <v>409</v>
      </c>
      <c r="W107" s="81">
        <v>43510.75717592592</v>
      </c>
      <c r="X107" s="82" t="s">
        <v>465</v>
      </c>
      <c r="Y107" s="79"/>
      <c r="Z107" s="79"/>
      <c r="AA107" s="85" t="s">
        <v>525</v>
      </c>
      <c r="AB107" s="79"/>
      <c r="AC107" s="79" t="b">
        <v>0</v>
      </c>
      <c r="AD107" s="79">
        <v>0</v>
      </c>
      <c r="AE107" s="85" t="s">
        <v>530</v>
      </c>
      <c r="AF107" s="79" t="b">
        <v>0</v>
      </c>
      <c r="AG107" s="79" t="s">
        <v>532</v>
      </c>
      <c r="AH107" s="79"/>
      <c r="AI107" s="85" t="s">
        <v>530</v>
      </c>
      <c r="AJ107" s="79" t="b">
        <v>0</v>
      </c>
      <c r="AK107" s="79">
        <v>1</v>
      </c>
      <c r="AL107" s="85" t="s">
        <v>524</v>
      </c>
      <c r="AM107" s="79" t="s">
        <v>533</v>
      </c>
      <c r="AN107" s="79" t="b">
        <v>0</v>
      </c>
      <c r="AO107" s="85" t="s">
        <v>524</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1</v>
      </c>
      <c r="BD107" s="48">
        <v>0</v>
      </c>
      <c r="BE107" s="49">
        <v>0</v>
      </c>
      <c r="BF107" s="48">
        <v>0</v>
      </c>
      <c r="BG107" s="49">
        <v>0</v>
      </c>
      <c r="BH107" s="48">
        <v>0</v>
      </c>
      <c r="BI107" s="49">
        <v>0</v>
      </c>
      <c r="BJ107" s="48">
        <v>20</v>
      </c>
      <c r="BK107" s="49">
        <v>100</v>
      </c>
      <c r="BL107" s="48">
        <v>20</v>
      </c>
    </row>
    <row r="108" spans="1:64" ht="15">
      <c r="A108" s="64" t="s">
        <v>233</v>
      </c>
      <c r="B108" s="64" t="s">
        <v>233</v>
      </c>
      <c r="C108" s="65" t="s">
        <v>1464</v>
      </c>
      <c r="D108" s="66">
        <v>10</v>
      </c>
      <c r="E108" s="67" t="s">
        <v>136</v>
      </c>
      <c r="F108" s="68">
        <v>12</v>
      </c>
      <c r="G108" s="65"/>
      <c r="H108" s="69"/>
      <c r="I108" s="70"/>
      <c r="J108" s="70"/>
      <c r="K108" s="34" t="s">
        <v>65</v>
      </c>
      <c r="L108" s="77">
        <v>108</v>
      </c>
      <c r="M108" s="77"/>
      <c r="N108" s="72"/>
      <c r="O108" s="79" t="s">
        <v>176</v>
      </c>
      <c r="P108" s="81">
        <v>43503.77501157407</v>
      </c>
      <c r="Q108" s="79" t="s">
        <v>304</v>
      </c>
      <c r="R108" s="82" t="s">
        <v>325</v>
      </c>
      <c r="S108" s="79" t="s">
        <v>331</v>
      </c>
      <c r="T108" s="79" t="s">
        <v>367</v>
      </c>
      <c r="U108" s="82" t="s">
        <v>389</v>
      </c>
      <c r="V108" s="82" t="s">
        <v>389</v>
      </c>
      <c r="W108" s="81">
        <v>43503.77501157407</v>
      </c>
      <c r="X108" s="82" t="s">
        <v>466</v>
      </c>
      <c r="Y108" s="79"/>
      <c r="Z108" s="79"/>
      <c r="AA108" s="85" t="s">
        <v>526</v>
      </c>
      <c r="AB108" s="79"/>
      <c r="AC108" s="79" t="b">
        <v>0</v>
      </c>
      <c r="AD108" s="79">
        <v>1</v>
      </c>
      <c r="AE108" s="85" t="s">
        <v>530</v>
      </c>
      <c r="AF108" s="79" t="b">
        <v>0</v>
      </c>
      <c r="AG108" s="79" t="s">
        <v>532</v>
      </c>
      <c r="AH108" s="79"/>
      <c r="AI108" s="85" t="s">
        <v>530</v>
      </c>
      <c r="AJ108" s="79" t="b">
        <v>0</v>
      </c>
      <c r="AK108" s="79">
        <v>1</v>
      </c>
      <c r="AL108" s="85" t="s">
        <v>530</v>
      </c>
      <c r="AM108" s="79" t="s">
        <v>540</v>
      </c>
      <c r="AN108" s="79" t="b">
        <v>0</v>
      </c>
      <c r="AO108" s="85" t="s">
        <v>526</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2</v>
      </c>
      <c r="BC108" s="78" t="str">
        <f>REPLACE(INDEX(GroupVertices[Group],MATCH(Edges[[#This Row],[Vertex 2]],GroupVertices[Vertex],0)),1,1,"")</f>
        <v>2</v>
      </c>
      <c r="BD108" s="48">
        <v>2</v>
      </c>
      <c r="BE108" s="49">
        <v>5.555555555555555</v>
      </c>
      <c r="BF108" s="48">
        <v>0</v>
      </c>
      <c r="BG108" s="49">
        <v>0</v>
      </c>
      <c r="BH108" s="48">
        <v>0</v>
      </c>
      <c r="BI108" s="49">
        <v>0</v>
      </c>
      <c r="BJ108" s="48">
        <v>34</v>
      </c>
      <c r="BK108" s="49">
        <v>94.44444444444444</v>
      </c>
      <c r="BL108" s="48">
        <v>36</v>
      </c>
    </row>
    <row r="109" spans="1:64" ht="15">
      <c r="A109" s="64" t="s">
        <v>233</v>
      </c>
      <c r="B109" s="64" t="s">
        <v>233</v>
      </c>
      <c r="C109" s="65" t="s">
        <v>1464</v>
      </c>
      <c r="D109" s="66">
        <v>10</v>
      </c>
      <c r="E109" s="67" t="s">
        <v>136</v>
      </c>
      <c r="F109" s="68">
        <v>12</v>
      </c>
      <c r="G109" s="65"/>
      <c r="H109" s="69"/>
      <c r="I109" s="70"/>
      <c r="J109" s="70"/>
      <c r="K109" s="34" t="s">
        <v>65</v>
      </c>
      <c r="L109" s="77">
        <v>109</v>
      </c>
      <c r="M109" s="77"/>
      <c r="N109" s="72"/>
      <c r="O109" s="79" t="s">
        <v>176</v>
      </c>
      <c r="P109" s="81">
        <v>43509.673634259256</v>
      </c>
      <c r="Q109" s="79" t="s">
        <v>305</v>
      </c>
      <c r="R109" s="82" t="s">
        <v>325</v>
      </c>
      <c r="S109" s="79" t="s">
        <v>331</v>
      </c>
      <c r="T109" s="79" t="s">
        <v>368</v>
      </c>
      <c r="U109" s="82" t="s">
        <v>390</v>
      </c>
      <c r="V109" s="82" t="s">
        <v>390</v>
      </c>
      <c r="W109" s="81">
        <v>43509.673634259256</v>
      </c>
      <c r="X109" s="82" t="s">
        <v>467</v>
      </c>
      <c r="Y109" s="79"/>
      <c r="Z109" s="79"/>
      <c r="AA109" s="85" t="s">
        <v>527</v>
      </c>
      <c r="AB109" s="79"/>
      <c r="AC109" s="79" t="b">
        <v>0</v>
      </c>
      <c r="AD109" s="79">
        <v>0</v>
      </c>
      <c r="AE109" s="85" t="s">
        <v>530</v>
      </c>
      <c r="AF109" s="79" t="b">
        <v>0</v>
      </c>
      <c r="AG109" s="79" t="s">
        <v>532</v>
      </c>
      <c r="AH109" s="79"/>
      <c r="AI109" s="85" t="s">
        <v>530</v>
      </c>
      <c r="AJ109" s="79" t="b">
        <v>0</v>
      </c>
      <c r="AK109" s="79">
        <v>0</v>
      </c>
      <c r="AL109" s="85" t="s">
        <v>530</v>
      </c>
      <c r="AM109" s="79" t="s">
        <v>540</v>
      </c>
      <c r="AN109" s="79" t="b">
        <v>0</v>
      </c>
      <c r="AO109" s="85" t="s">
        <v>527</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2</v>
      </c>
      <c r="BD109" s="48">
        <v>2</v>
      </c>
      <c r="BE109" s="49">
        <v>7.142857142857143</v>
      </c>
      <c r="BF109" s="48">
        <v>0</v>
      </c>
      <c r="BG109" s="49">
        <v>0</v>
      </c>
      <c r="BH109" s="48">
        <v>0</v>
      </c>
      <c r="BI109" s="49">
        <v>0</v>
      </c>
      <c r="BJ109" s="48">
        <v>26</v>
      </c>
      <c r="BK109" s="49">
        <v>92.85714285714286</v>
      </c>
      <c r="BL109" s="48">
        <v>28</v>
      </c>
    </row>
    <row r="110" spans="1:64" ht="15">
      <c r="A110" s="64" t="s">
        <v>233</v>
      </c>
      <c r="B110" s="64" t="s">
        <v>233</v>
      </c>
      <c r="C110" s="65" t="s">
        <v>1464</v>
      </c>
      <c r="D110" s="66">
        <v>10</v>
      </c>
      <c r="E110" s="67" t="s">
        <v>136</v>
      </c>
      <c r="F110" s="68">
        <v>12</v>
      </c>
      <c r="G110" s="65"/>
      <c r="H110" s="69"/>
      <c r="I110" s="70"/>
      <c r="J110" s="70"/>
      <c r="K110" s="34" t="s">
        <v>65</v>
      </c>
      <c r="L110" s="77">
        <v>110</v>
      </c>
      <c r="M110" s="77"/>
      <c r="N110" s="72"/>
      <c r="O110" s="79" t="s">
        <v>176</v>
      </c>
      <c r="P110" s="81">
        <v>43515.84307870371</v>
      </c>
      <c r="Q110" s="79" t="s">
        <v>306</v>
      </c>
      <c r="R110" s="79" t="s">
        <v>326</v>
      </c>
      <c r="S110" s="79" t="s">
        <v>333</v>
      </c>
      <c r="T110" s="79" t="s">
        <v>369</v>
      </c>
      <c r="U110" s="82" t="s">
        <v>391</v>
      </c>
      <c r="V110" s="82" t="s">
        <v>391</v>
      </c>
      <c r="W110" s="81">
        <v>43515.84307870371</v>
      </c>
      <c r="X110" s="82" t="s">
        <v>468</v>
      </c>
      <c r="Y110" s="79"/>
      <c r="Z110" s="79"/>
      <c r="AA110" s="85" t="s">
        <v>528</v>
      </c>
      <c r="AB110" s="79"/>
      <c r="AC110" s="79" t="b">
        <v>0</v>
      </c>
      <c r="AD110" s="79">
        <v>0</v>
      </c>
      <c r="AE110" s="85" t="s">
        <v>530</v>
      </c>
      <c r="AF110" s="79" t="b">
        <v>0</v>
      </c>
      <c r="AG110" s="79" t="s">
        <v>532</v>
      </c>
      <c r="AH110" s="79"/>
      <c r="AI110" s="85" t="s">
        <v>530</v>
      </c>
      <c r="AJ110" s="79" t="b">
        <v>0</v>
      </c>
      <c r="AK110" s="79">
        <v>0</v>
      </c>
      <c r="AL110" s="85" t="s">
        <v>530</v>
      </c>
      <c r="AM110" s="79" t="s">
        <v>540</v>
      </c>
      <c r="AN110" s="79" t="b">
        <v>0</v>
      </c>
      <c r="AO110" s="85" t="s">
        <v>528</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37</v>
      </c>
      <c r="BK110" s="49">
        <v>100</v>
      </c>
      <c r="BL110" s="48">
        <v>37</v>
      </c>
    </row>
    <row r="111" spans="1:64" ht="15">
      <c r="A111" s="64" t="s">
        <v>233</v>
      </c>
      <c r="B111" s="64" t="s">
        <v>233</v>
      </c>
      <c r="C111" s="65" t="s">
        <v>1464</v>
      </c>
      <c r="D111" s="66">
        <v>10</v>
      </c>
      <c r="E111" s="67" t="s">
        <v>136</v>
      </c>
      <c r="F111" s="68">
        <v>12</v>
      </c>
      <c r="G111" s="65"/>
      <c r="H111" s="69"/>
      <c r="I111" s="70"/>
      <c r="J111" s="70"/>
      <c r="K111" s="34" t="s">
        <v>65</v>
      </c>
      <c r="L111" s="77">
        <v>111</v>
      </c>
      <c r="M111" s="77"/>
      <c r="N111" s="72"/>
      <c r="O111" s="79" t="s">
        <v>176</v>
      </c>
      <c r="P111" s="81">
        <v>43515.97925925926</v>
      </c>
      <c r="Q111" s="79" t="s">
        <v>307</v>
      </c>
      <c r="R111" s="82" t="s">
        <v>325</v>
      </c>
      <c r="S111" s="79" t="s">
        <v>331</v>
      </c>
      <c r="T111" s="79" t="s">
        <v>370</v>
      </c>
      <c r="U111" s="82" t="s">
        <v>392</v>
      </c>
      <c r="V111" s="82" t="s">
        <v>392</v>
      </c>
      <c r="W111" s="81">
        <v>43515.97925925926</v>
      </c>
      <c r="X111" s="82" t="s">
        <v>469</v>
      </c>
      <c r="Y111" s="79"/>
      <c r="Z111" s="79"/>
      <c r="AA111" s="85" t="s">
        <v>529</v>
      </c>
      <c r="AB111" s="79"/>
      <c r="AC111" s="79" t="b">
        <v>0</v>
      </c>
      <c r="AD111" s="79">
        <v>0</v>
      </c>
      <c r="AE111" s="85" t="s">
        <v>530</v>
      </c>
      <c r="AF111" s="79" t="b">
        <v>0</v>
      </c>
      <c r="AG111" s="79" t="s">
        <v>532</v>
      </c>
      <c r="AH111" s="79"/>
      <c r="AI111" s="85" t="s">
        <v>530</v>
      </c>
      <c r="AJ111" s="79" t="b">
        <v>0</v>
      </c>
      <c r="AK111" s="79">
        <v>0</v>
      </c>
      <c r="AL111" s="85" t="s">
        <v>530</v>
      </c>
      <c r="AM111" s="79" t="s">
        <v>540</v>
      </c>
      <c r="AN111" s="79" t="b">
        <v>0</v>
      </c>
      <c r="AO111" s="85" t="s">
        <v>529</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2</v>
      </c>
      <c r="BD111" s="48">
        <v>2</v>
      </c>
      <c r="BE111" s="49">
        <v>10.526315789473685</v>
      </c>
      <c r="BF111" s="48">
        <v>0</v>
      </c>
      <c r="BG111" s="49">
        <v>0</v>
      </c>
      <c r="BH111" s="48">
        <v>0</v>
      </c>
      <c r="BI111" s="49">
        <v>0</v>
      </c>
      <c r="BJ111" s="48">
        <v>17</v>
      </c>
      <c r="BK111" s="49">
        <v>89.47368421052632</v>
      </c>
      <c r="BL111"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hyperlinks>
    <hyperlink ref="R28" r:id="rId1" display="https://twitter.com/i/web/status/1093894940025937920"/>
    <hyperlink ref="R36" r:id="rId2" display="https://www.optimonk.com/blog/case-study-how-ensembleiq-com-got-40-increase-in-lead-generation/?utm_campaign=case-study-how-ensembleiqcom-got-40-increase-in-lead-generation&amp;utm_medium=social_link&amp;utm_source=missinglettr"/>
    <hyperlink ref="R38" r:id="rId3" display="http://mobileenterprise.edgl.com/news/Measuring-Mobile-Engagement-of-Super-Bowl-XLIX-98032"/>
    <hyperlink ref="R39" r:id="rId4" display="http://mobileenterprise.edgl.com/news/Measuring-Mobile-Engagement-of-Super-Bowl-XLIX-98032"/>
    <hyperlink ref="R40" r:id="rId5" display="https://twitter.com/i/web/status/1095020629474996224"/>
    <hyperlink ref="R43" r:id="rId6" display="https://www.nxtbook.com/nxtbooks/ensembleiq/pg_201902/index.php#/2"/>
    <hyperlink ref="R47" r:id="rId7" display="https://www.nxtbook.com/nxtbooks/ensembleiq/conveniencestorenews_201902/index.php#/1"/>
    <hyperlink ref="R48" r:id="rId8" display="https://twitter.com/i/web/status/1095738313783291904"/>
    <hyperlink ref="R49" r:id="rId9" display="https://www.nxtbook.com/nxtbooks/ensembleiq/conveniencestorenews_201902/index.php#/1"/>
    <hyperlink ref="R50" r:id="rId10" display="https://twitter.com/i/web/status/1093894953640644608"/>
    <hyperlink ref="R55" r:id="rId11" display="https://twitter.com/i/web/status/1093923918002311168"/>
    <hyperlink ref="R58" r:id="rId12" display="https://twitter.com/i/web/status/1093923918002311168"/>
    <hyperlink ref="R61" r:id="rId13" display="https://events.ensembleiq.com/rcas-2019"/>
    <hyperlink ref="R63" r:id="rId14" display="https://events.ensembleiq.com/rcas-2019"/>
    <hyperlink ref="R64" r:id="rId15" display="https://events.ensembleiq.com/rcas-2019"/>
    <hyperlink ref="R65" r:id="rId16" display="https://events.ensembleiq.com/rcas-2019"/>
    <hyperlink ref="R67" r:id="rId17" display="https://events.ensembleiq.com/rcas-2019"/>
    <hyperlink ref="R68" r:id="rId18" display="https://events.ensembleiq.com/rcas-2019/208595"/>
    <hyperlink ref="R69" r:id="rId19" display="https://events.ensembleiq.com/rcas-2019"/>
    <hyperlink ref="R71" r:id="rId20" display="https://www.nxtbook.com/nxtbooks/ensembleiq/pg_201902/index.php#/80"/>
    <hyperlink ref="R72" r:id="rId21" display="https://www.nxtbook.com/nxtbooks/ensembleiq/pg_201902/index.php#/80"/>
    <hyperlink ref="R74" r:id="rId22" display="https://lnkd.in/dCKWHts"/>
    <hyperlink ref="R81" r:id="rId23" display="https://twitter.com/i/web/status/1095431355960360960"/>
    <hyperlink ref="R82" r:id="rId24" display="https://twitter.com/i/web/status/1097998265839173633"/>
    <hyperlink ref="R91" r:id="rId25" display="https://twitter.com/i/web/status/1093889846244970496"/>
    <hyperlink ref="R94" r:id="rId26" display="https://twitter.com/i/web/status/1093909609931304960"/>
    <hyperlink ref="R98" r:id="rId27" display="https://events.ensembleiq.com/rcas-2019"/>
    <hyperlink ref="R101" r:id="rId28" display="https://events.ensembleiq.com/rcas-2019"/>
    <hyperlink ref="R103" r:id="rId29" display="https://events.ensembleiq.com/rcas-2019"/>
    <hyperlink ref="R104" r:id="rId30" display="https://events.ensembleiq.com/rcas-2019/208595"/>
    <hyperlink ref="R105" r:id="rId31" display="https://events.ensembleiq.com/rcas-2019/208595"/>
    <hyperlink ref="R108" r:id="rId32" display="https://events.ensembleiq.com/p2plu-bootcamp"/>
    <hyperlink ref="R109" r:id="rId33" display="https://events.ensembleiq.com/p2plu-bootcamp"/>
    <hyperlink ref="R111" r:id="rId34" display="https://events.ensembleiq.com/p2plu-bootcamp"/>
    <hyperlink ref="U25" r:id="rId35" display="https://pbs.twimg.com/media/DywtvnwV4AA8oE7.jpg"/>
    <hyperlink ref="U26" r:id="rId36" display="https://pbs.twimg.com/media/DywtvnwV4AA8oE7.jpg"/>
    <hyperlink ref="U27" r:id="rId37" display="https://pbs.twimg.com/media/DywtvnwV4AA8oE7.jpg"/>
    <hyperlink ref="U36" r:id="rId38" display="https://pbs.twimg.com/media/Dy85kRJXgAATazH.jpg"/>
    <hyperlink ref="U43" r:id="rId39" display="https://pbs.twimg.com/media/DzTwhp3U0AAjfnD.jpg"/>
    <hyperlink ref="U47" r:id="rId40" display="https://pbs.twimg.com/media/DzdRQ8QWkAACMXh.jpg"/>
    <hyperlink ref="U49" r:id="rId41" display="https://pbs.twimg.com/media/DzdRQ8QWkAACMXh.jpg"/>
    <hyperlink ref="U51" r:id="rId42" display="https://pbs.twimg.com/media/Dy5QRw5V4AAqVI_.jpg"/>
    <hyperlink ref="U52" r:id="rId43" display="https://pbs.twimg.com/media/Dy5g3vmU8AADN0m.jpg"/>
    <hyperlink ref="U53" r:id="rId44" display="https://pbs.twimg.com/media/Dy5g3vmU8AADN0m.jpg"/>
    <hyperlink ref="U54" r:id="rId45" display="https://pbs.twimg.com/media/Dy5g3vmU8AADN0m.jpg"/>
    <hyperlink ref="U61" r:id="rId46" display="https://pbs.twimg.com/media/Dy0FEs1XcAA_h_6.jpg"/>
    <hyperlink ref="U63" r:id="rId47" display="https://pbs.twimg.com/media/DzTTrDqXgAED2WJ.jpg"/>
    <hyperlink ref="U64" r:id="rId48" display="https://pbs.twimg.com/media/DzTTrDqXgAED2WJ.jpg"/>
    <hyperlink ref="U65" r:id="rId49" display="https://pbs.twimg.com/media/DzTTrDqXgAED2WJ.jpg"/>
    <hyperlink ref="U66" r:id="rId50" display="https://pbs.twimg.com/media/Dy5g3vmU8AADN0m.jpg"/>
    <hyperlink ref="U67" r:id="rId51" display="https://pbs.twimg.com/media/DzTTrDqXgAED2WJ.jpg"/>
    <hyperlink ref="U68" r:id="rId52" display="https://pbs.twimg.com/media/DzS-nLhXQAErVba.jpg"/>
    <hyperlink ref="U69" r:id="rId53" display="https://pbs.twimg.com/media/DzTTrDqXgAED2WJ.jpg"/>
    <hyperlink ref="U71" r:id="rId54" display="https://pbs.twimg.com/tweet_video_thumb/DzyBiJdW0AImg59.jpg"/>
    <hyperlink ref="U72" r:id="rId55" display="https://pbs.twimg.com/tweet_video_thumb/DzyBiJdW0AImg59.jpg"/>
    <hyperlink ref="U74" r:id="rId56" display="https://pbs.twimg.com/media/DzJLemKX4AAG5yG.jpg"/>
    <hyperlink ref="U75" r:id="rId57" display="https://pbs.twimg.com/media/DywtvnwV4AA8oE7.jpg"/>
    <hyperlink ref="U76" r:id="rId58" display="https://pbs.twimg.com/media/Dyz58CfU0AEEEXj.jpg"/>
    <hyperlink ref="U77" r:id="rId59" display="https://pbs.twimg.com/media/Dyz-6cBUYAEmbul.jpg"/>
    <hyperlink ref="U78" r:id="rId60" display="https://pbs.twimg.com/media/Dy5QRw5V4AAqVI_.jpg"/>
    <hyperlink ref="U79" r:id="rId61" display="https://pbs.twimg.com/media/Dy5g3vmU8AADN0m.jpg"/>
    <hyperlink ref="U84" r:id="rId62" display="https://pbs.twimg.com/media/DywtvnwV4AA8oE7.jpg"/>
    <hyperlink ref="U85" r:id="rId63" display="https://pbs.twimg.com/media/Dyz58CfU0AEEEXj.jpg"/>
    <hyperlink ref="U86" r:id="rId64" display="https://pbs.twimg.com/media/Dyz-6cBUYAEmbul.jpg"/>
    <hyperlink ref="U87" r:id="rId65" display="https://pbs.twimg.com/media/Dyz-6cBUYAEmbul.jpg"/>
    <hyperlink ref="U92" r:id="rId66" display="https://pbs.twimg.com/media/Dy5QRw5V4AAqVI_.jpg"/>
    <hyperlink ref="U93" r:id="rId67" display="https://pbs.twimg.com/media/Dy5QRw5V4AAqVI_.jpg"/>
    <hyperlink ref="U95" r:id="rId68" display="https://pbs.twimg.com/media/Dy5g3vmU8AADN0m.jpg"/>
    <hyperlink ref="U96" r:id="rId69" display="https://pbs.twimg.com/media/Dy5g3vmU8AADN0m.jpg"/>
    <hyperlink ref="U98" r:id="rId70" display="https://pbs.twimg.com/media/DzeprxBWkAIkLpK.jpg"/>
    <hyperlink ref="U101" r:id="rId71" display="https://pbs.twimg.com/media/DzvbXb1W0AE335f.jpg"/>
    <hyperlink ref="U103" r:id="rId72" display="https://pbs.twimg.com/media/DyqDf4AX0AA-xoj.jpg"/>
    <hyperlink ref="U104" r:id="rId73" display="https://pbs.twimg.com/media/DyQB8b2X0AAsuOR.jpg"/>
    <hyperlink ref="U105" r:id="rId74" display="https://pbs.twimg.com/media/DzYINSFX4AUMl-g.jpg"/>
    <hyperlink ref="U108" r:id="rId75" display="https://pbs.twimg.com/media/Dy0scSOXcAAjJnN.jpg"/>
    <hyperlink ref="U109" r:id="rId76" display="https://pbs.twimg.com/media/DzTEkWfX4AEh4xB.jpg"/>
    <hyperlink ref="U110" r:id="rId77" display="https://pbs.twimg.com/media/Dzy183KX0AEI4KM.jpg"/>
    <hyperlink ref="U111" r:id="rId78" display="https://pbs.twimg.com/media/Dzzi1cQWwAAyUg0.jpg"/>
    <hyperlink ref="V3" r:id="rId79" display="http://pbs.twimg.com/profile_images/1741390932/Typewriter_normal.jpg"/>
    <hyperlink ref="V4" r:id="rId80" display="http://pbs.twimg.com/profile_images/1741390932/Typewriter_normal.jpg"/>
    <hyperlink ref="V5" r:id="rId81" display="http://pbs.twimg.com/profile_images/1741390932/Typewriter_normal.jpg"/>
    <hyperlink ref="V6" r:id="rId82" display="http://pbs.twimg.com/profile_images/1062167637487022081/ty_uNdI9_normal.jpg"/>
    <hyperlink ref="V7" r:id="rId83" display="http://pbs.twimg.com/profile_images/1062167637487022081/ty_uNdI9_normal.jpg"/>
    <hyperlink ref="V8" r:id="rId84" display="http://pbs.twimg.com/profile_images/1062167637487022081/ty_uNdI9_normal.jpg"/>
    <hyperlink ref="V9" r:id="rId85" display="http://pbs.twimg.com/profile_images/1062167637487022081/ty_uNdI9_normal.jpg"/>
    <hyperlink ref="V10" r:id="rId86" display="http://pbs.twimg.com/profile_images/1062167637487022081/ty_uNdI9_normal.jpg"/>
    <hyperlink ref="V11" r:id="rId87" display="http://pbs.twimg.com/profile_images/1062167637487022081/ty_uNdI9_normal.jpg"/>
    <hyperlink ref="V12" r:id="rId88" display="http://pbs.twimg.com/profile_images/1095685997894029312/SuyDdSdJ_normal.jpg"/>
    <hyperlink ref="V13" r:id="rId89" display="http://pbs.twimg.com/profile_images/1095685997894029312/SuyDdSdJ_normal.jpg"/>
    <hyperlink ref="V14" r:id="rId90" display="http://pbs.twimg.com/profile_images/723584373556174848/kb8vEhbq_normal.jpg"/>
    <hyperlink ref="V15" r:id="rId91" display="http://pbs.twimg.com/profile_images/723584373556174848/kb8vEhbq_normal.jpg"/>
    <hyperlink ref="V16" r:id="rId92" display="http://pbs.twimg.com/profile_images/723584373556174848/kb8vEhbq_normal.jpg"/>
    <hyperlink ref="V17" r:id="rId93" display="http://pbs.twimg.com/profile_images/723584373556174848/kb8vEhbq_normal.jpg"/>
    <hyperlink ref="V18" r:id="rId94" display="http://pbs.twimg.com/profile_images/905117876398555138/733gCIHj_normal.jpg"/>
    <hyperlink ref="V19" r:id="rId95" display="http://pbs.twimg.com/profile_images/723584373556174848/kb8vEhbq_normal.jpg"/>
    <hyperlink ref="V20" r:id="rId96" display="http://pbs.twimg.com/profile_images/723584373556174848/kb8vEhbq_normal.jpg"/>
    <hyperlink ref="V21" r:id="rId97" display="http://pbs.twimg.com/profile_images/723584373556174848/kb8vEhbq_normal.jpg"/>
    <hyperlink ref="V22" r:id="rId98" display="http://pbs.twimg.com/profile_images/723584373556174848/kb8vEhbq_normal.jpg"/>
    <hyperlink ref="V23" r:id="rId99" display="http://pbs.twimg.com/profile_images/723584373556174848/kb8vEhbq_normal.jpg"/>
    <hyperlink ref="V24" r:id="rId100" display="http://pbs.twimg.com/profile_images/723584373556174848/kb8vEhbq_normal.jpg"/>
    <hyperlink ref="V25" r:id="rId101" display="https://pbs.twimg.com/media/DywtvnwV4AA8oE7.jpg"/>
    <hyperlink ref="V26" r:id="rId102" display="https://pbs.twimg.com/media/DywtvnwV4AA8oE7.jpg"/>
    <hyperlink ref="V27" r:id="rId103" display="https://pbs.twimg.com/media/DywtvnwV4AA8oE7.jpg"/>
    <hyperlink ref="V28" r:id="rId104" display="http://pbs.twimg.com/profile_images/723584373556174848/kb8vEhbq_normal.jpg"/>
    <hyperlink ref="V29" r:id="rId105" display="http://pbs.twimg.com/profile_images/723584373556174848/kb8vEhbq_normal.jpg"/>
    <hyperlink ref="V30" r:id="rId106" display="http://pbs.twimg.com/profile_images/723584373556174848/kb8vEhbq_normal.jpg"/>
    <hyperlink ref="V31" r:id="rId107" display="http://pbs.twimg.com/profile_images/723584373556174848/kb8vEhbq_normal.jpg"/>
    <hyperlink ref="V32" r:id="rId108" display="http://pbs.twimg.com/profile_images/723584373556174848/kb8vEhbq_normal.jpg"/>
    <hyperlink ref="V33" r:id="rId109" display="http://pbs.twimg.com/profile_images/723584373556174848/kb8vEhbq_normal.jpg"/>
    <hyperlink ref="V34" r:id="rId110" display="http://pbs.twimg.com/profile_images/723584373556174848/kb8vEhbq_normal.jpg"/>
    <hyperlink ref="V35" r:id="rId111" display="http://abs.twimg.com/sticky/default_profile_images/default_profile_normal.png"/>
    <hyperlink ref="V36" r:id="rId112" display="https://pbs.twimg.com/media/Dy85kRJXgAATazH.jpg"/>
    <hyperlink ref="V37" r:id="rId113" display="http://pbs.twimg.com/profile_images/511238431112851456/ZkDgqGXK_normal.png"/>
    <hyperlink ref="V38" r:id="rId114" display="http://pbs.twimg.com/profile_images/998487985950609408/hWPkG7sy_normal.jpg"/>
    <hyperlink ref="V39" r:id="rId115" display="http://pbs.twimg.com/profile_images/998487985950609408/hWPkG7sy_normal.jpg"/>
    <hyperlink ref="V40" r:id="rId116" display="http://pbs.twimg.com/profile_images/1086009795478319104/X1U6Oa6H_normal.jpg"/>
    <hyperlink ref="V41" r:id="rId117" display="http://pbs.twimg.com/profile_images/470571129967751168/MD6KDHWR_normal.jpeg"/>
    <hyperlink ref="V42" r:id="rId118" display="http://pbs.twimg.com/profile_images/1095411143236034562/QnKVf5k8_normal.jpg"/>
    <hyperlink ref="V43" r:id="rId119" display="https://pbs.twimg.com/media/DzTwhp3U0AAjfnD.jpg"/>
    <hyperlink ref="V44" r:id="rId120" display="http://pbs.twimg.com/profile_images/879541226961285120/jQ3mMbuY_normal.jpg"/>
    <hyperlink ref="V45" r:id="rId121" display="http://pbs.twimg.com/profile_images/879541226961285120/jQ3mMbuY_normal.jpg"/>
    <hyperlink ref="V46" r:id="rId122" display="http://pbs.twimg.com/profile_images/933442473455706112/gp9DOtSx_normal.jpg"/>
    <hyperlink ref="V47" r:id="rId123" display="https://pbs.twimg.com/media/DzdRQ8QWkAACMXh.jpg"/>
    <hyperlink ref="V48" r:id="rId124" display="http://pbs.twimg.com/profile_images/788297097166618624/HDpOiYPc_normal.jpg"/>
    <hyperlink ref="V49" r:id="rId125" display="https://pbs.twimg.com/media/DzdRQ8QWkAACMXh.jpg"/>
    <hyperlink ref="V50" r:id="rId126" display="http://pbs.twimg.com/profile_images/785535689819561984/X5KiijPc_normal.jpg"/>
    <hyperlink ref="V51" r:id="rId127" display="https://pbs.twimg.com/media/Dy5QRw5V4AAqVI_.jpg"/>
    <hyperlink ref="V52" r:id="rId128" display="https://pbs.twimg.com/media/Dy5g3vmU8AADN0m.jpg"/>
    <hyperlink ref="V53" r:id="rId129" display="https://pbs.twimg.com/media/Dy5g3vmU8AADN0m.jpg"/>
    <hyperlink ref="V54" r:id="rId130" display="https://pbs.twimg.com/media/Dy5g3vmU8AADN0m.jpg"/>
    <hyperlink ref="V55" r:id="rId131" display="http://pbs.twimg.com/profile_images/905117876398555138/733gCIHj_normal.jpg"/>
    <hyperlink ref="V56" r:id="rId132" display="http://pbs.twimg.com/profile_images/785535689819561984/X5KiijPc_normal.jpg"/>
    <hyperlink ref="V57" r:id="rId133" display="http://pbs.twimg.com/profile_images/905117876398555138/733gCIHj_normal.jpg"/>
    <hyperlink ref="V58" r:id="rId134" display="http://pbs.twimg.com/profile_images/905117876398555138/733gCIHj_normal.jpg"/>
    <hyperlink ref="V59" r:id="rId135" display="http://pbs.twimg.com/profile_images/785535689819561984/X5KiijPc_normal.jpg"/>
    <hyperlink ref="V60" r:id="rId136" display="http://pbs.twimg.com/profile_images/785535689819561984/X5KiijPc_normal.jpg"/>
    <hyperlink ref="V61" r:id="rId137" display="https://pbs.twimg.com/media/Dy0FEs1XcAA_h_6.jpg"/>
    <hyperlink ref="V62" r:id="rId138" display="http://pbs.twimg.com/profile_images/785535689819561984/X5KiijPc_normal.jpg"/>
    <hyperlink ref="V63" r:id="rId139" display="https://pbs.twimg.com/media/DzTTrDqXgAED2WJ.jpg"/>
    <hyperlink ref="V64" r:id="rId140" display="https://pbs.twimg.com/media/DzTTrDqXgAED2WJ.jpg"/>
    <hyperlink ref="V65" r:id="rId141" display="https://pbs.twimg.com/media/DzTTrDqXgAED2WJ.jpg"/>
    <hyperlink ref="V66" r:id="rId142" display="https://pbs.twimg.com/media/Dy5g3vmU8AADN0m.jpg"/>
    <hyperlink ref="V67" r:id="rId143" display="https://pbs.twimg.com/media/DzTTrDqXgAED2WJ.jpg"/>
    <hyperlink ref="V68" r:id="rId144" display="https://pbs.twimg.com/media/DzS-nLhXQAErVba.jpg"/>
    <hyperlink ref="V69" r:id="rId145" display="https://pbs.twimg.com/media/DzTTrDqXgAED2WJ.jpg"/>
    <hyperlink ref="V70" r:id="rId146" display="http://pbs.twimg.com/profile_images/785535689819561984/X5KiijPc_normal.jpg"/>
    <hyperlink ref="V71" r:id="rId147" display="https://pbs.twimg.com/tweet_video_thumb/DzyBiJdW0AImg59.jpg"/>
    <hyperlink ref="V72" r:id="rId148" display="https://pbs.twimg.com/tweet_video_thumb/DzyBiJdW0AImg59.jpg"/>
    <hyperlink ref="V73" r:id="rId149" display="http://pbs.twimg.com/profile_images/785535689819561984/X5KiijPc_normal.jpg"/>
    <hyperlink ref="V74" r:id="rId150" display="https://pbs.twimg.com/media/DzJLemKX4AAG5yG.jpg"/>
    <hyperlink ref="V75" r:id="rId151" display="https://pbs.twimg.com/media/DywtvnwV4AA8oE7.jpg"/>
    <hyperlink ref="V76" r:id="rId152" display="https://pbs.twimg.com/media/Dyz58CfU0AEEEXj.jpg"/>
    <hyperlink ref="V77" r:id="rId153" display="https://pbs.twimg.com/media/Dyz-6cBUYAEmbul.jpg"/>
    <hyperlink ref="V78" r:id="rId154" display="https://pbs.twimg.com/media/Dy5QRw5V4AAqVI_.jpg"/>
    <hyperlink ref="V79" r:id="rId155" display="https://pbs.twimg.com/media/Dy5g3vmU8AADN0m.jpg"/>
    <hyperlink ref="V80" r:id="rId156" display="http://pbs.twimg.com/profile_images/785535689819561984/X5KiijPc_normal.jpg"/>
    <hyperlink ref="V81" r:id="rId157" display="http://pbs.twimg.com/profile_images/763785096436461568/Gmu9I3qZ_normal.jpg"/>
    <hyperlink ref="V82" r:id="rId158" display="http://pbs.twimg.com/profile_images/763785096436461568/Gmu9I3qZ_normal.jpg"/>
    <hyperlink ref="V83" r:id="rId159" display="http://pbs.twimg.com/profile_images/877962175997812736/iyfQEmTp_normal.jpg"/>
    <hyperlink ref="V84" r:id="rId160" display="https://pbs.twimg.com/media/DywtvnwV4AA8oE7.jpg"/>
    <hyperlink ref="V85" r:id="rId161" display="https://pbs.twimg.com/media/Dyz58CfU0AEEEXj.jpg"/>
    <hyperlink ref="V86" r:id="rId162" display="https://pbs.twimg.com/media/Dyz-6cBUYAEmbul.jpg"/>
    <hyperlink ref="V87" r:id="rId163" display="https://pbs.twimg.com/media/Dyz-6cBUYAEmbul.jpg"/>
    <hyperlink ref="V88" r:id="rId164" display="http://pbs.twimg.com/profile_images/785535689819561984/X5KiijPc_normal.jpg"/>
    <hyperlink ref="V89" r:id="rId165" display="http://pbs.twimg.com/profile_images/785535689819561984/X5KiijPc_normal.jpg"/>
    <hyperlink ref="V90" r:id="rId166" display="http://pbs.twimg.com/profile_images/785535689819561984/X5KiijPc_normal.jpg"/>
    <hyperlink ref="V91" r:id="rId167" display="http://pbs.twimg.com/profile_images/785535689819561984/X5KiijPc_normal.jpg"/>
    <hyperlink ref="V92" r:id="rId168" display="https://pbs.twimg.com/media/Dy5QRw5V4AAqVI_.jpg"/>
    <hyperlink ref="V93" r:id="rId169" display="https://pbs.twimg.com/media/Dy5QRw5V4AAqVI_.jpg"/>
    <hyperlink ref="V94" r:id="rId170" display="http://pbs.twimg.com/profile_images/785535689819561984/X5KiijPc_normal.jpg"/>
    <hyperlink ref="V95" r:id="rId171" display="https://pbs.twimg.com/media/Dy5g3vmU8AADN0m.jpg"/>
    <hyperlink ref="V96" r:id="rId172" display="https://pbs.twimg.com/media/Dy5g3vmU8AADN0m.jpg"/>
    <hyperlink ref="V97" r:id="rId173" display="http://pbs.twimg.com/profile_images/785535689819561984/X5KiijPc_normal.jpg"/>
    <hyperlink ref="V98" r:id="rId174" display="https://pbs.twimg.com/media/DzeprxBWkAIkLpK.jpg"/>
    <hyperlink ref="V99" r:id="rId175" display="http://pbs.twimg.com/profile_images/785535689819561984/X5KiijPc_normal.jpg"/>
    <hyperlink ref="V100" r:id="rId176" display="http://pbs.twimg.com/profile_images/785535689819561984/X5KiijPc_normal.jpg"/>
    <hyperlink ref="V101" r:id="rId177" display="https://pbs.twimg.com/media/DzvbXb1W0AE335f.jpg"/>
    <hyperlink ref="V102" r:id="rId178" display="http://pbs.twimg.com/profile_images/877962175997812736/iyfQEmTp_normal.jpg"/>
    <hyperlink ref="V103" r:id="rId179" display="https://pbs.twimg.com/media/DyqDf4AX0AA-xoj.jpg"/>
    <hyperlink ref="V104" r:id="rId180" display="https://pbs.twimg.com/media/DyQB8b2X0AAsuOR.jpg"/>
    <hyperlink ref="V105" r:id="rId181" display="https://pbs.twimg.com/media/DzYINSFX4AUMl-g.jpg"/>
    <hyperlink ref="V106" r:id="rId182" display="http://pbs.twimg.com/profile_images/877962175997812736/iyfQEmTp_normal.jpg"/>
    <hyperlink ref="V107" r:id="rId183" display="http://pbs.twimg.com/profile_images/877962175997812736/iyfQEmTp_normal.jpg"/>
    <hyperlink ref="V108" r:id="rId184" display="https://pbs.twimg.com/media/Dy0scSOXcAAjJnN.jpg"/>
    <hyperlink ref="V109" r:id="rId185" display="https://pbs.twimg.com/media/DzTEkWfX4AEh4xB.jpg"/>
    <hyperlink ref="V110" r:id="rId186" display="https://pbs.twimg.com/media/Dzy183KX0AEI4KM.jpg"/>
    <hyperlink ref="V111" r:id="rId187" display="https://pbs.twimg.com/media/Dzzi1cQWwAAyUg0.jpg"/>
    <hyperlink ref="X3" r:id="rId188" display="https://twitter.com/#!/isitgametimeyet/status/1093641100290637824"/>
    <hyperlink ref="X4" r:id="rId189" display="https://twitter.com/#!/isitgametimeyet/status/1093641100290637824"/>
    <hyperlink ref="X5" r:id="rId190" display="https://twitter.com/#!/isitgametimeyet/status/1093641100290637824"/>
    <hyperlink ref="X6" r:id="rId191" display="https://twitter.com/#!/akicmo/status/1093925302831476736"/>
    <hyperlink ref="X7" r:id="rId192" display="https://twitter.com/#!/akicmo/status/1093925302831476736"/>
    <hyperlink ref="X8" r:id="rId193" display="https://twitter.com/#!/akicmo/status/1093925302831476736"/>
    <hyperlink ref="X9" r:id="rId194" display="https://twitter.com/#!/akicmo/status/1093925327380705280"/>
    <hyperlink ref="X10" r:id="rId195" display="https://twitter.com/#!/akicmo/status/1093925327380705280"/>
    <hyperlink ref="X11" r:id="rId196" display="https://twitter.com/#!/akicmo/status/1093925327380705280"/>
    <hyperlink ref="X12" r:id="rId197" display="https://twitter.com/#!/omnitalk/status/1093636270297878529"/>
    <hyperlink ref="X13" r:id="rId198" display="https://twitter.com/#!/omnitalk/status/1093636270297878529"/>
    <hyperlink ref="X14" r:id="rId199" display="https://twitter.com/#!/mk_akitech/status/1093561028179361792"/>
    <hyperlink ref="X15" r:id="rId200" display="https://twitter.com/#!/mk_akitech/status/1093599588831948800"/>
    <hyperlink ref="X16" r:id="rId201" display="https://twitter.com/#!/mk_akitech/status/1093599588831948800"/>
    <hyperlink ref="X17" r:id="rId202" display="https://twitter.com/#!/mk_akitech/status/1093600496999378945"/>
    <hyperlink ref="X18" r:id="rId203" display="https://twitter.com/#!/akiunlocks/status/1093911714536386561"/>
    <hyperlink ref="X19" r:id="rId204" display="https://twitter.com/#!/mk_akitech/status/1093561028179361792"/>
    <hyperlink ref="X20" r:id="rId205" display="https://twitter.com/#!/mk_akitech/status/1093561028179361792"/>
    <hyperlink ref="X21" r:id="rId206" display="https://twitter.com/#!/mk_akitech/status/1093599588831948800"/>
    <hyperlink ref="X22" r:id="rId207" display="https://twitter.com/#!/mk_akitech/status/1093599588831948800"/>
    <hyperlink ref="X23" r:id="rId208" display="https://twitter.com/#!/mk_akitech/status/1093600496999378945"/>
    <hyperlink ref="X24" r:id="rId209" display="https://twitter.com/#!/mk_akitech/status/1093600496999378945"/>
    <hyperlink ref="X25" r:id="rId210" display="https://twitter.com/#!/mk_akitech/status/1093600555392532480"/>
    <hyperlink ref="X26" r:id="rId211" display="https://twitter.com/#!/mk_akitech/status/1093600555392532480"/>
    <hyperlink ref="X27" r:id="rId212" display="https://twitter.com/#!/mk_akitech/status/1093600555392532480"/>
    <hyperlink ref="X28" r:id="rId213" display="https://twitter.com/#!/mk_akitech/status/1093894940025937920"/>
    <hyperlink ref="X29" r:id="rId214" display="https://twitter.com/#!/mk_akitech/status/1093895458303418368"/>
    <hyperlink ref="X30" r:id="rId215" display="https://twitter.com/#!/mk_akitech/status/1093895458303418368"/>
    <hyperlink ref="X31" r:id="rId216" display="https://twitter.com/#!/mk_akitech/status/1093895458303418368"/>
    <hyperlink ref="X32" r:id="rId217" display="https://twitter.com/#!/mk_akitech/status/1093925823013359616"/>
    <hyperlink ref="X33" r:id="rId218" display="https://twitter.com/#!/mk_akitech/status/1093925823013359616"/>
    <hyperlink ref="X34" r:id="rId219" display="https://twitter.com/#!/mk_akitech/status/1093925823013359616"/>
    <hyperlink ref="X35" r:id="rId220" display="https://twitter.com/#!/lgricksliney/status/1094249837044871169"/>
    <hyperlink ref="X36" r:id="rId221" display="https://twitter.com/#!/optimonk1/status/1094156531082383360"/>
    <hyperlink ref="X37" r:id="rId222" display="https://twitter.com/#!/digestwordpress/status/1094330845844783104"/>
    <hyperlink ref="X38" r:id="rId223" display="https://twitter.com/#!/lukethecoleman/status/562260556988841985"/>
    <hyperlink ref="X39" r:id="rId224" display="https://twitter.com/#!/lukethecoleman/status/1095225295181889537"/>
    <hyperlink ref="X40" r:id="rId225" display="https://twitter.com/#!/spring_global/status/1095020629474996224"/>
    <hyperlink ref="X41" r:id="rId226" display="https://twitter.com/#!/javibocapalma/status/1095300176594509830"/>
    <hyperlink ref="X42" r:id="rId227" display="https://twitter.com/#!/dujkamadison/status/1095742915018743810"/>
    <hyperlink ref="X43" r:id="rId228" display="https://twitter.com/#!/jimdudlicek/status/1095765083454619650"/>
    <hyperlink ref="X44" r:id="rId229" display="https://twitter.com/#!/mejeurhaas/status/1095782757995732992"/>
    <hyperlink ref="X45" r:id="rId230" display="https://twitter.com/#!/mejeurhaas/status/1095782757995732992"/>
    <hyperlink ref="X46" r:id="rId231" display="https://twitter.com/#!/benrund/status/1095919703510388737"/>
    <hyperlink ref="X47" r:id="rId232" display="https://twitter.com/#!/lizerk/status/1096434406124863488"/>
    <hyperlink ref="X48" r:id="rId233" display="https://twitter.com/#!/riversandmdm/status/1095738313783291904"/>
    <hyperlink ref="X49" r:id="rId234" display="https://twitter.com/#!/lizerk/status/1096434406124863488"/>
    <hyperlink ref="X50" r:id="rId235" display="https://twitter.com/#!/simoneknaap/status/1093894953640644608"/>
    <hyperlink ref="X51" r:id="rId236" display="https://twitter.com/#!/simoneknaap/status/1093900031852199936"/>
    <hyperlink ref="X52" r:id="rId237" display="https://twitter.com/#!/simoneknaap/status/1093918276441251841"/>
    <hyperlink ref="X53" r:id="rId238" display="https://twitter.com/#!/simoneknaap/status/1093918276441251841"/>
    <hyperlink ref="X54" r:id="rId239" display="https://twitter.com/#!/simoneknaap/status/1093918276441251841"/>
    <hyperlink ref="X55" r:id="rId240" display="https://twitter.com/#!/akiunlocks/status/1093923918002311168"/>
    <hyperlink ref="X56" r:id="rId241" display="https://twitter.com/#!/simoneknaap/status/1093924128615251968"/>
    <hyperlink ref="X57" r:id="rId242" display="https://twitter.com/#!/akiunlocks/status/1093911714536386561"/>
    <hyperlink ref="X58" r:id="rId243" display="https://twitter.com/#!/akiunlocks/status/1093923918002311168"/>
    <hyperlink ref="X59" r:id="rId244" display="https://twitter.com/#!/simoneknaap/status/1093924128615251968"/>
    <hyperlink ref="X60" r:id="rId245" display="https://twitter.com/#!/simoneknaap/status/1093924128615251968"/>
    <hyperlink ref="X61" r:id="rId246" display="https://twitter.com/#!/cgtmagazine/status/1093535865786257410"/>
    <hyperlink ref="X62" r:id="rId247" display="https://twitter.com/#!/simoneknaap/status/1093548959170203649"/>
    <hyperlink ref="X63" r:id="rId248" display="https://twitter.com/#!/simoneknaap/status/1095733348742381569"/>
    <hyperlink ref="X64" r:id="rId249" display="https://twitter.com/#!/simoneknaap/status/1095733348742381569"/>
    <hyperlink ref="X65" r:id="rId250" display="https://twitter.com/#!/simoneknaap/status/1095733348742381569"/>
    <hyperlink ref="X66" r:id="rId251" display="https://twitter.com/#!/simoneknaap/status/1093918276441251841"/>
    <hyperlink ref="X67" r:id="rId252" display="https://twitter.com/#!/simoneknaap/status/1095733348742381569"/>
    <hyperlink ref="X68" r:id="rId253" display="https://twitter.com/#!/cgtmagazine/status/1095710191121846272"/>
    <hyperlink ref="X69" r:id="rId254" display="https://twitter.com/#!/simoneknaap/status/1095733348742381569"/>
    <hyperlink ref="X70" r:id="rId255" display="https://twitter.com/#!/simoneknaap/status/1096031006501584897"/>
    <hyperlink ref="X71" r:id="rId256" display="https://twitter.com/#!/sap_cp/status/1097894859485130757"/>
    <hyperlink ref="X72" r:id="rId257" display="https://twitter.com/#!/sap_cp/status/1097894859485130757"/>
    <hyperlink ref="X73" r:id="rId258" display="https://twitter.com/#!/simoneknaap/status/1095187746371584001"/>
    <hyperlink ref="X74" r:id="rId259" display="https://twitter.com/#!/ensembleiq/status/1095020650127867906"/>
    <hyperlink ref="X75" r:id="rId260" display="https://twitter.com/#!/simoneknaap/status/1093299118041108481"/>
    <hyperlink ref="X76" r:id="rId261" display="https://twitter.com/#!/simoneknaap/status/1093523625871843330"/>
    <hyperlink ref="X77" r:id="rId262" display="https://twitter.com/#!/simoneknaap/status/1093529106271125504"/>
    <hyperlink ref="X78" r:id="rId263" display="https://twitter.com/#!/simoneknaap/status/1093900031852199936"/>
    <hyperlink ref="X79" r:id="rId264" display="https://twitter.com/#!/simoneknaap/status/1093918276441251841"/>
    <hyperlink ref="X80" r:id="rId265" display="https://twitter.com/#!/simoneknaap/status/1095187746371584001"/>
    <hyperlink ref="X81" r:id="rId266" display="https://twitter.com/#!/ensembleiq/status/1095431355960360960"/>
    <hyperlink ref="X82" r:id="rId267" display="https://twitter.com/#!/ensembleiq/status/1097998265839173633"/>
    <hyperlink ref="X83" r:id="rId268" display="https://twitter.com/#!/path2purchaseiq/status/1093609662132510720"/>
    <hyperlink ref="X84" r:id="rId269" display="https://twitter.com/#!/simoneknaap/status/1093299118041108481"/>
    <hyperlink ref="X85" r:id="rId270" display="https://twitter.com/#!/simoneknaap/status/1093523625871843330"/>
    <hyperlink ref="X86" r:id="rId271" display="https://twitter.com/#!/simoneknaap/status/1093529106271125504"/>
    <hyperlink ref="X87" r:id="rId272" display="https://twitter.com/#!/simoneknaap/status/1093529106271125504"/>
    <hyperlink ref="X88" r:id="rId273" display="https://twitter.com/#!/simoneknaap/status/1093548959170203649"/>
    <hyperlink ref="X89" r:id="rId274" display="https://twitter.com/#!/simoneknaap/status/1093585954428862465"/>
    <hyperlink ref="X90" r:id="rId275" display="https://twitter.com/#!/simoneknaap/status/1093738193864876032"/>
    <hyperlink ref="X91" r:id="rId276" display="https://twitter.com/#!/simoneknaap/status/1093889846244970496"/>
    <hyperlink ref="X92" r:id="rId277" display="https://twitter.com/#!/simoneknaap/status/1093900031852199936"/>
    <hyperlink ref="X93" r:id="rId278" display="https://twitter.com/#!/simoneknaap/status/1093900031852199936"/>
    <hyperlink ref="X94" r:id="rId279" display="https://twitter.com/#!/simoneknaap/status/1093909609931304960"/>
    <hyperlink ref="X95" r:id="rId280" display="https://twitter.com/#!/simoneknaap/status/1093918276441251841"/>
    <hyperlink ref="X96" r:id="rId281" display="https://twitter.com/#!/simoneknaap/status/1093918276441251841"/>
    <hyperlink ref="X97" r:id="rId282" display="https://twitter.com/#!/simoneknaap/status/1096031006501584897"/>
    <hyperlink ref="X98" r:id="rId283" display="https://twitter.com/#!/simoneknaap/status/1096531605932388352"/>
    <hyperlink ref="X99" r:id="rId284" display="https://twitter.com/#!/simoneknaap/status/1097545279086227456"/>
    <hyperlink ref="X100" r:id="rId285" display="https://twitter.com/#!/simoneknaap/status/1097634368531689473"/>
    <hyperlink ref="X101" r:id="rId286" display="https://twitter.com/#!/simoneknaap/status/1097712131485634560"/>
    <hyperlink ref="X102" r:id="rId287" display="https://twitter.com/#!/path2purchaseiq/status/1093609662132510720"/>
    <hyperlink ref="X103" r:id="rId288" display="https://twitter.com/#!/cgtmagazine/status/1092830444721225736"/>
    <hyperlink ref="X104" r:id="rId289" display="https://twitter.com/#!/cgtmagazine/status/1090999149204594688"/>
    <hyperlink ref="X105" r:id="rId290" display="https://twitter.com/#!/cgtmagazine/status/1096072585530482693"/>
    <hyperlink ref="X106" r:id="rId291" display="https://twitter.com/#!/path2purchaseiq/status/1093609662132510720"/>
    <hyperlink ref="X107" r:id="rId292" display="https://twitter.com/#!/path2purchaseiq/status/1096109399251341313"/>
    <hyperlink ref="X108" r:id="rId293" display="https://twitter.com/#!/path2purchaseiq/status/1093579150378582016"/>
    <hyperlink ref="X109" r:id="rId294" display="https://twitter.com/#!/path2purchaseiq/status/1095716739822825473"/>
    <hyperlink ref="X110" r:id="rId295" display="https://twitter.com/#!/path2purchaseiq/status/1097952468028280832"/>
    <hyperlink ref="X111" r:id="rId296" display="https://twitter.com/#!/path2purchaseiq/status/1098001818318262272"/>
    <hyperlink ref="AZ43" r:id="rId297" display="https://api.twitter.com/1.1/geo/id/01df0964763e9f17.json"/>
  </hyperlinks>
  <printOptions/>
  <pageMargins left="0.7" right="0.7" top="0.75" bottom="0.75" header="0.3" footer="0.3"/>
  <pageSetup horizontalDpi="600" verticalDpi="600" orientation="portrait" r:id="rId301"/>
  <legacyDrawing r:id="rId299"/>
  <tableParts>
    <tablePart r:id="rId3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1269</v>
      </c>
      <c r="B1" s="13" t="s">
        <v>1398</v>
      </c>
      <c r="C1" s="13" t="s">
        <v>1399</v>
      </c>
      <c r="D1" s="13" t="s">
        <v>144</v>
      </c>
      <c r="E1" s="13" t="s">
        <v>1401</v>
      </c>
      <c r="F1" s="13" t="s">
        <v>1402</v>
      </c>
      <c r="G1" s="13" t="s">
        <v>1403</v>
      </c>
    </row>
    <row r="2" spans="1:7" ht="15">
      <c r="A2" s="78" t="s">
        <v>987</v>
      </c>
      <c r="B2" s="78">
        <v>45</v>
      </c>
      <c r="C2" s="121">
        <v>0.032632342277012324</v>
      </c>
      <c r="D2" s="78" t="s">
        <v>1400</v>
      </c>
      <c r="E2" s="78"/>
      <c r="F2" s="78"/>
      <c r="G2" s="78"/>
    </row>
    <row r="3" spans="1:7" ht="15">
      <c r="A3" s="78" t="s">
        <v>988</v>
      </c>
      <c r="B3" s="78">
        <v>1</v>
      </c>
      <c r="C3" s="121">
        <v>0.0007251631617113851</v>
      </c>
      <c r="D3" s="78" t="s">
        <v>1400</v>
      </c>
      <c r="E3" s="78"/>
      <c r="F3" s="78"/>
      <c r="G3" s="78"/>
    </row>
    <row r="4" spans="1:7" ht="15">
      <c r="A4" s="78" t="s">
        <v>989</v>
      </c>
      <c r="B4" s="78">
        <v>0</v>
      </c>
      <c r="C4" s="121">
        <v>0</v>
      </c>
      <c r="D4" s="78" t="s">
        <v>1400</v>
      </c>
      <c r="E4" s="78"/>
      <c r="F4" s="78"/>
      <c r="G4" s="78"/>
    </row>
    <row r="5" spans="1:7" ht="15">
      <c r="A5" s="78" t="s">
        <v>990</v>
      </c>
      <c r="B5" s="78">
        <v>1333</v>
      </c>
      <c r="C5" s="121">
        <v>0.9666424945612764</v>
      </c>
      <c r="D5" s="78" t="s">
        <v>1400</v>
      </c>
      <c r="E5" s="78"/>
      <c r="F5" s="78"/>
      <c r="G5" s="78"/>
    </row>
    <row r="6" spans="1:7" ht="15">
      <c r="A6" s="78" t="s">
        <v>991</v>
      </c>
      <c r="B6" s="78">
        <v>1379</v>
      </c>
      <c r="C6" s="121">
        <v>1</v>
      </c>
      <c r="D6" s="78" t="s">
        <v>1400</v>
      </c>
      <c r="E6" s="78"/>
      <c r="F6" s="78"/>
      <c r="G6" s="78"/>
    </row>
    <row r="7" spans="1:7" ht="15">
      <c r="A7" s="84" t="s">
        <v>992</v>
      </c>
      <c r="B7" s="84">
        <v>15</v>
      </c>
      <c r="C7" s="122">
        <v>0.010297491299794112</v>
      </c>
      <c r="D7" s="84" t="s">
        <v>1400</v>
      </c>
      <c r="E7" s="84" t="b">
        <v>0</v>
      </c>
      <c r="F7" s="84" t="b">
        <v>0</v>
      </c>
      <c r="G7" s="84" t="b">
        <v>0</v>
      </c>
    </row>
    <row r="8" spans="1:7" ht="15">
      <c r="A8" s="84" t="s">
        <v>358</v>
      </c>
      <c r="B8" s="84">
        <v>15</v>
      </c>
      <c r="C8" s="122">
        <v>0.010297491299794112</v>
      </c>
      <c r="D8" s="84" t="s">
        <v>1400</v>
      </c>
      <c r="E8" s="84" t="b">
        <v>0</v>
      </c>
      <c r="F8" s="84" t="b">
        <v>0</v>
      </c>
      <c r="G8" s="84" t="b">
        <v>0</v>
      </c>
    </row>
    <row r="9" spans="1:7" ht="15">
      <c r="A9" s="84" t="s">
        <v>233</v>
      </c>
      <c r="B9" s="84">
        <v>15</v>
      </c>
      <c r="C9" s="122">
        <v>0.010297491299794112</v>
      </c>
      <c r="D9" s="84" t="s">
        <v>1400</v>
      </c>
      <c r="E9" s="84" t="b">
        <v>0</v>
      </c>
      <c r="F9" s="84" t="b">
        <v>0</v>
      </c>
      <c r="G9" s="84" t="b">
        <v>0</v>
      </c>
    </row>
    <row r="10" spans="1:7" ht="15">
      <c r="A10" s="84" t="s">
        <v>348</v>
      </c>
      <c r="B10" s="84">
        <v>13</v>
      </c>
      <c r="C10" s="122">
        <v>0.010361014887535058</v>
      </c>
      <c r="D10" s="84" t="s">
        <v>1400</v>
      </c>
      <c r="E10" s="84" t="b">
        <v>0</v>
      </c>
      <c r="F10" s="84" t="b">
        <v>0</v>
      </c>
      <c r="G10" s="84" t="b">
        <v>0</v>
      </c>
    </row>
    <row r="11" spans="1:7" ht="15">
      <c r="A11" s="84" t="s">
        <v>993</v>
      </c>
      <c r="B11" s="84">
        <v>12</v>
      </c>
      <c r="C11" s="122">
        <v>0.011973472247092817</v>
      </c>
      <c r="D11" s="84" t="s">
        <v>1400</v>
      </c>
      <c r="E11" s="84" t="b">
        <v>0</v>
      </c>
      <c r="F11" s="84" t="b">
        <v>0</v>
      </c>
      <c r="G11" s="84" t="b">
        <v>0</v>
      </c>
    </row>
    <row r="12" spans="1:7" ht="15">
      <c r="A12" s="84" t="s">
        <v>953</v>
      </c>
      <c r="B12" s="84">
        <v>11</v>
      </c>
      <c r="C12" s="122">
        <v>0.009760163915872384</v>
      </c>
      <c r="D12" s="84" t="s">
        <v>1400</v>
      </c>
      <c r="E12" s="84" t="b">
        <v>0</v>
      </c>
      <c r="F12" s="84" t="b">
        <v>0</v>
      </c>
      <c r="G12" s="84" t="b">
        <v>0</v>
      </c>
    </row>
    <row r="13" spans="1:7" ht="15">
      <c r="A13" s="84" t="s">
        <v>336</v>
      </c>
      <c r="B13" s="84">
        <v>11</v>
      </c>
      <c r="C13" s="122">
        <v>0.009240985424720188</v>
      </c>
      <c r="D13" s="84" t="s">
        <v>1400</v>
      </c>
      <c r="E13" s="84" t="b">
        <v>0</v>
      </c>
      <c r="F13" s="84" t="b">
        <v>0</v>
      </c>
      <c r="G13" s="84" t="b">
        <v>0</v>
      </c>
    </row>
    <row r="14" spans="1:7" ht="15">
      <c r="A14" s="84" t="s">
        <v>230</v>
      </c>
      <c r="B14" s="84">
        <v>10</v>
      </c>
      <c r="C14" s="122">
        <v>0.008872876287156712</v>
      </c>
      <c r="D14" s="84" t="s">
        <v>1400</v>
      </c>
      <c r="E14" s="84" t="b">
        <v>0</v>
      </c>
      <c r="F14" s="84" t="b">
        <v>0</v>
      </c>
      <c r="G14" s="84" t="b">
        <v>0</v>
      </c>
    </row>
    <row r="15" spans="1:7" ht="15">
      <c r="A15" s="84" t="s">
        <v>995</v>
      </c>
      <c r="B15" s="84">
        <v>10</v>
      </c>
      <c r="C15" s="122">
        <v>0.008872876287156712</v>
      </c>
      <c r="D15" s="84" t="s">
        <v>1400</v>
      </c>
      <c r="E15" s="84" t="b">
        <v>0</v>
      </c>
      <c r="F15" s="84" t="b">
        <v>0</v>
      </c>
      <c r="G15" s="84" t="b">
        <v>0</v>
      </c>
    </row>
    <row r="16" spans="1:7" ht="15">
      <c r="A16" s="84" t="s">
        <v>232</v>
      </c>
      <c r="B16" s="84">
        <v>10</v>
      </c>
      <c r="C16" s="122">
        <v>0.008872876287156712</v>
      </c>
      <c r="D16" s="84" t="s">
        <v>1400</v>
      </c>
      <c r="E16" s="84" t="b">
        <v>0</v>
      </c>
      <c r="F16" s="84" t="b">
        <v>0</v>
      </c>
      <c r="G16" s="84" t="b">
        <v>0</v>
      </c>
    </row>
    <row r="17" spans="1:7" ht="15">
      <c r="A17" s="84" t="s">
        <v>346</v>
      </c>
      <c r="B17" s="84">
        <v>10</v>
      </c>
      <c r="C17" s="122">
        <v>0.008872876287156712</v>
      </c>
      <c r="D17" s="84" t="s">
        <v>1400</v>
      </c>
      <c r="E17" s="84" t="b">
        <v>0</v>
      </c>
      <c r="F17" s="84" t="b">
        <v>0</v>
      </c>
      <c r="G17" s="84" t="b">
        <v>0</v>
      </c>
    </row>
    <row r="18" spans="1:7" ht="15">
      <c r="A18" s="84" t="s">
        <v>996</v>
      </c>
      <c r="B18" s="84">
        <v>9</v>
      </c>
      <c r="C18" s="122">
        <v>0.008455163818128698</v>
      </c>
      <c r="D18" s="84" t="s">
        <v>1400</v>
      </c>
      <c r="E18" s="84" t="b">
        <v>0</v>
      </c>
      <c r="F18" s="84" t="b">
        <v>0</v>
      </c>
      <c r="G18" s="84" t="b">
        <v>0</v>
      </c>
    </row>
    <row r="19" spans="1:7" ht="15">
      <c r="A19" s="84" t="s">
        <v>963</v>
      </c>
      <c r="B19" s="84">
        <v>8</v>
      </c>
      <c r="C19" s="122">
        <v>0.008511317768477872</v>
      </c>
      <c r="D19" s="84" t="s">
        <v>1400</v>
      </c>
      <c r="E19" s="84" t="b">
        <v>0</v>
      </c>
      <c r="F19" s="84" t="b">
        <v>0</v>
      </c>
      <c r="G19" s="84" t="b">
        <v>0</v>
      </c>
    </row>
    <row r="20" spans="1:7" ht="15">
      <c r="A20" s="84" t="s">
        <v>960</v>
      </c>
      <c r="B20" s="84">
        <v>8</v>
      </c>
      <c r="C20" s="122">
        <v>0.009844298709670466</v>
      </c>
      <c r="D20" s="84" t="s">
        <v>1400</v>
      </c>
      <c r="E20" s="84" t="b">
        <v>0</v>
      </c>
      <c r="F20" s="84" t="b">
        <v>0</v>
      </c>
      <c r="G20" s="84" t="b">
        <v>0</v>
      </c>
    </row>
    <row r="21" spans="1:7" ht="15">
      <c r="A21" s="84" t="s">
        <v>1270</v>
      </c>
      <c r="B21" s="84">
        <v>7</v>
      </c>
      <c r="C21" s="122">
        <v>0.007447403047418139</v>
      </c>
      <c r="D21" s="84" t="s">
        <v>1400</v>
      </c>
      <c r="E21" s="84" t="b">
        <v>0</v>
      </c>
      <c r="F21" s="84" t="b">
        <v>0</v>
      </c>
      <c r="G21" s="84" t="b">
        <v>0</v>
      </c>
    </row>
    <row r="22" spans="1:7" ht="15">
      <c r="A22" s="84" t="s">
        <v>360</v>
      </c>
      <c r="B22" s="84">
        <v>7</v>
      </c>
      <c r="C22" s="122">
        <v>0.00798175598631699</v>
      </c>
      <c r="D22" s="84" t="s">
        <v>1400</v>
      </c>
      <c r="E22" s="84" t="b">
        <v>0</v>
      </c>
      <c r="F22" s="84" t="b">
        <v>0</v>
      </c>
      <c r="G22" s="84" t="b">
        <v>0</v>
      </c>
    </row>
    <row r="23" spans="1:7" ht="15">
      <c r="A23" s="84" t="s">
        <v>234</v>
      </c>
      <c r="B23" s="84">
        <v>7</v>
      </c>
      <c r="C23" s="122">
        <v>0.007447403047418139</v>
      </c>
      <c r="D23" s="84" t="s">
        <v>1400</v>
      </c>
      <c r="E23" s="84" t="b">
        <v>0</v>
      </c>
      <c r="F23" s="84" t="b">
        <v>0</v>
      </c>
      <c r="G23" s="84" t="b">
        <v>0</v>
      </c>
    </row>
    <row r="24" spans="1:7" ht="15">
      <c r="A24" s="84" t="s">
        <v>954</v>
      </c>
      <c r="B24" s="84">
        <v>6</v>
      </c>
      <c r="C24" s="122">
        <v>0.0068415051311288486</v>
      </c>
      <c r="D24" s="84" t="s">
        <v>1400</v>
      </c>
      <c r="E24" s="84" t="b">
        <v>0</v>
      </c>
      <c r="F24" s="84" t="b">
        <v>0</v>
      </c>
      <c r="G24" s="84" t="b">
        <v>0</v>
      </c>
    </row>
    <row r="25" spans="1:7" ht="15">
      <c r="A25" s="84" t="s">
        <v>1271</v>
      </c>
      <c r="B25" s="84">
        <v>6</v>
      </c>
      <c r="C25" s="122">
        <v>0.0068415051311288486</v>
      </c>
      <c r="D25" s="84" t="s">
        <v>1400</v>
      </c>
      <c r="E25" s="84" t="b">
        <v>0</v>
      </c>
      <c r="F25" s="84" t="b">
        <v>0</v>
      </c>
      <c r="G25" s="84" t="b">
        <v>0</v>
      </c>
    </row>
    <row r="26" spans="1:7" ht="15">
      <c r="A26" s="84" t="s">
        <v>955</v>
      </c>
      <c r="B26" s="84">
        <v>6</v>
      </c>
      <c r="C26" s="122">
        <v>0.0068415051311288486</v>
      </c>
      <c r="D26" s="84" t="s">
        <v>1400</v>
      </c>
      <c r="E26" s="84" t="b">
        <v>0</v>
      </c>
      <c r="F26" s="84" t="b">
        <v>0</v>
      </c>
      <c r="G26" s="84" t="b">
        <v>0</v>
      </c>
    </row>
    <row r="27" spans="1:7" ht="15">
      <c r="A27" s="84" t="s">
        <v>1272</v>
      </c>
      <c r="B27" s="84">
        <v>5</v>
      </c>
      <c r="C27" s="122">
        <v>0.006152686693544042</v>
      </c>
      <c r="D27" s="84" t="s">
        <v>1400</v>
      </c>
      <c r="E27" s="84" t="b">
        <v>0</v>
      </c>
      <c r="F27" s="84" t="b">
        <v>0</v>
      </c>
      <c r="G27" s="84" t="b">
        <v>0</v>
      </c>
    </row>
    <row r="28" spans="1:7" ht="15">
      <c r="A28" s="84" t="s">
        <v>1273</v>
      </c>
      <c r="B28" s="84">
        <v>5</v>
      </c>
      <c r="C28" s="122">
        <v>0.006152686693544042</v>
      </c>
      <c r="D28" s="84" t="s">
        <v>1400</v>
      </c>
      <c r="E28" s="84" t="b">
        <v>0</v>
      </c>
      <c r="F28" s="84" t="b">
        <v>0</v>
      </c>
      <c r="G28" s="84" t="b">
        <v>0</v>
      </c>
    </row>
    <row r="29" spans="1:7" ht="15">
      <c r="A29" s="84" t="s">
        <v>1274</v>
      </c>
      <c r="B29" s="84">
        <v>5</v>
      </c>
      <c r="C29" s="122">
        <v>0.006152686693544042</v>
      </c>
      <c r="D29" s="84" t="s">
        <v>1400</v>
      </c>
      <c r="E29" s="84" t="b">
        <v>0</v>
      </c>
      <c r="F29" s="84" t="b">
        <v>0</v>
      </c>
      <c r="G29" s="84" t="b">
        <v>0</v>
      </c>
    </row>
    <row r="30" spans="1:7" ht="15">
      <c r="A30" s="84" t="s">
        <v>1275</v>
      </c>
      <c r="B30" s="84">
        <v>5</v>
      </c>
      <c r="C30" s="122">
        <v>0.006152686693544042</v>
      </c>
      <c r="D30" s="84" t="s">
        <v>1400</v>
      </c>
      <c r="E30" s="84" t="b">
        <v>0</v>
      </c>
      <c r="F30" s="84" t="b">
        <v>0</v>
      </c>
      <c r="G30" s="84" t="b">
        <v>0</v>
      </c>
    </row>
    <row r="31" spans="1:7" ht="15">
      <c r="A31" s="84" t="s">
        <v>1276</v>
      </c>
      <c r="B31" s="84">
        <v>5</v>
      </c>
      <c r="C31" s="122">
        <v>0.006152686693544042</v>
      </c>
      <c r="D31" s="84" t="s">
        <v>1400</v>
      </c>
      <c r="E31" s="84" t="b">
        <v>0</v>
      </c>
      <c r="F31" s="84" t="b">
        <v>0</v>
      </c>
      <c r="G31" s="84" t="b">
        <v>0</v>
      </c>
    </row>
    <row r="32" spans="1:7" ht="15">
      <c r="A32" s="84" t="s">
        <v>228</v>
      </c>
      <c r="B32" s="84">
        <v>5</v>
      </c>
      <c r="C32" s="122">
        <v>0.007417502825906393</v>
      </c>
      <c r="D32" s="84" t="s">
        <v>1400</v>
      </c>
      <c r="E32" s="84" t="b">
        <v>0</v>
      </c>
      <c r="F32" s="84" t="b">
        <v>0</v>
      </c>
      <c r="G32" s="84" t="b">
        <v>0</v>
      </c>
    </row>
    <row r="33" spans="1:7" ht="15">
      <c r="A33" s="84" t="s">
        <v>1045</v>
      </c>
      <c r="B33" s="84">
        <v>5</v>
      </c>
      <c r="C33" s="122">
        <v>0.006152686693544042</v>
      </c>
      <c r="D33" s="84" t="s">
        <v>1400</v>
      </c>
      <c r="E33" s="84" t="b">
        <v>0</v>
      </c>
      <c r="F33" s="84" t="b">
        <v>0</v>
      </c>
      <c r="G33" s="84" t="b">
        <v>0</v>
      </c>
    </row>
    <row r="34" spans="1:7" ht="15">
      <c r="A34" s="84" t="s">
        <v>229</v>
      </c>
      <c r="B34" s="84">
        <v>5</v>
      </c>
      <c r="C34" s="122">
        <v>0.006152686693544042</v>
      </c>
      <c r="D34" s="84" t="s">
        <v>1400</v>
      </c>
      <c r="E34" s="84" t="b">
        <v>0</v>
      </c>
      <c r="F34" s="84" t="b">
        <v>0</v>
      </c>
      <c r="G34" s="84" t="b">
        <v>0</v>
      </c>
    </row>
    <row r="35" spans="1:7" ht="15">
      <c r="A35" s="84" t="s">
        <v>1020</v>
      </c>
      <c r="B35" s="84">
        <v>5</v>
      </c>
      <c r="C35" s="122">
        <v>0.006152686693544042</v>
      </c>
      <c r="D35" s="84" t="s">
        <v>1400</v>
      </c>
      <c r="E35" s="84" t="b">
        <v>0</v>
      </c>
      <c r="F35" s="84" t="b">
        <v>0</v>
      </c>
      <c r="G35" s="84" t="b">
        <v>0</v>
      </c>
    </row>
    <row r="36" spans="1:7" ht="15">
      <c r="A36" s="84" t="s">
        <v>1021</v>
      </c>
      <c r="B36" s="84">
        <v>5</v>
      </c>
      <c r="C36" s="122">
        <v>0.006152686693544042</v>
      </c>
      <c r="D36" s="84" t="s">
        <v>1400</v>
      </c>
      <c r="E36" s="84" t="b">
        <v>0</v>
      </c>
      <c r="F36" s="84" t="b">
        <v>0</v>
      </c>
      <c r="G36" s="84" t="b">
        <v>0</v>
      </c>
    </row>
    <row r="37" spans="1:7" ht="15">
      <c r="A37" s="84" t="s">
        <v>216</v>
      </c>
      <c r="B37" s="84">
        <v>5</v>
      </c>
      <c r="C37" s="122">
        <v>0.006152686693544042</v>
      </c>
      <c r="D37" s="84" t="s">
        <v>1400</v>
      </c>
      <c r="E37" s="84" t="b">
        <v>0</v>
      </c>
      <c r="F37" s="84" t="b">
        <v>0</v>
      </c>
      <c r="G37" s="84" t="b">
        <v>0</v>
      </c>
    </row>
    <row r="38" spans="1:7" ht="15">
      <c r="A38" s="84" t="s">
        <v>956</v>
      </c>
      <c r="B38" s="84">
        <v>5</v>
      </c>
      <c r="C38" s="122">
        <v>0.006152686693544042</v>
      </c>
      <c r="D38" s="84" t="s">
        <v>1400</v>
      </c>
      <c r="E38" s="84" t="b">
        <v>0</v>
      </c>
      <c r="F38" s="84" t="b">
        <v>0</v>
      </c>
      <c r="G38" s="84" t="b">
        <v>0</v>
      </c>
    </row>
    <row r="39" spans="1:7" ht="15">
      <c r="A39" s="84" t="s">
        <v>1277</v>
      </c>
      <c r="B39" s="84">
        <v>4</v>
      </c>
      <c r="C39" s="122">
        <v>0.0053641562556701545</v>
      </c>
      <c r="D39" s="84" t="s">
        <v>1400</v>
      </c>
      <c r="E39" s="84" t="b">
        <v>1</v>
      </c>
      <c r="F39" s="84" t="b">
        <v>0</v>
      </c>
      <c r="G39" s="84" t="b">
        <v>0</v>
      </c>
    </row>
    <row r="40" spans="1:7" ht="15">
      <c r="A40" s="84" t="s">
        <v>1278</v>
      </c>
      <c r="B40" s="84">
        <v>4</v>
      </c>
      <c r="C40" s="122">
        <v>0.0053641562556701545</v>
      </c>
      <c r="D40" s="84" t="s">
        <v>1400</v>
      </c>
      <c r="E40" s="84" t="b">
        <v>0</v>
      </c>
      <c r="F40" s="84" t="b">
        <v>0</v>
      </c>
      <c r="G40" s="84" t="b">
        <v>0</v>
      </c>
    </row>
    <row r="41" spans="1:7" ht="15">
      <c r="A41" s="84" t="s">
        <v>1279</v>
      </c>
      <c r="B41" s="84">
        <v>4</v>
      </c>
      <c r="C41" s="122">
        <v>0.0053641562556701545</v>
      </c>
      <c r="D41" s="84" t="s">
        <v>1400</v>
      </c>
      <c r="E41" s="84" t="b">
        <v>0</v>
      </c>
      <c r="F41" s="84" t="b">
        <v>0</v>
      </c>
      <c r="G41" s="84" t="b">
        <v>0</v>
      </c>
    </row>
    <row r="42" spans="1:7" ht="15">
      <c r="A42" s="84" t="s">
        <v>1280</v>
      </c>
      <c r="B42" s="84">
        <v>4</v>
      </c>
      <c r="C42" s="122">
        <v>0.0053641562556701545</v>
      </c>
      <c r="D42" s="84" t="s">
        <v>1400</v>
      </c>
      <c r="E42" s="84" t="b">
        <v>0</v>
      </c>
      <c r="F42" s="84" t="b">
        <v>0</v>
      </c>
      <c r="G42" s="84" t="b">
        <v>0</v>
      </c>
    </row>
    <row r="43" spans="1:7" ht="15">
      <c r="A43" s="84" t="s">
        <v>957</v>
      </c>
      <c r="B43" s="84">
        <v>4</v>
      </c>
      <c r="C43" s="122">
        <v>0.0053641562556701545</v>
      </c>
      <c r="D43" s="84" t="s">
        <v>1400</v>
      </c>
      <c r="E43" s="84" t="b">
        <v>0</v>
      </c>
      <c r="F43" s="84" t="b">
        <v>0</v>
      </c>
      <c r="G43" s="84" t="b">
        <v>0</v>
      </c>
    </row>
    <row r="44" spans="1:7" ht="15">
      <c r="A44" s="84" t="s">
        <v>1014</v>
      </c>
      <c r="B44" s="84">
        <v>4</v>
      </c>
      <c r="C44" s="122">
        <v>0.0053641562556701545</v>
      </c>
      <c r="D44" s="84" t="s">
        <v>1400</v>
      </c>
      <c r="E44" s="84" t="b">
        <v>1</v>
      </c>
      <c r="F44" s="84" t="b">
        <v>0</v>
      </c>
      <c r="G44" s="84" t="b">
        <v>0</v>
      </c>
    </row>
    <row r="45" spans="1:7" ht="15">
      <c r="A45" s="84" t="s">
        <v>1009</v>
      </c>
      <c r="B45" s="84">
        <v>4</v>
      </c>
      <c r="C45" s="122">
        <v>0.0053641562556701545</v>
      </c>
      <c r="D45" s="84" t="s">
        <v>1400</v>
      </c>
      <c r="E45" s="84" t="b">
        <v>0</v>
      </c>
      <c r="F45" s="84" t="b">
        <v>0</v>
      </c>
      <c r="G45" s="84" t="b">
        <v>0</v>
      </c>
    </row>
    <row r="46" spans="1:7" ht="15">
      <c r="A46" s="84" t="s">
        <v>1010</v>
      </c>
      <c r="B46" s="84">
        <v>4</v>
      </c>
      <c r="C46" s="122">
        <v>0.0053641562556701545</v>
      </c>
      <c r="D46" s="84" t="s">
        <v>1400</v>
      </c>
      <c r="E46" s="84" t="b">
        <v>0</v>
      </c>
      <c r="F46" s="84" t="b">
        <v>0</v>
      </c>
      <c r="G46" s="84" t="b">
        <v>0</v>
      </c>
    </row>
    <row r="47" spans="1:7" ht="15">
      <c r="A47" s="84" t="s">
        <v>1011</v>
      </c>
      <c r="B47" s="84">
        <v>4</v>
      </c>
      <c r="C47" s="122">
        <v>0.0053641562556701545</v>
      </c>
      <c r="D47" s="84" t="s">
        <v>1400</v>
      </c>
      <c r="E47" s="84" t="b">
        <v>0</v>
      </c>
      <c r="F47" s="84" t="b">
        <v>0</v>
      </c>
      <c r="G47" s="84" t="b">
        <v>0</v>
      </c>
    </row>
    <row r="48" spans="1:7" ht="15">
      <c r="A48" s="84" t="s">
        <v>1012</v>
      </c>
      <c r="B48" s="84">
        <v>4</v>
      </c>
      <c r="C48" s="122">
        <v>0.0053641562556701545</v>
      </c>
      <c r="D48" s="84" t="s">
        <v>1400</v>
      </c>
      <c r="E48" s="84" t="b">
        <v>0</v>
      </c>
      <c r="F48" s="84" t="b">
        <v>0</v>
      </c>
      <c r="G48" s="84" t="b">
        <v>0</v>
      </c>
    </row>
    <row r="49" spans="1:7" ht="15">
      <c r="A49" s="84" t="s">
        <v>1013</v>
      </c>
      <c r="B49" s="84">
        <v>4</v>
      </c>
      <c r="C49" s="122">
        <v>0.0053641562556701545</v>
      </c>
      <c r="D49" s="84" t="s">
        <v>1400</v>
      </c>
      <c r="E49" s="84" t="b">
        <v>0</v>
      </c>
      <c r="F49" s="84" t="b">
        <v>0</v>
      </c>
      <c r="G49" s="84" t="b">
        <v>0</v>
      </c>
    </row>
    <row r="50" spans="1:7" ht="15">
      <c r="A50" s="84" t="s">
        <v>1005</v>
      </c>
      <c r="B50" s="84">
        <v>4</v>
      </c>
      <c r="C50" s="122">
        <v>0.0053641562556701545</v>
      </c>
      <c r="D50" s="84" t="s">
        <v>1400</v>
      </c>
      <c r="E50" s="84" t="b">
        <v>1</v>
      </c>
      <c r="F50" s="84" t="b">
        <v>0</v>
      </c>
      <c r="G50" s="84" t="b">
        <v>0</v>
      </c>
    </row>
    <row r="51" spans="1:7" ht="15">
      <c r="A51" s="84" t="s">
        <v>1007</v>
      </c>
      <c r="B51" s="84">
        <v>4</v>
      </c>
      <c r="C51" s="122">
        <v>0.0053641562556701545</v>
      </c>
      <c r="D51" s="84" t="s">
        <v>1400</v>
      </c>
      <c r="E51" s="84" t="b">
        <v>0</v>
      </c>
      <c r="F51" s="84" t="b">
        <v>0</v>
      </c>
      <c r="G51" s="84" t="b">
        <v>0</v>
      </c>
    </row>
    <row r="52" spans="1:7" ht="15">
      <c r="A52" s="84" t="s">
        <v>1281</v>
      </c>
      <c r="B52" s="84">
        <v>4</v>
      </c>
      <c r="C52" s="122">
        <v>0.0053641562556701545</v>
      </c>
      <c r="D52" s="84" t="s">
        <v>1400</v>
      </c>
      <c r="E52" s="84" t="b">
        <v>1</v>
      </c>
      <c r="F52" s="84" t="b">
        <v>0</v>
      </c>
      <c r="G52" s="84" t="b">
        <v>0</v>
      </c>
    </row>
    <row r="53" spans="1:7" ht="15">
      <c r="A53" s="84" t="s">
        <v>969</v>
      </c>
      <c r="B53" s="84">
        <v>4</v>
      </c>
      <c r="C53" s="122">
        <v>0.005934002260725114</v>
      </c>
      <c r="D53" s="84" t="s">
        <v>1400</v>
      </c>
      <c r="E53" s="84" t="b">
        <v>0</v>
      </c>
      <c r="F53" s="84" t="b">
        <v>0</v>
      </c>
      <c r="G53" s="84" t="b">
        <v>0</v>
      </c>
    </row>
    <row r="54" spans="1:7" ht="15">
      <c r="A54" s="84" t="s">
        <v>343</v>
      </c>
      <c r="B54" s="84">
        <v>4</v>
      </c>
      <c r="C54" s="122">
        <v>0.006737155095642702</v>
      </c>
      <c r="D54" s="84" t="s">
        <v>1400</v>
      </c>
      <c r="E54" s="84" t="b">
        <v>0</v>
      </c>
      <c r="F54" s="84" t="b">
        <v>0</v>
      </c>
      <c r="G54" s="84" t="b">
        <v>0</v>
      </c>
    </row>
    <row r="55" spans="1:7" ht="15">
      <c r="A55" s="84" t="s">
        <v>1034</v>
      </c>
      <c r="B55" s="84">
        <v>4</v>
      </c>
      <c r="C55" s="122">
        <v>0.006737155095642702</v>
      </c>
      <c r="D55" s="84" t="s">
        <v>1400</v>
      </c>
      <c r="E55" s="84" t="b">
        <v>0</v>
      </c>
      <c r="F55" s="84" t="b">
        <v>0</v>
      </c>
      <c r="G55" s="84" t="b">
        <v>0</v>
      </c>
    </row>
    <row r="56" spans="1:7" ht="15">
      <c r="A56" s="84" t="s">
        <v>1042</v>
      </c>
      <c r="B56" s="84">
        <v>4</v>
      </c>
      <c r="C56" s="122">
        <v>0.0053641562556701545</v>
      </c>
      <c r="D56" s="84" t="s">
        <v>1400</v>
      </c>
      <c r="E56" s="84" t="b">
        <v>0</v>
      </c>
      <c r="F56" s="84" t="b">
        <v>0</v>
      </c>
      <c r="G56" s="84" t="b">
        <v>0</v>
      </c>
    </row>
    <row r="57" spans="1:7" ht="15">
      <c r="A57" s="84" t="s">
        <v>1282</v>
      </c>
      <c r="B57" s="84">
        <v>4</v>
      </c>
      <c r="C57" s="122">
        <v>0.0053641562556701545</v>
      </c>
      <c r="D57" s="84" t="s">
        <v>1400</v>
      </c>
      <c r="E57" s="84" t="b">
        <v>0</v>
      </c>
      <c r="F57" s="84" t="b">
        <v>0</v>
      </c>
      <c r="G57" s="84" t="b">
        <v>0</v>
      </c>
    </row>
    <row r="58" spans="1:7" ht="15">
      <c r="A58" s="84" t="s">
        <v>961</v>
      </c>
      <c r="B58" s="84">
        <v>4</v>
      </c>
      <c r="C58" s="122">
        <v>0.0053641562556701545</v>
      </c>
      <c r="D58" s="84" t="s">
        <v>1400</v>
      </c>
      <c r="E58" s="84" t="b">
        <v>0</v>
      </c>
      <c r="F58" s="84" t="b">
        <v>0</v>
      </c>
      <c r="G58" s="84" t="b">
        <v>0</v>
      </c>
    </row>
    <row r="59" spans="1:7" ht="15">
      <c r="A59" s="84" t="s">
        <v>1283</v>
      </c>
      <c r="B59" s="84">
        <v>4</v>
      </c>
      <c r="C59" s="122">
        <v>0.0053641562556701545</v>
      </c>
      <c r="D59" s="84" t="s">
        <v>1400</v>
      </c>
      <c r="E59" s="84" t="b">
        <v>0</v>
      </c>
      <c r="F59" s="84" t="b">
        <v>0</v>
      </c>
      <c r="G59" s="84" t="b">
        <v>0</v>
      </c>
    </row>
    <row r="60" spans="1:7" ht="15">
      <c r="A60" s="84" t="s">
        <v>1284</v>
      </c>
      <c r="B60" s="84">
        <v>4</v>
      </c>
      <c r="C60" s="122">
        <v>0.0053641562556701545</v>
      </c>
      <c r="D60" s="84" t="s">
        <v>1400</v>
      </c>
      <c r="E60" s="84" t="b">
        <v>0</v>
      </c>
      <c r="F60" s="84" t="b">
        <v>0</v>
      </c>
      <c r="G60" s="84" t="b">
        <v>0</v>
      </c>
    </row>
    <row r="61" spans="1:7" ht="15">
      <c r="A61" s="84" t="s">
        <v>1285</v>
      </c>
      <c r="B61" s="84">
        <v>4</v>
      </c>
      <c r="C61" s="122">
        <v>0.0053641562556701545</v>
      </c>
      <c r="D61" s="84" t="s">
        <v>1400</v>
      </c>
      <c r="E61" s="84" t="b">
        <v>0</v>
      </c>
      <c r="F61" s="84" t="b">
        <v>0</v>
      </c>
      <c r="G61" s="84" t="b">
        <v>0</v>
      </c>
    </row>
    <row r="62" spans="1:7" ht="15">
      <c r="A62" s="84" t="s">
        <v>1018</v>
      </c>
      <c r="B62" s="84">
        <v>4</v>
      </c>
      <c r="C62" s="122">
        <v>0.0053641562556701545</v>
      </c>
      <c r="D62" s="84" t="s">
        <v>1400</v>
      </c>
      <c r="E62" s="84" t="b">
        <v>0</v>
      </c>
      <c r="F62" s="84" t="b">
        <v>0</v>
      </c>
      <c r="G62" s="84" t="b">
        <v>0</v>
      </c>
    </row>
    <row r="63" spans="1:7" ht="15">
      <c r="A63" s="84" t="s">
        <v>1019</v>
      </c>
      <c r="B63" s="84">
        <v>4</v>
      </c>
      <c r="C63" s="122">
        <v>0.0053641562556701545</v>
      </c>
      <c r="D63" s="84" t="s">
        <v>1400</v>
      </c>
      <c r="E63" s="84" t="b">
        <v>0</v>
      </c>
      <c r="F63" s="84" t="b">
        <v>0</v>
      </c>
      <c r="G63" s="84" t="b">
        <v>0</v>
      </c>
    </row>
    <row r="64" spans="1:7" ht="15">
      <c r="A64" s="84" t="s">
        <v>235</v>
      </c>
      <c r="B64" s="84">
        <v>4</v>
      </c>
      <c r="C64" s="122">
        <v>0.0053641562556701545</v>
      </c>
      <c r="D64" s="84" t="s">
        <v>1400</v>
      </c>
      <c r="E64" s="84" t="b">
        <v>0</v>
      </c>
      <c r="F64" s="84" t="b">
        <v>0</v>
      </c>
      <c r="G64" s="84" t="b">
        <v>0</v>
      </c>
    </row>
    <row r="65" spans="1:7" ht="15">
      <c r="A65" s="84" t="s">
        <v>1022</v>
      </c>
      <c r="B65" s="84">
        <v>4</v>
      </c>
      <c r="C65" s="122">
        <v>0.0053641562556701545</v>
      </c>
      <c r="D65" s="84" t="s">
        <v>1400</v>
      </c>
      <c r="E65" s="84" t="b">
        <v>0</v>
      </c>
      <c r="F65" s="84" t="b">
        <v>0</v>
      </c>
      <c r="G65" s="84" t="b">
        <v>0</v>
      </c>
    </row>
    <row r="66" spans="1:7" ht="15">
      <c r="A66" s="84" t="s">
        <v>1023</v>
      </c>
      <c r="B66" s="84">
        <v>4</v>
      </c>
      <c r="C66" s="122">
        <v>0.0053641562556701545</v>
      </c>
      <c r="D66" s="84" t="s">
        <v>1400</v>
      </c>
      <c r="E66" s="84" t="b">
        <v>0</v>
      </c>
      <c r="F66" s="84" t="b">
        <v>0</v>
      </c>
      <c r="G66" s="84" t="b">
        <v>0</v>
      </c>
    </row>
    <row r="67" spans="1:7" ht="15">
      <c r="A67" s="84" t="s">
        <v>1286</v>
      </c>
      <c r="B67" s="84">
        <v>4</v>
      </c>
      <c r="C67" s="122">
        <v>0.0053641562556701545</v>
      </c>
      <c r="D67" s="84" t="s">
        <v>1400</v>
      </c>
      <c r="E67" s="84" t="b">
        <v>0</v>
      </c>
      <c r="F67" s="84" t="b">
        <v>0</v>
      </c>
      <c r="G67" s="84" t="b">
        <v>0</v>
      </c>
    </row>
    <row r="68" spans="1:7" ht="15">
      <c r="A68" s="84" t="s">
        <v>999</v>
      </c>
      <c r="B68" s="84">
        <v>4</v>
      </c>
      <c r="C68" s="122">
        <v>0.0053641562556701545</v>
      </c>
      <c r="D68" s="84" t="s">
        <v>1400</v>
      </c>
      <c r="E68" s="84" t="b">
        <v>0</v>
      </c>
      <c r="F68" s="84" t="b">
        <v>0</v>
      </c>
      <c r="G68" s="84" t="b">
        <v>0</v>
      </c>
    </row>
    <row r="69" spans="1:7" ht="15">
      <c r="A69" s="84" t="s">
        <v>998</v>
      </c>
      <c r="B69" s="84">
        <v>4</v>
      </c>
      <c r="C69" s="122">
        <v>0.0053641562556701545</v>
      </c>
      <c r="D69" s="84" t="s">
        <v>1400</v>
      </c>
      <c r="E69" s="84" t="b">
        <v>0</v>
      </c>
      <c r="F69" s="84" t="b">
        <v>0</v>
      </c>
      <c r="G69" s="84" t="b">
        <v>0</v>
      </c>
    </row>
    <row r="70" spans="1:7" ht="15">
      <c r="A70" s="84" t="s">
        <v>1287</v>
      </c>
      <c r="B70" s="84">
        <v>4</v>
      </c>
      <c r="C70" s="122">
        <v>0.005934002260725114</v>
      </c>
      <c r="D70" s="84" t="s">
        <v>1400</v>
      </c>
      <c r="E70" s="84" t="b">
        <v>0</v>
      </c>
      <c r="F70" s="84" t="b">
        <v>0</v>
      </c>
      <c r="G70" s="84" t="b">
        <v>0</v>
      </c>
    </row>
    <row r="71" spans="1:7" ht="15">
      <c r="A71" s="84" t="s">
        <v>215</v>
      </c>
      <c r="B71" s="84">
        <v>4</v>
      </c>
      <c r="C71" s="122">
        <v>0.0053641562556701545</v>
      </c>
      <c r="D71" s="84" t="s">
        <v>1400</v>
      </c>
      <c r="E71" s="84" t="b">
        <v>0</v>
      </c>
      <c r="F71" s="84" t="b">
        <v>0</v>
      </c>
      <c r="G71" s="84" t="b">
        <v>0</v>
      </c>
    </row>
    <row r="72" spans="1:7" ht="15">
      <c r="A72" s="84" t="s">
        <v>1288</v>
      </c>
      <c r="B72" s="84">
        <v>4</v>
      </c>
      <c r="C72" s="122">
        <v>0.0053641562556701545</v>
      </c>
      <c r="D72" s="84" t="s">
        <v>1400</v>
      </c>
      <c r="E72" s="84" t="b">
        <v>0</v>
      </c>
      <c r="F72" s="84" t="b">
        <v>0</v>
      </c>
      <c r="G72" s="84" t="b">
        <v>0</v>
      </c>
    </row>
    <row r="73" spans="1:7" ht="15">
      <c r="A73" s="84" t="s">
        <v>350</v>
      </c>
      <c r="B73" s="84">
        <v>3</v>
      </c>
      <c r="C73" s="122">
        <v>0.004450501695543836</v>
      </c>
      <c r="D73" s="84" t="s">
        <v>1400</v>
      </c>
      <c r="E73" s="84" t="b">
        <v>0</v>
      </c>
      <c r="F73" s="84" t="b">
        <v>0</v>
      </c>
      <c r="G73" s="84" t="b">
        <v>0</v>
      </c>
    </row>
    <row r="74" spans="1:7" ht="15">
      <c r="A74" s="84" t="s">
        <v>1289</v>
      </c>
      <c r="B74" s="84">
        <v>3</v>
      </c>
      <c r="C74" s="122">
        <v>0.004450501695543836</v>
      </c>
      <c r="D74" s="84" t="s">
        <v>1400</v>
      </c>
      <c r="E74" s="84" t="b">
        <v>0</v>
      </c>
      <c r="F74" s="84" t="b">
        <v>0</v>
      </c>
      <c r="G74" s="84" t="b">
        <v>0</v>
      </c>
    </row>
    <row r="75" spans="1:7" ht="15">
      <c r="A75" s="84" t="s">
        <v>1290</v>
      </c>
      <c r="B75" s="84">
        <v>3</v>
      </c>
      <c r="C75" s="122">
        <v>0.004450501695543836</v>
      </c>
      <c r="D75" s="84" t="s">
        <v>1400</v>
      </c>
      <c r="E75" s="84" t="b">
        <v>0</v>
      </c>
      <c r="F75" s="84" t="b">
        <v>0</v>
      </c>
      <c r="G75" s="84" t="b">
        <v>0</v>
      </c>
    </row>
    <row r="76" spans="1:7" ht="15">
      <c r="A76" s="84" t="s">
        <v>240</v>
      </c>
      <c r="B76" s="84">
        <v>3</v>
      </c>
      <c r="C76" s="122">
        <v>0.004450501695543836</v>
      </c>
      <c r="D76" s="84" t="s">
        <v>1400</v>
      </c>
      <c r="E76" s="84" t="b">
        <v>0</v>
      </c>
      <c r="F76" s="84" t="b">
        <v>0</v>
      </c>
      <c r="G76" s="84" t="b">
        <v>0</v>
      </c>
    </row>
    <row r="77" spans="1:7" ht="15">
      <c r="A77" s="84" t="s">
        <v>1291</v>
      </c>
      <c r="B77" s="84">
        <v>3</v>
      </c>
      <c r="C77" s="122">
        <v>0.005052866321732027</v>
      </c>
      <c r="D77" s="84" t="s">
        <v>1400</v>
      </c>
      <c r="E77" s="84" t="b">
        <v>0</v>
      </c>
      <c r="F77" s="84" t="b">
        <v>0</v>
      </c>
      <c r="G77" s="84" t="b">
        <v>0</v>
      </c>
    </row>
    <row r="78" spans="1:7" ht="15">
      <c r="A78" s="84" t="s">
        <v>250</v>
      </c>
      <c r="B78" s="84">
        <v>3</v>
      </c>
      <c r="C78" s="122">
        <v>0.004450501695543836</v>
      </c>
      <c r="D78" s="84" t="s">
        <v>1400</v>
      </c>
      <c r="E78" s="84" t="b">
        <v>0</v>
      </c>
      <c r="F78" s="84" t="b">
        <v>0</v>
      </c>
      <c r="G78" s="84" t="b">
        <v>0</v>
      </c>
    </row>
    <row r="79" spans="1:7" ht="15">
      <c r="A79" s="84" t="s">
        <v>1292</v>
      </c>
      <c r="B79" s="84">
        <v>3</v>
      </c>
      <c r="C79" s="122">
        <v>0.004450501695543836</v>
      </c>
      <c r="D79" s="84" t="s">
        <v>1400</v>
      </c>
      <c r="E79" s="84" t="b">
        <v>0</v>
      </c>
      <c r="F79" s="84" t="b">
        <v>0</v>
      </c>
      <c r="G79" s="84" t="b">
        <v>0</v>
      </c>
    </row>
    <row r="80" spans="1:7" ht="15">
      <c r="A80" s="84" t="s">
        <v>1293</v>
      </c>
      <c r="B80" s="84">
        <v>3</v>
      </c>
      <c r="C80" s="122">
        <v>0.004450501695543836</v>
      </c>
      <c r="D80" s="84" t="s">
        <v>1400</v>
      </c>
      <c r="E80" s="84" t="b">
        <v>0</v>
      </c>
      <c r="F80" s="84" t="b">
        <v>0</v>
      </c>
      <c r="G80" s="84" t="b">
        <v>0</v>
      </c>
    </row>
    <row r="81" spans="1:7" ht="15">
      <c r="A81" s="84" t="s">
        <v>246</v>
      </c>
      <c r="B81" s="84">
        <v>3</v>
      </c>
      <c r="C81" s="122">
        <v>0.004450501695543836</v>
      </c>
      <c r="D81" s="84" t="s">
        <v>1400</v>
      </c>
      <c r="E81" s="84" t="b">
        <v>0</v>
      </c>
      <c r="F81" s="84" t="b">
        <v>0</v>
      </c>
      <c r="G81" s="84" t="b">
        <v>0</v>
      </c>
    </row>
    <row r="82" spans="1:7" ht="15">
      <c r="A82" s="84" t="s">
        <v>1294</v>
      </c>
      <c r="B82" s="84">
        <v>3</v>
      </c>
      <c r="C82" s="122">
        <v>0.004450501695543836</v>
      </c>
      <c r="D82" s="84" t="s">
        <v>1400</v>
      </c>
      <c r="E82" s="84" t="b">
        <v>0</v>
      </c>
      <c r="F82" s="84" t="b">
        <v>0</v>
      </c>
      <c r="G82" s="84" t="b">
        <v>0</v>
      </c>
    </row>
    <row r="83" spans="1:7" ht="15">
      <c r="A83" s="84" t="s">
        <v>1295</v>
      </c>
      <c r="B83" s="84">
        <v>3</v>
      </c>
      <c r="C83" s="122">
        <v>0.004450501695543836</v>
      </c>
      <c r="D83" s="84" t="s">
        <v>1400</v>
      </c>
      <c r="E83" s="84" t="b">
        <v>0</v>
      </c>
      <c r="F83" s="84" t="b">
        <v>0</v>
      </c>
      <c r="G83" s="84" t="b">
        <v>0</v>
      </c>
    </row>
    <row r="84" spans="1:7" ht="15">
      <c r="A84" s="84" t="s">
        <v>1296</v>
      </c>
      <c r="B84" s="84">
        <v>3</v>
      </c>
      <c r="C84" s="122">
        <v>0.004450501695543836</v>
      </c>
      <c r="D84" s="84" t="s">
        <v>1400</v>
      </c>
      <c r="E84" s="84" t="b">
        <v>0</v>
      </c>
      <c r="F84" s="84" t="b">
        <v>0</v>
      </c>
      <c r="G84" s="84" t="b">
        <v>0</v>
      </c>
    </row>
    <row r="85" spans="1:7" ht="15">
      <c r="A85" s="84" t="s">
        <v>1297</v>
      </c>
      <c r="B85" s="84">
        <v>3</v>
      </c>
      <c r="C85" s="122">
        <v>0.004450501695543836</v>
      </c>
      <c r="D85" s="84" t="s">
        <v>1400</v>
      </c>
      <c r="E85" s="84" t="b">
        <v>0</v>
      </c>
      <c r="F85" s="84" t="b">
        <v>0</v>
      </c>
      <c r="G85" s="84" t="b">
        <v>0</v>
      </c>
    </row>
    <row r="86" spans="1:7" ht="15">
      <c r="A86" s="84" t="s">
        <v>1298</v>
      </c>
      <c r="B86" s="84">
        <v>3</v>
      </c>
      <c r="C86" s="122">
        <v>0.004450501695543836</v>
      </c>
      <c r="D86" s="84" t="s">
        <v>1400</v>
      </c>
      <c r="E86" s="84" t="b">
        <v>1</v>
      </c>
      <c r="F86" s="84" t="b">
        <v>0</v>
      </c>
      <c r="G86" s="84" t="b">
        <v>0</v>
      </c>
    </row>
    <row r="87" spans="1:7" ht="15">
      <c r="A87" s="84" t="s">
        <v>1015</v>
      </c>
      <c r="B87" s="84">
        <v>3</v>
      </c>
      <c r="C87" s="122">
        <v>0.004450501695543836</v>
      </c>
      <c r="D87" s="84" t="s">
        <v>1400</v>
      </c>
      <c r="E87" s="84" t="b">
        <v>0</v>
      </c>
      <c r="F87" s="84" t="b">
        <v>0</v>
      </c>
      <c r="G87" s="84" t="b">
        <v>0</v>
      </c>
    </row>
    <row r="88" spans="1:7" ht="15">
      <c r="A88" s="84" t="s">
        <v>1016</v>
      </c>
      <c r="B88" s="84">
        <v>3</v>
      </c>
      <c r="C88" s="122">
        <v>0.004450501695543836</v>
      </c>
      <c r="D88" s="84" t="s">
        <v>1400</v>
      </c>
      <c r="E88" s="84" t="b">
        <v>0</v>
      </c>
      <c r="F88" s="84" t="b">
        <v>0</v>
      </c>
      <c r="G88" s="84" t="b">
        <v>0</v>
      </c>
    </row>
    <row r="89" spans="1:7" ht="15">
      <c r="A89" s="84" t="s">
        <v>1299</v>
      </c>
      <c r="B89" s="84">
        <v>3</v>
      </c>
      <c r="C89" s="122">
        <v>0.004450501695543836</v>
      </c>
      <c r="D89" s="84" t="s">
        <v>1400</v>
      </c>
      <c r="E89" s="84" t="b">
        <v>0</v>
      </c>
      <c r="F89" s="84" t="b">
        <v>0</v>
      </c>
      <c r="G89" s="84" t="b">
        <v>0</v>
      </c>
    </row>
    <row r="90" spans="1:7" ht="15">
      <c r="A90" s="84" t="s">
        <v>1300</v>
      </c>
      <c r="B90" s="84">
        <v>3</v>
      </c>
      <c r="C90" s="122">
        <v>0.004450501695543836</v>
      </c>
      <c r="D90" s="84" t="s">
        <v>1400</v>
      </c>
      <c r="E90" s="84" t="b">
        <v>0</v>
      </c>
      <c r="F90" s="84" t="b">
        <v>0</v>
      </c>
      <c r="G90" s="84" t="b">
        <v>0</v>
      </c>
    </row>
    <row r="91" spans="1:7" ht="15">
      <c r="A91" s="84" t="s">
        <v>1301</v>
      </c>
      <c r="B91" s="84">
        <v>3</v>
      </c>
      <c r="C91" s="122">
        <v>0.004450501695543836</v>
      </c>
      <c r="D91" s="84" t="s">
        <v>1400</v>
      </c>
      <c r="E91" s="84" t="b">
        <v>0</v>
      </c>
      <c r="F91" s="84" t="b">
        <v>0</v>
      </c>
      <c r="G91" s="84" t="b">
        <v>0</v>
      </c>
    </row>
    <row r="92" spans="1:7" ht="15">
      <c r="A92" s="84" t="s">
        <v>1302</v>
      </c>
      <c r="B92" s="84">
        <v>3</v>
      </c>
      <c r="C92" s="122">
        <v>0.004450501695543836</v>
      </c>
      <c r="D92" s="84" t="s">
        <v>1400</v>
      </c>
      <c r="E92" s="84" t="b">
        <v>0</v>
      </c>
      <c r="F92" s="84" t="b">
        <v>0</v>
      </c>
      <c r="G92" s="84" t="b">
        <v>0</v>
      </c>
    </row>
    <row r="93" spans="1:7" ht="15">
      <c r="A93" s="84" t="s">
        <v>1049</v>
      </c>
      <c r="B93" s="84">
        <v>3</v>
      </c>
      <c r="C93" s="122">
        <v>0.004450501695543836</v>
      </c>
      <c r="D93" s="84" t="s">
        <v>1400</v>
      </c>
      <c r="E93" s="84" t="b">
        <v>0</v>
      </c>
      <c r="F93" s="84" t="b">
        <v>0</v>
      </c>
      <c r="G93" s="84" t="b">
        <v>0</v>
      </c>
    </row>
    <row r="94" spans="1:7" ht="15">
      <c r="A94" s="84" t="s">
        <v>1303</v>
      </c>
      <c r="B94" s="84">
        <v>3</v>
      </c>
      <c r="C94" s="122">
        <v>0.005052866321732027</v>
      </c>
      <c r="D94" s="84" t="s">
        <v>1400</v>
      </c>
      <c r="E94" s="84" t="b">
        <v>0</v>
      </c>
      <c r="F94" s="84" t="b">
        <v>0</v>
      </c>
      <c r="G94" s="84" t="b">
        <v>0</v>
      </c>
    </row>
    <row r="95" spans="1:7" ht="15">
      <c r="A95" s="84" t="s">
        <v>959</v>
      </c>
      <c r="B95" s="84">
        <v>3</v>
      </c>
      <c r="C95" s="122">
        <v>0.004450501695543836</v>
      </c>
      <c r="D95" s="84" t="s">
        <v>1400</v>
      </c>
      <c r="E95" s="84" t="b">
        <v>0</v>
      </c>
      <c r="F95" s="84" t="b">
        <v>0</v>
      </c>
      <c r="G95" s="84" t="b">
        <v>0</v>
      </c>
    </row>
    <row r="96" spans="1:7" ht="15">
      <c r="A96" s="84" t="s">
        <v>1304</v>
      </c>
      <c r="B96" s="84">
        <v>3</v>
      </c>
      <c r="C96" s="122">
        <v>0.004450501695543836</v>
      </c>
      <c r="D96" s="84" t="s">
        <v>1400</v>
      </c>
      <c r="E96" s="84" t="b">
        <v>0</v>
      </c>
      <c r="F96" s="84" t="b">
        <v>0</v>
      </c>
      <c r="G96" s="84" t="b">
        <v>0</v>
      </c>
    </row>
    <row r="97" spans="1:7" ht="15">
      <c r="A97" s="84" t="s">
        <v>1305</v>
      </c>
      <c r="B97" s="84">
        <v>3</v>
      </c>
      <c r="C97" s="122">
        <v>0.004450501695543836</v>
      </c>
      <c r="D97" s="84" t="s">
        <v>1400</v>
      </c>
      <c r="E97" s="84" t="b">
        <v>0</v>
      </c>
      <c r="F97" s="84" t="b">
        <v>0</v>
      </c>
      <c r="G97" s="84" t="b">
        <v>0</v>
      </c>
    </row>
    <row r="98" spans="1:7" ht="15">
      <c r="A98" s="84" t="s">
        <v>1306</v>
      </c>
      <c r="B98" s="84">
        <v>3</v>
      </c>
      <c r="C98" s="122">
        <v>0.004450501695543836</v>
      </c>
      <c r="D98" s="84" t="s">
        <v>1400</v>
      </c>
      <c r="E98" s="84" t="b">
        <v>0</v>
      </c>
      <c r="F98" s="84" t="b">
        <v>0</v>
      </c>
      <c r="G98" s="84" t="b">
        <v>0</v>
      </c>
    </row>
    <row r="99" spans="1:7" ht="15">
      <c r="A99" s="84" t="s">
        <v>1307</v>
      </c>
      <c r="B99" s="84">
        <v>3</v>
      </c>
      <c r="C99" s="122">
        <v>0.004450501695543836</v>
      </c>
      <c r="D99" s="84" t="s">
        <v>1400</v>
      </c>
      <c r="E99" s="84" t="b">
        <v>0</v>
      </c>
      <c r="F99" s="84" t="b">
        <v>0</v>
      </c>
      <c r="G99" s="84" t="b">
        <v>0</v>
      </c>
    </row>
    <row r="100" spans="1:7" ht="15">
      <c r="A100" s="84" t="s">
        <v>1308</v>
      </c>
      <c r="B100" s="84">
        <v>3</v>
      </c>
      <c r="C100" s="122">
        <v>0.004450501695543836</v>
      </c>
      <c r="D100" s="84" t="s">
        <v>1400</v>
      </c>
      <c r="E100" s="84" t="b">
        <v>0</v>
      </c>
      <c r="F100" s="84" t="b">
        <v>0</v>
      </c>
      <c r="G100" s="84" t="b">
        <v>0</v>
      </c>
    </row>
    <row r="101" spans="1:7" ht="15">
      <c r="A101" s="84" t="s">
        <v>1309</v>
      </c>
      <c r="B101" s="84">
        <v>3</v>
      </c>
      <c r="C101" s="122">
        <v>0.004450501695543836</v>
      </c>
      <c r="D101" s="84" t="s">
        <v>1400</v>
      </c>
      <c r="E101" s="84" t="b">
        <v>0</v>
      </c>
      <c r="F101" s="84" t="b">
        <v>0</v>
      </c>
      <c r="G101" s="84" t="b">
        <v>0</v>
      </c>
    </row>
    <row r="102" spans="1:7" ht="15">
      <c r="A102" s="84" t="s">
        <v>214</v>
      </c>
      <c r="B102" s="84">
        <v>3</v>
      </c>
      <c r="C102" s="122">
        <v>0.004450501695543836</v>
      </c>
      <c r="D102" s="84" t="s">
        <v>1400</v>
      </c>
      <c r="E102" s="84" t="b">
        <v>0</v>
      </c>
      <c r="F102" s="84" t="b">
        <v>0</v>
      </c>
      <c r="G102" s="84" t="b">
        <v>0</v>
      </c>
    </row>
    <row r="103" spans="1:7" ht="15">
      <c r="A103" s="84" t="s">
        <v>1310</v>
      </c>
      <c r="B103" s="84">
        <v>3</v>
      </c>
      <c r="C103" s="122">
        <v>0.004450501695543836</v>
      </c>
      <c r="D103" s="84" t="s">
        <v>1400</v>
      </c>
      <c r="E103" s="84" t="b">
        <v>0</v>
      </c>
      <c r="F103" s="84" t="b">
        <v>0</v>
      </c>
      <c r="G103" s="84" t="b">
        <v>0</v>
      </c>
    </row>
    <row r="104" spans="1:7" ht="15">
      <c r="A104" s="84" t="s">
        <v>1311</v>
      </c>
      <c r="B104" s="84">
        <v>3</v>
      </c>
      <c r="C104" s="122">
        <v>0.004450501695543836</v>
      </c>
      <c r="D104" s="84" t="s">
        <v>1400</v>
      </c>
      <c r="E104" s="84" t="b">
        <v>0</v>
      </c>
      <c r="F104" s="84" t="b">
        <v>0</v>
      </c>
      <c r="G104" s="84" t="b">
        <v>0</v>
      </c>
    </row>
    <row r="105" spans="1:7" ht="15">
      <c r="A105" s="84" t="s">
        <v>1312</v>
      </c>
      <c r="B105" s="84">
        <v>3</v>
      </c>
      <c r="C105" s="122">
        <v>0.004450501695543836</v>
      </c>
      <c r="D105" s="84" t="s">
        <v>1400</v>
      </c>
      <c r="E105" s="84" t="b">
        <v>0</v>
      </c>
      <c r="F105" s="84" t="b">
        <v>0</v>
      </c>
      <c r="G105" s="84" t="b">
        <v>0</v>
      </c>
    </row>
    <row r="106" spans="1:7" ht="15">
      <c r="A106" s="84" t="s">
        <v>1313</v>
      </c>
      <c r="B106" s="84">
        <v>3</v>
      </c>
      <c r="C106" s="122">
        <v>0.004450501695543836</v>
      </c>
      <c r="D106" s="84" t="s">
        <v>1400</v>
      </c>
      <c r="E106" s="84" t="b">
        <v>0</v>
      </c>
      <c r="F106" s="84" t="b">
        <v>0</v>
      </c>
      <c r="G106" s="84" t="b">
        <v>0</v>
      </c>
    </row>
    <row r="107" spans="1:7" ht="15">
      <c r="A107" s="84" t="s">
        <v>1001</v>
      </c>
      <c r="B107" s="84">
        <v>2</v>
      </c>
      <c r="C107" s="122">
        <v>0.004055076967807625</v>
      </c>
      <c r="D107" s="84" t="s">
        <v>1400</v>
      </c>
      <c r="E107" s="84" t="b">
        <v>0</v>
      </c>
      <c r="F107" s="84" t="b">
        <v>0</v>
      </c>
      <c r="G107" s="84" t="b">
        <v>0</v>
      </c>
    </row>
    <row r="108" spans="1:7" ht="15">
      <c r="A108" s="84" t="s">
        <v>1002</v>
      </c>
      <c r="B108" s="84">
        <v>2</v>
      </c>
      <c r="C108" s="122">
        <v>0.004055076967807625</v>
      </c>
      <c r="D108" s="84" t="s">
        <v>1400</v>
      </c>
      <c r="E108" s="84" t="b">
        <v>0</v>
      </c>
      <c r="F108" s="84" t="b">
        <v>0</v>
      </c>
      <c r="G108" s="84" t="b">
        <v>0</v>
      </c>
    </row>
    <row r="109" spans="1:7" ht="15">
      <c r="A109" s="84" t="s">
        <v>1314</v>
      </c>
      <c r="B109" s="84">
        <v>2</v>
      </c>
      <c r="C109" s="122">
        <v>0.003368577547821351</v>
      </c>
      <c r="D109" s="84" t="s">
        <v>1400</v>
      </c>
      <c r="E109" s="84" t="b">
        <v>0</v>
      </c>
      <c r="F109" s="84" t="b">
        <v>0</v>
      </c>
      <c r="G109" s="84" t="b">
        <v>0</v>
      </c>
    </row>
    <row r="110" spans="1:7" ht="15">
      <c r="A110" s="84" t="s">
        <v>1315</v>
      </c>
      <c r="B110" s="84">
        <v>2</v>
      </c>
      <c r="C110" s="122">
        <v>0.003368577547821351</v>
      </c>
      <c r="D110" s="84" t="s">
        <v>1400</v>
      </c>
      <c r="E110" s="84" t="b">
        <v>0</v>
      </c>
      <c r="F110" s="84" t="b">
        <v>0</v>
      </c>
      <c r="G110" s="84" t="b">
        <v>0</v>
      </c>
    </row>
    <row r="111" spans="1:7" ht="15">
      <c r="A111" s="84" t="s">
        <v>1316</v>
      </c>
      <c r="B111" s="84">
        <v>2</v>
      </c>
      <c r="C111" s="122">
        <v>0.003368577547821351</v>
      </c>
      <c r="D111" s="84" t="s">
        <v>1400</v>
      </c>
      <c r="E111" s="84" t="b">
        <v>0</v>
      </c>
      <c r="F111" s="84" t="b">
        <v>0</v>
      </c>
      <c r="G111" s="84" t="b">
        <v>0</v>
      </c>
    </row>
    <row r="112" spans="1:7" ht="15">
      <c r="A112" s="84" t="s">
        <v>1317</v>
      </c>
      <c r="B112" s="84">
        <v>2</v>
      </c>
      <c r="C112" s="122">
        <v>0.003368577547821351</v>
      </c>
      <c r="D112" s="84" t="s">
        <v>1400</v>
      </c>
      <c r="E112" s="84" t="b">
        <v>0</v>
      </c>
      <c r="F112" s="84" t="b">
        <v>0</v>
      </c>
      <c r="G112" s="84" t="b">
        <v>0</v>
      </c>
    </row>
    <row r="113" spans="1:7" ht="15">
      <c r="A113" s="84" t="s">
        <v>249</v>
      </c>
      <c r="B113" s="84">
        <v>2</v>
      </c>
      <c r="C113" s="122">
        <v>0.003368577547821351</v>
      </c>
      <c r="D113" s="84" t="s">
        <v>1400</v>
      </c>
      <c r="E113" s="84" t="b">
        <v>0</v>
      </c>
      <c r="F113" s="84" t="b">
        <v>0</v>
      </c>
      <c r="G113" s="84" t="b">
        <v>0</v>
      </c>
    </row>
    <row r="114" spans="1:7" ht="15">
      <c r="A114" s="84" t="s">
        <v>1318</v>
      </c>
      <c r="B114" s="84">
        <v>2</v>
      </c>
      <c r="C114" s="122">
        <v>0.003368577547821351</v>
      </c>
      <c r="D114" s="84" t="s">
        <v>1400</v>
      </c>
      <c r="E114" s="84" t="b">
        <v>0</v>
      </c>
      <c r="F114" s="84" t="b">
        <v>0</v>
      </c>
      <c r="G114" s="84" t="b">
        <v>0</v>
      </c>
    </row>
    <row r="115" spans="1:7" ht="15">
      <c r="A115" s="84" t="s">
        <v>1319</v>
      </c>
      <c r="B115" s="84">
        <v>2</v>
      </c>
      <c r="C115" s="122">
        <v>0.003368577547821351</v>
      </c>
      <c r="D115" s="84" t="s">
        <v>1400</v>
      </c>
      <c r="E115" s="84" t="b">
        <v>0</v>
      </c>
      <c r="F115" s="84" t="b">
        <v>0</v>
      </c>
      <c r="G115" s="84" t="b">
        <v>0</v>
      </c>
    </row>
    <row r="116" spans="1:7" ht="15">
      <c r="A116" s="84" t="s">
        <v>1320</v>
      </c>
      <c r="B116" s="84">
        <v>2</v>
      </c>
      <c r="C116" s="122">
        <v>0.003368577547821351</v>
      </c>
      <c r="D116" s="84" t="s">
        <v>1400</v>
      </c>
      <c r="E116" s="84" t="b">
        <v>0</v>
      </c>
      <c r="F116" s="84" t="b">
        <v>0</v>
      </c>
      <c r="G116" s="84" t="b">
        <v>0</v>
      </c>
    </row>
    <row r="117" spans="1:7" ht="15">
      <c r="A117" s="84" t="s">
        <v>1321</v>
      </c>
      <c r="B117" s="84">
        <v>2</v>
      </c>
      <c r="C117" s="122">
        <v>0.003368577547821351</v>
      </c>
      <c r="D117" s="84" t="s">
        <v>1400</v>
      </c>
      <c r="E117" s="84" t="b">
        <v>0</v>
      </c>
      <c r="F117" s="84" t="b">
        <v>0</v>
      </c>
      <c r="G117" s="84" t="b">
        <v>0</v>
      </c>
    </row>
    <row r="118" spans="1:7" ht="15">
      <c r="A118" s="84" t="s">
        <v>1322</v>
      </c>
      <c r="B118" s="84">
        <v>2</v>
      </c>
      <c r="C118" s="122">
        <v>0.003368577547821351</v>
      </c>
      <c r="D118" s="84" t="s">
        <v>1400</v>
      </c>
      <c r="E118" s="84" t="b">
        <v>0</v>
      </c>
      <c r="F118" s="84" t="b">
        <v>0</v>
      </c>
      <c r="G118" s="84" t="b">
        <v>0</v>
      </c>
    </row>
    <row r="119" spans="1:7" ht="15">
      <c r="A119" s="84" t="s">
        <v>1323</v>
      </c>
      <c r="B119" s="84">
        <v>2</v>
      </c>
      <c r="C119" s="122">
        <v>0.003368577547821351</v>
      </c>
      <c r="D119" s="84" t="s">
        <v>1400</v>
      </c>
      <c r="E119" s="84" t="b">
        <v>0</v>
      </c>
      <c r="F119" s="84" t="b">
        <v>0</v>
      </c>
      <c r="G119" s="84" t="b">
        <v>0</v>
      </c>
    </row>
    <row r="120" spans="1:7" ht="15">
      <c r="A120" s="84" t="s">
        <v>1324</v>
      </c>
      <c r="B120" s="84">
        <v>2</v>
      </c>
      <c r="C120" s="122">
        <v>0.003368577547821351</v>
      </c>
      <c r="D120" s="84" t="s">
        <v>1400</v>
      </c>
      <c r="E120" s="84" t="b">
        <v>0</v>
      </c>
      <c r="F120" s="84" t="b">
        <v>0</v>
      </c>
      <c r="G120" s="84" t="b">
        <v>0</v>
      </c>
    </row>
    <row r="121" spans="1:7" ht="15">
      <c r="A121" s="84" t="s">
        <v>1325</v>
      </c>
      <c r="B121" s="84">
        <v>2</v>
      </c>
      <c r="C121" s="122">
        <v>0.003368577547821351</v>
      </c>
      <c r="D121" s="84" t="s">
        <v>1400</v>
      </c>
      <c r="E121" s="84" t="b">
        <v>0</v>
      </c>
      <c r="F121" s="84" t="b">
        <v>0</v>
      </c>
      <c r="G121" s="84" t="b">
        <v>0</v>
      </c>
    </row>
    <row r="122" spans="1:7" ht="15">
      <c r="A122" s="84" t="s">
        <v>1326</v>
      </c>
      <c r="B122" s="84">
        <v>2</v>
      </c>
      <c r="C122" s="122">
        <v>0.003368577547821351</v>
      </c>
      <c r="D122" s="84" t="s">
        <v>1400</v>
      </c>
      <c r="E122" s="84" t="b">
        <v>0</v>
      </c>
      <c r="F122" s="84" t="b">
        <v>0</v>
      </c>
      <c r="G122" s="84" t="b">
        <v>0</v>
      </c>
    </row>
    <row r="123" spans="1:7" ht="15">
      <c r="A123" s="84" t="s">
        <v>1327</v>
      </c>
      <c r="B123" s="84">
        <v>2</v>
      </c>
      <c r="C123" s="122">
        <v>0.003368577547821351</v>
      </c>
      <c r="D123" s="84" t="s">
        <v>1400</v>
      </c>
      <c r="E123" s="84" t="b">
        <v>0</v>
      </c>
      <c r="F123" s="84" t="b">
        <v>0</v>
      </c>
      <c r="G123" s="84" t="b">
        <v>0</v>
      </c>
    </row>
    <row r="124" spans="1:7" ht="15">
      <c r="A124" s="84" t="s">
        <v>1328</v>
      </c>
      <c r="B124" s="84">
        <v>2</v>
      </c>
      <c r="C124" s="122">
        <v>0.003368577547821351</v>
      </c>
      <c r="D124" s="84" t="s">
        <v>1400</v>
      </c>
      <c r="E124" s="84" t="b">
        <v>0</v>
      </c>
      <c r="F124" s="84" t="b">
        <v>0</v>
      </c>
      <c r="G124" s="84" t="b">
        <v>0</v>
      </c>
    </row>
    <row r="125" spans="1:7" ht="15">
      <c r="A125" s="84" t="s">
        <v>1329</v>
      </c>
      <c r="B125" s="84">
        <v>2</v>
      </c>
      <c r="C125" s="122">
        <v>0.003368577547821351</v>
      </c>
      <c r="D125" s="84" t="s">
        <v>1400</v>
      </c>
      <c r="E125" s="84" t="b">
        <v>0</v>
      </c>
      <c r="F125" s="84" t="b">
        <v>0</v>
      </c>
      <c r="G125" s="84" t="b">
        <v>0</v>
      </c>
    </row>
    <row r="126" spans="1:7" ht="15">
      <c r="A126" s="84" t="s">
        <v>1330</v>
      </c>
      <c r="B126" s="84">
        <v>2</v>
      </c>
      <c r="C126" s="122">
        <v>0.003368577547821351</v>
      </c>
      <c r="D126" s="84" t="s">
        <v>1400</v>
      </c>
      <c r="E126" s="84" t="b">
        <v>0</v>
      </c>
      <c r="F126" s="84" t="b">
        <v>0</v>
      </c>
      <c r="G126" s="84" t="b">
        <v>0</v>
      </c>
    </row>
    <row r="127" spans="1:7" ht="15">
      <c r="A127" s="84" t="s">
        <v>1331</v>
      </c>
      <c r="B127" s="84">
        <v>2</v>
      </c>
      <c r="C127" s="122">
        <v>0.003368577547821351</v>
      </c>
      <c r="D127" s="84" t="s">
        <v>1400</v>
      </c>
      <c r="E127" s="84" t="b">
        <v>0</v>
      </c>
      <c r="F127" s="84" t="b">
        <v>0</v>
      </c>
      <c r="G127" s="84" t="b">
        <v>0</v>
      </c>
    </row>
    <row r="128" spans="1:7" ht="15">
      <c r="A128" s="84" t="s">
        <v>1332</v>
      </c>
      <c r="B128" s="84">
        <v>2</v>
      </c>
      <c r="C128" s="122">
        <v>0.003368577547821351</v>
      </c>
      <c r="D128" s="84" t="s">
        <v>1400</v>
      </c>
      <c r="E128" s="84" t="b">
        <v>0</v>
      </c>
      <c r="F128" s="84" t="b">
        <v>0</v>
      </c>
      <c r="G128" s="84" t="b">
        <v>0</v>
      </c>
    </row>
    <row r="129" spans="1:7" ht="15">
      <c r="A129" s="84" t="s">
        <v>1333</v>
      </c>
      <c r="B129" s="84">
        <v>2</v>
      </c>
      <c r="C129" s="122">
        <v>0.003368577547821351</v>
      </c>
      <c r="D129" s="84" t="s">
        <v>1400</v>
      </c>
      <c r="E129" s="84" t="b">
        <v>0</v>
      </c>
      <c r="F129" s="84" t="b">
        <v>0</v>
      </c>
      <c r="G129" s="84" t="b">
        <v>0</v>
      </c>
    </row>
    <row r="130" spans="1:7" ht="15">
      <c r="A130" s="84" t="s">
        <v>1334</v>
      </c>
      <c r="B130" s="84">
        <v>2</v>
      </c>
      <c r="C130" s="122">
        <v>0.003368577547821351</v>
      </c>
      <c r="D130" s="84" t="s">
        <v>1400</v>
      </c>
      <c r="E130" s="84" t="b">
        <v>0</v>
      </c>
      <c r="F130" s="84" t="b">
        <v>0</v>
      </c>
      <c r="G130" s="84" t="b">
        <v>0</v>
      </c>
    </row>
    <row r="131" spans="1:7" ht="15">
      <c r="A131" s="84" t="s">
        <v>1003</v>
      </c>
      <c r="B131" s="84">
        <v>2</v>
      </c>
      <c r="C131" s="122">
        <v>0.003368577547821351</v>
      </c>
      <c r="D131" s="84" t="s">
        <v>1400</v>
      </c>
      <c r="E131" s="84" t="b">
        <v>0</v>
      </c>
      <c r="F131" s="84" t="b">
        <v>0</v>
      </c>
      <c r="G131" s="84" t="b">
        <v>0</v>
      </c>
    </row>
    <row r="132" spans="1:7" ht="15">
      <c r="A132" s="84" t="s">
        <v>1004</v>
      </c>
      <c r="B132" s="84">
        <v>2</v>
      </c>
      <c r="C132" s="122">
        <v>0.003368577547821351</v>
      </c>
      <c r="D132" s="84" t="s">
        <v>1400</v>
      </c>
      <c r="E132" s="84" t="b">
        <v>0</v>
      </c>
      <c r="F132" s="84" t="b">
        <v>0</v>
      </c>
      <c r="G132" s="84" t="b">
        <v>0</v>
      </c>
    </row>
    <row r="133" spans="1:7" ht="15">
      <c r="A133" s="84" t="s">
        <v>1006</v>
      </c>
      <c r="B133" s="84">
        <v>2</v>
      </c>
      <c r="C133" s="122">
        <v>0.003368577547821351</v>
      </c>
      <c r="D133" s="84" t="s">
        <v>1400</v>
      </c>
      <c r="E133" s="84" t="b">
        <v>0</v>
      </c>
      <c r="F133" s="84" t="b">
        <v>0</v>
      </c>
      <c r="G133" s="84" t="b">
        <v>0</v>
      </c>
    </row>
    <row r="134" spans="1:7" ht="15">
      <c r="A134" s="84" t="s">
        <v>967</v>
      </c>
      <c r="B134" s="84">
        <v>2</v>
      </c>
      <c r="C134" s="122">
        <v>0.003368577547821351</v>
      </c>
      <c r="D134" s="84" t="s">
        <v>1400</v>
      </c>
      <c r="E134" s="84" t="b">
        <v>0</v>
      </c>
      <c r="F134" s="84" t="b">
        <v>0</v>
      </c>
      <c r="G134" s="84" t="b">
        <v>0</v>
      </c>
    </row>
    <row r="135" spans="1:7" ht="15">
      <c r="A135" s="84" t="s">
        <v>1335</v>
      </c>
      <c r="B135" s="84">
        <v>2</v>
      </c>
      <c r="C135" s="122">
        <v>0.003368577547821351</v>
      </c>
      <c r="D135" s="84" t="s">
        <v>1400</v>
      </c>
      <c r="E135" s="84" t="b">
        <v>0</v>
      </c>
      <c r="F135" s="84" t="b">
        <v>0</v>
      </c>
      <c r="G135" s="84" t="b">
        <v>0</v>
      </c>
    </row>
    <row r="136" spans="1:7" ht="15">
      <c r="A136" s="84" t="s">
        <v>968</v>
      </c>
      <c r="B136" s="84">
        <v>2</v>
      </c>
      <c r="C136" s="122">
        <v>0.003368577547821351</v>
      </c>
      <c r="D136" s="84" t="s">
        <v>1400</v>
      </c>
      <c r="E136" s="84" t="b">
        <v>0</v>
      </c>
      <c r="F136" s="84" t="b">
        <v>0</v>
      </c>
      <c r="G136" s="84" t="b">
        <v>0</v>
      </c>
    </row>
    <row r="137" spans="1:7" ht="15">
      <c r="A137" s="84" t="s">
        <v>1336</v>
      </c>
      <c r="B137" s="84">
        <v>2</v>
      </c>
      <c r="C137" s="122">
        <v>0.003368577547821351</v>
      </c>
      <c r="D137" s="84" t="s">
        <v>1400</v>
      </c>
      <c r="E137" s="84" t="b">
        <v>0</v>
      </c>
      <c r="F137" s="84" t="b">
        <v>0</v>
      </c>
      <c r="G137" s="84" t="b">
        <v>0</v>
      </c>
    </row>
    <row r="138" spans="1:7" ht="15">
      <c r="A138" s="84" t="s">
        <v>1337</v>
      </c>
      <c r="B138" s="84">
        <v>2</v>
      </c>
      <c r="C138" s="122">
        <v>0.003368577547821351</v>
      </c>
      <c r="D138" s="84" t="s">
        <v>1400</v>
      </c>
      <c r="E138" s="84" t="b">
        <v>0</v>
      </c>
      <c r="F138" s="84" t="b">
        <v>0</v>
      </c>
      <c r="G138" s="84" t="b">
        <v>0</v>
      </c>
    </row>
    <row r="139" spans="1:7" ht="15">
      <c r="A139" s="84" t="s">
        <v>1338</v>
      </c>
      <c r="B139" s="84">
        <v>2</v>
      </c>
      <c r="C139" s="122">
        <v>0.003368577547821351</v>
      </c>
      <c r="D139" s="84" t="s">
        <v>1400</v>
      </c>
      <c r="E139" s="84" t="b">
        <v>1</v>
      </c>
      <c r="F139" s="84" t="b">
        <v>0</v>
      </c>
      <c r="G139" s="84" t="b">
        <v>0</v>
      </c>
    </row>
    <row r="140" spans="1:7" ht="15">
      <c r="A140" s="84" t="s">
        <v>1339</v>
      </c>
      <c r="B140" s="84">
        <v>2</v>
      </c>
      <c r="C140" s="122">
        <v>0.003368577547821351</v>
      </c>
      <c r="D140" s="84" t="s">
        <v>1400</v>
      </c>
      <c r="E140" s="84" t="b">
        <v>0</v>
      </c>
      <c r="F140" s="84" t="b">
        <v>0</v>
      </c>
      <c r="G140" s="84" t="b">
        <v>0</v>
      </c>
    </row>
    <row r="141" spans="1:7" ht="15">
      <c r="A141" s="84" t="s">
        <v>1340</v>
      </c>
      <c r="B141" s="84">
        <v>2</v>
      </c>
      <c r="C141" s="122">
        <v>0.003368577547821351</v>
      </c>
      <c r="D141" s="84" t="s">
        <v>1400</v>
      </c>
      <c r="E141" s="84" t="b">
        <v>0</v>
      </c>
      <c r="F141" s="84" t="b">
        <v>0</v>
      </c>
      <c r="G141" s="84" t="b">
        <v>0</v>
      </c>
    </row>
    <row r="142" spans="1:7" ht="15">
      <c r="A142" s="84" t="s">
        <v>1341</v>
      </c>
      <c r="B142" s="84">
        <v>2</v>
      </c>
      <c r="C142" s="122">
        <v>0.003368577547821351</v>
      </c>
      <c r="D142" s="84" t="s">
        <v>1400</v>
      </c>
      <c r="E142" s="84" t="b">
        <v>0</v>
      </c>
      <c r="F142" s="84" t="b">
        <v>0</v>
      </c>
      <c r="G142" s="84" t="b">
        <v>0</v>
      </c>
    </row>
    <row r="143" spans="1:7" ht="15">
      <c r="A143" s="84" t="s">
        <v>1342</v>
      </c>
      <c r="B143" s="84">
        <v>2</v>
      </c>
      <c r="C143" s="122">
        <v>0.003368577547821351</v>
      </c>
      <c r="D143" s="84" t="s">
        <v>1400</v>
      </c>
      <c r="E143" s="84" t="b">
        <v>0</v>
      </c>
      <c r="F143" s="84" t="b">
        <v>0</v>
      </c>
      <c r="G143" s="84" t="b">
        <v>0</v>
      </c>
    </row>
    <row r="144" spans="1:7" ht="15">
      <c r="A144" s="84" t="s">
        <v>1025</v>
      </c>
      <c r="B144" s="84">
        <v>2</v>
      </c>
      <c r="C144" s="122">
        <v>0.003368577547821351</v>
      </c>
      <c r="D144" s="84" t="s">
        <v>1400</v>
      </c>
      <c r="E144" s="84" t="b">
        <v>0</v>
      </c>
      <c r="F144" s="84" t="b">
        <v>0</v>
      </c>
      <c r="G144" s="84" t="b">
        <v>0</v>
      </c>
    </row>
    <row r="145" spans="1:7" ht="15">
      <c r="A145" s="84" t="s">
        <v>1026</v>
      </c>
      <c r="B145" s="84">
        <v>2</v>
      </c>
      <c r="C145" s="122">
        <v>0.003368577547821351</v>
      </c>
      <c r="D145" s="84" t="s">
        <v>1400</v>
      </c>
      <c r="E145" s="84" t="b">
        <v>1</v>
      </c>
      <c r="F145" s="84" t="b">
        <v>0</v>
      </c>
      <c r="G145" s="84" t="b">
        <v>0</v>
      </c>
    </row>
    <row r="146" spans="1:7" ht="15">
      <c r="A146" s="84" t="s">
        <v>1027</v>
      </c>
      <c r="B146" s="84">
        <v>2</v>
      </c>
      <c r="C146" s="122">
        <v>0.003368577547821351</v>
      </c>
      <c r="D146" s="84" t="s">
        <v>1400</v>
      </c>
      <c r="E146" s="84" t="b">
        <v>0</v>
      </c>
      <c r="F146" s="84" t="b">
        <v>0</v>
      </c>
      <c r="G146" s="84" t="b">
        <v>0</v>
      </c>
    </row>
    <row r="147" spans="1:7" ht="15">
      <c r="A147" s="84" t="s">
        <v>1028</v>
      </c>
      <c r="B147" s="84">
        <v>2</v>
      </c>
      <c r="C147" s="122">
        <v>0.003368577547821351</v>
      </c>
      <c r="D147" s="84" t="s">
        <v>1400</v>
      </c>
      <c r="E147" s="84" t="b">
        <v>0</v>
      </c>
      <c r="F147" s="84" t="b">
        <v>0</v>
      </c>
      <c r="G147" s="84" t="b">
        <v>0</v>
      </c>
    </row>
    <row r="148" spans="1:7" ht="15">
      <c r="A148" s="84" t="s">
        <v>1029</v>
      </c>
      <c r="B148" s="84">
        <v>2</v>
      </c>
      <c r="C148" s="122">
        <v>0.003368577547821351</v>
      </c>
      <c r="D148" s="84" t="s">
        <v>1400</v>
      </c>
      <c r="E148" s="84" t="b">
        <v>0</v>
      </c>
      <c r="F148" s="84" t="b">
        <v>0</v>
      </c>
      <c r="G148" s="84" t="b">
        <v>0</v>
      </c>
    </row>
    <row r="149" spans="1:7" ht="15">
      <c r="A149" s="84" t="s">
        <v>1030</v>
      </c>
      <c r="B149" s="84">
        <v>2</v>
      </c>
      <c r="C149" s="122">
        <v>0.003368577547821351</v>
      </c>
      <c r="D149" s="84" t="s">
        <v>1400</v>
      </c>
      <c r="E149" s="84" t="b">
        <v>0</v>
      </c>
      <c r="F149" s="84" t="b">
        <v>0</v>
      </c>
      <c r="G149" s="84" t="b">
        <v>0</v>
      </c>
    </row>
    <row r="150" spans="1:7" ht="15">
      <c r="A150" s="84" t="s">
        <v>1031</v>
      </c>
      <c r="B150" s="84">
        <v>2</v>
      </c>
      <c r="C150" s="122">
        <v>0.003368577547821351</v>
      </c>
      <c r="D150" s="84" t="s">
        <v>1400</v>
      </c>
      <c r="E150" s="84" t="b">
        <v>0</v>
      </c>
      <c r="F150" s="84" t="b">
        <v>0</v>
      </c>
      <c r="G150" s="84" t="b">
        <v>0</v>
      </c>
    </row>
    <row r="151" spans="1:7" ht="15">
      <c r="A151" s="84" t="s">
        <v>1032</v>
      </c>
      <c r="B151" s="84">
        <v>2</v>
      </c>
      <c r="C151" s="122">
        <v>0.003368577547821351</v>
      </c>
      <c r="D151" s="84" t="s">
        <v>1400</v>
      </c>
      <c r="E151" s="84" t="b">
        <v>0</v>
      </c>
      <c r="F151" s="84" t="b">
        <v>0</v>
      </c>
      <c r="G151" s="84" t="b">
        <v>0</v>
      </c>
    </row>
    <row r="152" spans="1:7" ht="15">
      <c r="A152" s="84" t="s">
        <v>1044</v>
      </c>
      <c r="B152" s="84">
        <v>2</v>
      </c>
      <c r="C152" s="122">
        <v>0.003368577547821351</v>
      </c>
      <c r="D152" s="84" t="s">
        <v>1400</v>
      </c>
      <c r="E152" s="84" t="b">
        <v>0</v>
      </c>
      <c r="F152" s="84" t="b">
        <v>0</v>
      </c>
      <c r="G152" s="84" t="b">
        <v>0</v>
      </c>
    </row>
    <row r="153" spans="1:7" ht="15">
      <c r="A153" s="84" t="s">
        <v>1046</v>
      </c>
      <c r="B153" s="84">
        <v>2</v>
      </c>
      <c r="C153" s="122">
        <v>0.003368577547821351</v>
      </c>
      <c r="D153" s="84" t="s">
        <v>1400</v>
      </c>
      <c r="E153" s="84" t="b">
        <v>1</v>
      </c>
      <c r="F153" s="84" t="b">
        <v>0</v>
      </c>
      <c r="G153" s="84" t="b">
        <v>0</v>
      </c>
    </row>
    <row r="154" spans="1:7" ht="15">
      <c r="A154" s="84" t="s">
        <v>1047</v>
      </c>
      <c r="B154" s="84">
        <v>2</v>
      </c>
      <c r="C154" s="122">
        <v>0.003368577547821351</v>
      </c>
      <c r="D154" s="84" t="s">
        <v>1400</v>
      </c>
      <c r="E154" s="84" t="b">
        <v>0</v>
      </c>
      <c r="F154" s="84" t="b">
        <v>0</v>
      </c>
      <c r="G154" s="84" t="b">
        <v>0</v>
      </c>
    </row>
    <row r="155" spans="1:7" ht="15">
      <c r="A155" s="84" t="s">
        <v>1048</v>
      </c>
      <c r="B155" s="84">
        <v>2</v>
      </c>
      <c r="C155" s="122">
        <v>0.003368577547821351</v>
      </c>
      <c r="D155" s="84" t="s">
        <v>1400</v>
      </c>
      <c r="E155" s="84" t="b">
        <v>0</v>
      </c>
      <c r="F155" s="84" t="b">
        <v>0</v>
      </c>
      <c r="G155" s="84" t="b">
        <v>0</v>
      </c>
    </row>
    <row r="156" spans="1:7" ht="15">
      <c r="A156" s="84" t="s">
        <v>1035</v>
      </c>
      <c r="B156" s="84">
        <v>2</v>
      </c>
      <c r="C156" s="122">
        <v>0.003368577547821351</v>
      </c>
      <c r="D156" s="84" t="s">
        <v>1400</v>
      </c>
      <c r="E156" s="84" t="b">
        <v>0</v>
      </c>
      <c r="F156" s="84" t="b">
        <v>0</v>
      </c>
      <c r="G156" s="84" t="b">
        <v>0</v>
      </c>
    </row>
    <row r="157" spans="1:7" ht="15">
      <c r="A157" s="84" t="s">
        <v>1036</v>
      </c>
      <c r="B157" s="84">
        <v>2</v>
      </c>
      <c r="C157" s="122">
        <v>0.003368577547821351</v>
      </c>
      <c r="D157" s="84" t="s">
        <v>1400</v>
      </c>
      <c r="E157" s="84" t="b">
        <v>0</v>
      </c>
      <c r="F157" s="84" t="b">
        <v>0</v>
      </c>
      <c r="G157" s="84" t="b">
        <v>0</v>
      </c>
    </row>
    <row r="158" spans="1:7" ht="15">
      <c r="A158" s="84" t="s">
        <v>1037</v>
      </c>
      <c r="B158" s="84">
        <v>2</v>
      </c>
      <c r="C158" s="122">
        <v>0.003368577547821351</v>
      </c>
      <c r="D158" s="84" t="s">
        <v>1400</v>
      </c>
      <c r="E158" s="84" t="b">
        <v>0</v>
      </c>
      <c r="F158" s="84" t="b">
        <v>0</v>
      </c>
      <c r="G158" s="84" t="b">
        <v>0</v>
      </c>
    </row>
    <row r="159" spans="1:7" ht="15">
      <c r="A159" s="84" t="s">
        <v>1038</v>
      </c>
      <c r="B159" s="84">
        <v>2</v>
      </c>
      <c r="C159" s="122">
        <v>0.003368577547821351</v>
      </c>
      <c r="D159" s="84" t="s">
        <v>1400</v>
      </c>
      <c r="E159" s="84" t="b">
        <v>0</v>
      </c>
      <c r="F159" s="84" t="b">
        <v>0</v>
      </c>
      <c r="G159" s="84" t="b">
        <v>0</v>
      </c>
    </row>
    <row r="160" spans="1:7" ht="15">
      <c r="A160" s="84" t="s">
        <v>1039</v>
      </c>
      <c r="B160" s="84">
        <v>2</v>
      </c>
      <c r="C160" s="122">
        <v>0.003368577547821351</v>
      </c>
      <c r="D160" s="84" t="s">
        <v>1400</v>
      </c>
      <c r="E160" s="84" t="b">
        <v>0</v>
      </c>
      <c r="F160" s="84" t="b">
        <v>0</v>
      </c>
      <c r="G160" s="84" t="b">
        <v>0</v>
      </c>
    </row>
    <row r="161" spans="1:7" ht="15">
      <c r="A161" s="84" t="s">
        <v>1040</v>
      </c>
      <c r="B161" s="84">
        <v>2</v>
      </c>
      <c r="C161" s="122">
        <v>0.003368577547821351</v>
      </c>
      <c r="D161" s="84" t="s">
        <v>1400</v>
      </c>
      <c r="E161" s="84" t="b">
        <v>0</v>
      </c>
      <c r="F161" s="84" t="b">
        <v>0</v>
      </c>
      <c r="G161" s="84" t="b">
        <v>0</v>
      </c>
    </row>
    <row r="162" spans="1:7" ht="15">
      <c r="A162" s="84" t="s">
        <v>1041</v>
      </c>
      <c r="B162" s="84">
        <v>2</v>
      </c>
      <c r="C162" s="122">
        <v>0.003368577547821351</v>
      </c>
      <c r="D162" s="84" t="s">
        <v>1400</v>
      </c>
      <c r="E162" s="84" t="b">
        <v>0</v>
      </c>
      <c r="F162" s="84" t="b">
        <v>0</v>
      </c>
      <c r="G162" s="84" t="b">
        <v>0</v>
      </c>
    </row>
    <row r="163" spans="1:7" ht="15">
      <c r="A163" s="84" t="s">
        <v>975</v>
      </c>
      <c r="B163" s="84">
        <v>2</v>
      </c>
      <c r="C163" s="122">
        <v>0.003368577547821351</v>
      </c>
      <c r="D163" s="84" t="s">
        <v>1400</v>
      </c>
      <c r="E163" s="84" t="b">
        <v>0</v>
      </c>
      <c r="F163" s="84" t="b">
        <v>0</v>
      </c>
      <c r="G163" s="84" t="b">
        <v>0</v>
      </c>
    </row>
    <row r="164" spans="1:7" ht="15">
      <c r="A164" s="84" t="s">
        <v>976</v>
      </c>
      <c r="B164" s="84">
        <v>2</v>
      </c>
      <c r="C164" s="122">
        <v>0.003368577547821351</v>
      </c>
      <c r="D164" s="84" t="s">
        <v>1400</v>
      </c>
      <c r="E164" s="84" t="b">
        <v>0</v>
      </c>
      <c r="F164" s="84" t="b">
        <v>0</v>
      </c>
      <c r="G164" s="84" t="b">
        <v>0</v>
      </c>
    </row>
    <row r="165" spans="1:7" ht="15">
      <c r="A165" s="84" t="s">
        <v>1343</v>
      </c>
      <c r="B165" s="84">
        <v>2</v>
      </c>
      <c r="C165" s="122">
        <v>0.003368577547821351</v>
      </c>
      <c r="D165" s="84" t="s">
        <v>1400</v>
      </c>
      <c r="E165" s="84" t="b">
        <v>0</v>
      </c>
      <c r="F165" s="84" t="b">
        <v>0</v>
      </c>
      <c r="G165" s="84" t="b">
        <v>0</v>
      </c>
    </row>
    <row r="166" spans="1:7" ht="15">
      <c r="A166" s="84" t="s">
        <v>1344</v>
      </c>
      <c r="B166" s="84">
        <v>2</v>
      </c>
      <c r="C166" s="122">
        <v>0.003368577547821351</v>
      </c>
      <c r="D166" s="84" t="s">
        <v>1400</v>
      </c>
      <c r="E166" s="84" t="b">
        <v>0</v>
      </c>
      <c r="F166" s="84" t="b">
        <v>0</v>
      </c>
      <c r="G166" s="84" t="b">
        <v>0</v>
      </c>
    </row>
    <row r="167" spans="1:7" ht="15">
      <c r="A167" s="84" t="s">
        <v>1345</v>
      </c>
      <c r="B167" s="84">
        <v>2</v>
      </c>
      <c r="C167" s="122">
        <v>0.003368577547821351</v>
      </c>
      <c r="D167" s="84" t="s">
        <v>1400</v>
      </c>
      <c r="E167" s="84" t="b">
        <v>0</v>
      </c>
      <c r="F167" s="84" t="b">
        <v>0</v>
      </c>
      <c r="G167" s="84" t="b">
        <v>0</v>
      </c>
    </row>
    <row r="168" spans="1:7" ht="15">
      <c r="A168" s="84" t="s">
        <v>1346</v>
      </c>
      <c r="B168" s="84">
        <v>2</v>
      </c>
      <c r="C168" s="122">
        <v>0.003368577547821351</v>
      </c>
      <c r="D168" s="84" t="s">
        <v>1400</v>
      </c>
      <c r="E168" s="84" t="b">
        <v>0</v>
      </c>
      <c r="F168" s="84" t="b">
        <v>0</v>
      </c>
      <c r="G168" s="84" t="b">
        <v>0</v>
      </c>
    </row>
    <row r="169" spans="1:7" ht="15">
      <c r="A169" s="84" t="s">
        <v>239</v>
      </c>
      <c r="B169" s="84">
        <v>2</v>
      </c>
      <c r="C169" s="122">
        <v>0.003368577547821351</v>
      </c>
      <c r="D169" s="84" t="s">
        <v>1400</v>
      </c>
      <c r="E169" s="84" t="b">
        <v>0</v>
      </c>
      <c r="F169" s="84" t="b">
        <v>0</v>
      </c>
      <c r="G169" s="84" t="b">
        <v>0</v>
      </c>
    </row>
    <row r="170" spans="1:7" ht="15">
      <c r="A170" s="84" t="s">
        <v>1347</v>
      </c>
      <c r="B170" s="84">
        <v>2</v>
      </c>
      <c r="C170" s="122">
        <v>0.003368577547821351</v>
      </c>
      <c r="D170" s="84" t="s">
        <v>1400</v>
      </c>
      <c r="E170" s="84" t="b">
        <v>0</v>
      </c>
      <c r="F170" s="84" t="b">
        <v>0</v>
      </c>
      <c r="G170" s="84" t="b">
        <v>0</v>
      </c>
    </row>
    <row r="171" spans="1:7" ht="15">
      <c r="A171" s="84" t="s">
        <v>1348</v>
      </c>
      <c r="B171" s="84">
        <v>2</v>
      </c>
      <c r="C171" s="122">
        <v>0.003368577547821351</v>
      </c>
      <c r="D171" s="84" t="s">
        <v>1400</v>
      </c>
      <c r="E171" s="84" t="b">
        <v>0</v>
      </c>
      <c r="F171" s="84" t="b">
        <v>0</v>
      </c>
      <c r="G171" s="84" t="b">
        <v>0</v>
      </c>
    </row>
    <row r="172" spans="1:7" ht="15">
      <c r="A172" s="84" t="s">
        <v>1349</v>
      </c>
      <c r="B172" s="84">
        <v>2</v>
      </c>
      <c r="C172" s="122">
        <v>0.003368577547821351</v>
      </c>
      <c r="D172" s="84" t="s">
        <v>1400</v>
      </c>
      <c r="E172" s="84" t="b">
        <v>0</v>
      </c>
      <c r="F172" s="84" t="b">
        <v>0</v>
      </c>
      <c r="G172" s="84" t="b">
        <v>0</v>
      </c>
    </row>
    <row r="173" spans="1:7" ht="15">
      <c r="A173" s="84" t="s">
        <v>1350</v>
      </c>
      <c r="B173" s="84">
        <v>2</v>
      </c>
      <c r="C173" s="122">
        <v>0.003368577547821351</v>
      </c>
      <c r="D173" s="84" t="s">
        <v>1400</v>
      </c>
      <c r="E173" s="84" t="b">
        <v>0</v>
      </c>
      <c r="F173" s="84" t="b">
        <v>0</v>
      </c>
      <c r="G173" s="84" t="b">
        <v>0</v>
      </c>
    </row>
    <row r="174" spans="1:7" ht="15">
      <c r="A174" s="84" t="s">
        <v>1351</v>
      </c>
      <c r="B174" s="84">
        <v>2</v>
      </c>
      <c r="C174" s="122">
        <v>0.003368577547821351</v>
      </c>
      <c r="D174" s="84" t="s">
        <v>1400</v>
      </c>
      <c r="E174" s="84" t="b">
        <v>0</v>
      </c>
      <c r="F174" s="84" t="b">
        <v>0</v>
      </c>
      <c r="G174" s="84" t="b">
        <v>0</v>
      </c>
    </row>
    <row r="175" spans="1:7" ht="15">
      <c r="A175" s="84" t="s">
        <v>1352</v>
      </c>
      <c r="B175" s="84">
        <v>2</v>
      </c>
      <c r="C175" s="122">
        <v>0.003368577547821351</v>
      </c>
      <c r="D175" s="84" t="s">
        <v>1400</v>
      </c>
      <c r="E175" s="84" t="b">
        <v>0</v>
      </c>
      <c r="F175" s="84" t="b">
        <v>0</v>
      </c>
      <c r="G175" s="84" t="b">
        <v>0</v>
      </c>
    </row>
    <row r="176" spans="1:7" ht="15">
      <c r="A176" s="84" t="s">
        <v>1353</v>
      </c>
      <c r="B176" s="84">
        <v>2</v>
      </c>
      <c r="C176" s="122">
        <v>0.003368577547821351</v>
      </c>
      <c r="D176" s="84" t="s">
        <v>1400</v>
      </c>
      <c r="E176" s="84" t="b">
        <v>0</v>
      </c>
      <c r="F176" s="84" t="b">
        <v>0</v>
      </c>
      <c r="G176" s="84" t="b">
        <v>0</v>
      </c>
    </row>
    <row r="177" spans="1:7" ht="15">
      <c r="A177" s="84" t="s">
        <v>1354</v>
      </c>
      <c r="B177" s="84">
        <v>2</v>
      </c>
      <c r="C177" s="122">
        <v>0.003368577547821351</v>
      </c>
      <c r="D177" s="84" t="s">
        <v>1400</v>
      </c>
      <c r="E177" s="84" t="b">
        <v>0</v>
      </c>
      <c r="F177" s="84" t="b">
        <v>0</v>
      </c>
      <c r="G177" s="84" t="b">
        <v>0</v>
      </c>
    </row>
    <row r="178" spans="1:7" ht="15">
      <c r="A178" s="84" t="s">
        <v>1355</v>
      </c>
      <c r="B178" s="84">
        <v>2</v>
      </c>
      <c r="C178" s="122">
        <v>0.003368577547821351</v>
      </c>
      <c r="D178" s="84" t="s">
        <v>1400</v>
      </c>
      <c r="E178" s="84" t="b">
        <v>0</v>
      </c>
      <c r="F178" s="84" t="b">
        <v>0</v>
      </c>
      <c r="G178" s="84" t="b">
        <v>0</v>
      </c>
    </row>
    <row r="179" spans="1:7" ht="15">
      <c r="A179" s="84" t="s">
        <v>1356</v>
      </c>
      <c r="B179" s="84">
        <v>2</v>
      </c>
      <c r="C179" s="122">
        <v>0.003368577547821351</v>
      </c>
      <c r="D179" s="84" t="s">
        <v>1400</v>
      </c>
      <c r="E179" s="84" t="b">
        <v>0</v>
      </c>
      <c r="F179" s="84" t="b">
        <v>0</v>
      </c>
      <c r="G179" s="84" t="b">
        <v>0</v>
      </c>
    </row>
    <row r="180" spans="1:7" ht="15">
      <c r="A180" s="84" t="s">
        <v>1357</v>
      </c>
      <c r="B180" s="84">
        <v>2</v>
      </c>
      <c r="C180" s="122">
        <v>0.003368577547821351</v>
      </c>
      <c r="D180" s="84" t="s">
        <v>1400</v>
      </c>
      <c r="E180" s="84" t="b">
        <v>1</v>
      </c>
      <c r="F180" s="84" t="b">
        <v>0</v>
      </c>
      <c r="G180" s="84" t="b">
        <v>0</v>
      </c>
    </row>
    <row r="181" spans="1:7" ht="15">
      <c r="A181" s="84" t="s">
        <v>1358</v>
      </c>
      <c r="B181" s="84">
        <v>2</v>
      </c>
      <c r="C181" s="122">
        <v>0.003368577547821351</v>
      </c>
      <c r="D181" s="84" t="s">
        <v>1400</v>
      </c>
      <c r="E181" s="84" t="b">
        <v>0</v>
      </c>
      <c r="F181" s="84" t="b">
        <v>0</v>
      </c>
      <c r="G181" s="84" t="b">
        <v>0</v>
      </c>
    </row>
    <row r="182" spans="1:7" ht="15">
      <c r="A182" s="84" t="s">
        <v>1359</v>
      </c>
      <c r="B182" s="84">
        <v>2</v>
      </c>
      <c r="C182" s="122">
        <v>0.003368577547821351</v>
      </c>
      <c r="D182" s="84" t="s">
        <v>1400</v>
      </c>
      <c r="E182" s="84" t="b">
        <v>0</v>
      </c>
      <c r="F182" s="84" t="b">
        <v>0</v>
      </c>
      <c r="G182" s="84" t="b">
        <v>0</v>
      </c>
    </row>
    <row r="183" spans="1:7" ht="15">
      <c r="A183" s="84" t="s">
        <v>1360</v>
      </c>
      <c r="B183" s="84">
        <v>2</v>
      </c>
      <c r="C183" s="122">
        <v>0.003368577547821351</v>
      </c>
      <c r="D183" s="84" t="s">
        <v>1400</v>
      </c>
      <c r="E183" s="84" t="b">
        <v>0</v>
      </c>
      <c r="F183" s="84" t="b">
        <v>0</v>
      </c>
      <c r="G183" s="84" t="b">
        <v>0</v>
      </c>
    </row>
    <row r="184" spans="1:7" ht="15">
      <c r="A184" s="84" t="s">
        <v>1361</v>
      </c>
      <c r="B184" s="84">
        <v>2</v>
      </c>
      <c r="C184" s="122">
        <v>0.003368577547821351</v>
      </c>
      <c r="D184" s="84" t="s">
        <v>1400</v>
      </c>
      <c r="E184" s="84" t="b">
        <v>0</v>
      </c>
      <c r="F184" s="84" t="b">
        <v>0</v>
      </c>
      <c r="G184" s="84" t="b">
        <v>0</v>
      </c>
    </row>
    <row r="185" spans="1:7" ht="15">
      <c r="A185" s="84" t="s">
        <v>1362</v>
      </c>
      <c r="B185" s="84">
        <v>2</v>
      </c>
      <c r="C185" s="122">
        <v>0.003368577547821351</v>
      </c>
      <c r="D185" s="84" t="s">
        <v>1400</v>
      </c>
      <c r="E185" s="84" t="b">
        <v>0</v>
      </c>
      <c r="F185" s="84" t="b">
        <v>0</v>
      </c>
      <c r="G185" s="84" t="b">
        <v>0</v>
      </c>
    </row>
    <row r="186" spans="1:7" ht="15">
      <c r="A186" s="84" t="s">
        <v>1363</v>
      </c>
      <c r="B186" s="84">
        <v>2</v>
      </c>
      <c r="C186" s="122">
        <v>0.003368577547821351</v>
      </c>
      <c r="D186" s="84" t="s">
        <v>1400</v>
      </c>
      <c r="E186" s="84" t="b">
        <v>0</v>
      </c>
      <c r="F186" s="84" t="b">
        <v>0</v>
      </c>
      <c r="G186" s="84" t="b">
        <v>0</v>
      </c>
    </row>
    <row r="187" spans="1:7" ht="15">
      <c r="A187" s="84" t="s">
        <v>1364</v>
      </c>
      <c r="B187" s="84">
        <v>2</v>
      </c>
      <c r="C187" s="122">
        <v>0.003368577547821351</v>
      </c>
      <c r="D187" s="84" t="s">
        <v>1400</v>
      </c>
      <c r="E187" s="84" t="b">
        <v>0</v>
      </c>
      <c r="F187" s="84" t="b">
        <v>0</v>
      </c>
      <c r="G187" s="84" t="b">
        <v>0</v>
      </c>
    </row>
    <row r="188" spans="1:7" ht="15">
      <c r="A188" s="84" t="s">
        <v>1365</v>
      </c>
      <c r="B188" s="84">
        <v>2</v>
      </c>
      <c r="C188" s="122">
        <v>0.003368577547821351</v>
      </c>
      <c r="D188" s="84" t="s">
        <v>1400</v>
      </c>
      <c r="E188" s="84" t="b">
        <v>0</v>
      </c>
      <c r="F188" s="84" t="b">
        <v>0</v>
      </c>
      <c r="G188" s="84" t="b">
        <v>0</v>
      </c>
    </row>
    <row r="189" spans="1:7" ht="15">
      <c r="A189" s="84" t="s">
        <v>1366</v>
      </c>
      <c r="B189" s="84">
        <v>2</v>
      </c>
      <c r="C189" s="122">
        <v>0.003368577547821351</v>
      </c>
      <c r="D189" s="84" t="s">
        <v>1400</v>
      </c>
      <c r="E189" s="84" t="b">
        <v>1</v>
      </c>
      <c r="F189" s="84" t="b">
        <v>0</v>
      </c>
      <c r="G189" s="84" t="b">
        <v>0</v>
      </c>
    </row>
    <row r="190" spans="1:7" ht="15">
      <c r="A190" s="84" t="s">
        <v>1367</v>
      </c>
      <c r="B190" s="84">
        <v>2</v>
      </c>
      <c r="C190" s="122">
        <v>0.003368577547821351</v>
      </c>
      <c r="D190" s="84" t="s">
        <v>1400</v>
      </c>
      <c r="E190" s="84" t="b">
        <v>1</v>
      </c>
      <c r="F190" s="84" t="b">
        <v>0</v>
      </c>
      <c r="G190" s="84" t="b">
        <v>0</v>
      </c>
    </row>
    <row r="191" spans="1:7" ht="15">
      <c r="A191" s="84" t="s">
        <v>1368</v>
      </c>
      <c r="B191" s="84">
        <v>2</v>
      </c>
      <c r="C191" s="122">
        <v>0.003368577547821351</v>
      </c>
      <c r="D191" s="84" t="s">
        <v>1400</v>
      </c>
      <c r="E191" s="84" t="b">
        <v>0</v>
      </c>
      <c r="F191" s="84" t="b">
        <v>0</v>
      </c>
      <c r="G191" s="84" t="b">
        <v>0</v>
      </c>
    </row>
    <row r="192" spans="1:7" ht="15">
      <c r="A192" s="84" t="s">
        <v>1369</v>
      </c>
      <c r="B192" s="84">
        <v>2</v>
      </c>
      <c r="C192" s="122">
        <v>0.003368577547821351</v>
      </c>
      <c r="D192" s="84" t="s">
        <v>1400</v>
      </c>
      <c r="E192" s="84" t="b">
        <v>0</v>
      </c>
      <c r="F192" s="84" t="b">
        <v>0</v>
      </c>
      <c r="G192" s="84" t="b">
        <v>0</v>
      </c>
    </row>
    <row r="193" spans="1:7" ht="15">
      <c r="A193" s="84" t="s">
        <v>1370</v>
      </c>
      <c r="B193" s="84">
        <v>2</v>
      </c>
      <c r="C193" s="122">
        <v>0.003368577547821351</v>
      </c>
      <c r="D193" s="84" t="s">
        <v>1400</v>
      </c>
      <c r="E193" s="84" t="b">
        <v>0</v>
      </c>
      <c r="F193" s="84" t="b">
        <v>0</v>
      </c>
      <c r="G193" s="84" t="b">
        <v>0</v>
      </c>
    </row>
    <row r="194" spans="1:7" ht="15">
      <c r="A194" s="84" t="s">
        <v>1371</v>
      </c>
      <c r="B194" s="84">
        <v>2</v>
      </c>
      <c r="C194" s="122">
        <v>0.003368577547821351</v>
      </c>
      <c r="D194" s="84" t="s">
        <v>1400</v>
      </c>
      <c r="E194" s="84" t="b">
        <v>1</v>
      </c>
      <c r="F194" s="84" t="b">
        <v>0</v>
      </c>
      <c r="G194" s="84" t="b">
        <v>0</v>
      </c>
    </row>
    <row r="195" spans="1:7" ht="15">
      <c r="A195" s="84" t="s">
        <v>1372</v>
      </c>
      <c r="B195" s="84">
        <v>2</v>
      </c>
      <c r="C195" s="122">
        <v>0.003368577547821351</v>
      </c>
      <c r="D195" s="84" t="s">
        <v>1400</v>
      </c>
      <c r="E195" s="84" t="b">
        <v>0</v>
      </c>
      <c r="F195" s="84" t="b">
        <v>0</v>
      </c>
      <c r="G195" s="84" t="b">
        <v>0</v>
      </c>
    </row>
    <row r="196" spans="1:7" ht="15">
      <c r="A196" s="84" t="s">
        <v>1373</v>
      </c>
      <c r="B196" s="84">
        <v>2</v>
      </c>
      <c r="C196" s="122">
        <v>0.003368577547821351</v>
      </c>
      <c r="D196" s="84" t="s">
        <v>1400</v>
      </c>
      <c r="E196" s="84" t="b">
        <v>0</v>
      </c>
      <c r="F196" s="84" t="b">
        <v>0</v>
      </c>
      <c r="G196" s="84" t="b">
        <v>0</v>
      </c>
    </row>
    <row r="197" spans="1:7" ht="15">
      <c r="A197" s="84" t="s">
        <v>1374</v>
      </c>
      <c r="B197" s="84">
        <v>2</v>
      </c>
      <c r="C197" s="122">
        <v>0.003368577547821351</v>
      </c>
      <c r="D197" s="84" t="s">
        <v>1400</v>
      </c>
      <c r="E197" s="84" t="b">
        <v>0</v>
      </c>
      <c r="F197" s="84" t="b">
        <v>0</v>
      </c>
      <c r="G197" s="84" t="b">
        <v>0</v>
      </c>
    </row>
    <row r="198" spans="1:7" ht="15">
      <c r="A198" s="84" t="s">
        <v>1375</v>
      </c>
      <c r="B198" s="84">
        <v>2</v>
      </c>
      <c r="C198" s="122">
        <v>0.003368577547821351</v>
      </c>
      <c r="D198" s="84" t="s">
        <v>1400</v>
      </c>
      <c r="E198" s="84" t="b">
        <v>0</v>
      </c>
      <c r="F198" s="84" t="b">
        <v>0</v>
      </c>
      <c r="G198" s="84" t="b">
        <v>0</v>
      </c>
    </row>
    <row r="199" spans="1:7" ht="15">
      <c r="A199" s="84" t="s">
        <v>1376</v>
      </c>
      <c r="B199" s="84">
        <v>2</v>
      </c>
      <c r="C199" s="122">
        <v>0.004055076967807625</v>
      </c>
      <c r="D199" s="84" t="s">
        <v>1400</v>
      </c>
      <c r="E199" s="84" t="b">
        <v>0</v>
      </c>
      <c r="F199" s="84" t="b">
        <v>0</v>
      </c>
      <c r="G199" s="84" t="b">
        <v>0</v>
      </c>
    </row>
    <row r="200" spans="1:7" ht="15">
      <c r="A200" s="84" t="s">
        <v>1377</v>
      </c>
      <c r="B200" s="84">
        <v>2</v>
      </c>
      <c r="C200" s="122">
        <v>0.003368577547821351</v>
      </c>
      <c r="D200" s="84" t="s">
        <v>1400</v>
      </c>
      <c r="E200" s="84" t="b">
        <v>0</v>
      </c>
      <c r="F200" s="84" t="b">
        <v>0</v>
      </c>
      <c r="G200" s="84" t="b">
        <v>0</v>
      </c>
    </row>
    <row r="201" spans="1:7" ht="15">
      <c r="A201" s="84" t="s">
        <v>1378</v>
      </c>
      <c r="B201" s="84">
        <v>2</v>
      </c>
      <c r="C201" s="122">
        <v>0.003368577547821351</v>
      </c>
      <c r="D201" s="84" t="s">
        <v>1400</v>
      </c>
      <c r="E201" s="84" t="b">
        <v>0</v>
      </c>
      <c r="F201" s="84" t="b">
        <v>0</v>
      </c>
      <c r="G201" s="84" t="b">
        <v>0</v>
      </c>
    </row>
    <row r="202" spans="1:7" ht="15">
      <c r="A202" s="84" t="s">
        <v>1379</v>
      </c>
      <c r="B202" s="84">
        <v>2</v>
      </c>
      <c r="C202" s="122">
        <v>0.003368577547821351</v>
      </c>
      <c r="D202" s="84" t="s">
        <v>1400</v>
      </c>
      <c r="E202" s="84" t="b">
        <v>0</v>
      </c>
      <c r="F202" s="84" t="b">
        <v>0</v>
      </c>
      <c r="G202" s="84" t="b">
        <v>0</v>
      </c>
    </row>
    <row r="203" spans="1:7" ht="15">
      <c r="A203" s="84" t="s">
        <v>1380</v>
      </c>
      <c r="B203" s="84">
        <v>2</v>
      </c>
      <c r="C203" s="122">
        <v>0.003368577547821351</v>
      </c>
      <c r="D203" s="84" t="s">
        <v>1400</v>
      </c>
      <c r="E203" s="84" t="b">
        <v>0</v>
      </c>
      <c r="F203" s="84" t="b">
        <v>0</v>
      </c>
      <c r="G203" s="84" t="b">
        <v>0</v>
      </c>
    </row>
    <row r="204" spans="1:7" ht="15">
      <c r="A204" s="84" t="s">
        <v>1381</v>
      </c>
      <c r="B204" s="84">
        <v>2</v>
      </c>
      <c r="C204" s="122">
        <v>0.003368577547821351</v>
      </c>
      <c r="D204" s="84" t="s">
        <v>1400</v>
      </c>
      <c r="E204" s="84" t="b">
        <v>0</v>
      </c>
      <c r="F204" s="84" t="b">
        <v>0</v>
      </c>
      <c r="G204" s="84" t="b">
        <v>0</v>
      </c>
    </row>
    <row r="205" spans="1:7" ht="15">
      <c r="A205" s="84" t="s">
        <v>1382</v>
      </c>
      <c r="B205" s="84">
        <v>2</v>
      </c>
      <c r="C205" s="122">
        <v>0.003368577547821351</v>
      </c>
      <c r="D205" s="84" t="s">
        <v>1400</v>
      </c>
      <c r="E205" s="84" t="b">
        <v>0</v>
      </c>
      <c r="F205" s="84" t="b">
        <v>0</v>
      </c>
      <c r="G205" s="84" t="b">
        <v>0</v>
      </c>
    </row>
    <row r="206" spans="1:7" ht="15">
      <c r="A206" s="84" t="s">
        <v>1383</v>
      </c>
      <c r="B206" s="84">
        <v>2</v>
      </c>
      <c r="C206" s="122">
        <v>0.003368577547821351</v>
      </c>
      <c r="D206" s="84" t="s">
        <v>1400</v>
      </c>
      <c r="E206" s="84" t="b">
        <v>0</v>
      </c>
      <c r="F206" s="84" t="b">
        <v>0</v>
      </c>
      <c r="G206" s="84" t="b">
        <v>0</v>
      </c>
    </row>
    <row r="207" spans="1:7" ht="15">
      <c r="A207" s="84" t="s">
        <v>1384</v>
      </c>
      <c r="B207" s="84">
        <v>2</v>
      </c>
      <c r="C207" s="122">
        <v>0.003368577547821351</v>
      </c>
      <c r="D207" s="84" t="s">
        <v>1400</v>
      </c>
      <c r="E207" s="84" t="b">
        <v>0</v>
      </c>
      <c r="F207" s="84" t="b">
        <v>0</v>
      </c>
      <c r="G207" s="84" t="b">
        <v>0</v>
      </c>
    </row>
    <row r="208" spans="1:7" ht="15">
      <c r="A208" s="84" t="s">
        <v>1385</v>
      </c>
      <c r="B208" s="84">
        <v>2</v>
      </c>
      <c r="C208" s="122">
        <v>0.003368577547821351</v>
      </c>
      <c r="D208" s="84" t="s">
        <v>1400</v>
      </c>
      <c r="E208" s="84" t="b">
        <v>0</v>
      </c>
      <c r="F208" s="84" t="b">
        <v>0</v>
      </c>
      <c r="G208" s="84" t="b">
        <v>0</v>
      </c>
    </row>
    <row r="209" spans="1:7" ht="15">
      <c r="A209" s="84" t="s">
        <v>1386</v>
      </c>
      <c r="B209" s="84">
        <v>2</v>
      </c>
      <c r="C209" s="122">
        <v>0.003368577547821351</v>
      </c>
      <c r="D209" s="84" t="s">
        <v>1400</v>
      </c>
      <c r="E209" s="84" t="b">
        <v>0</v>
      </c>
      <c r="F209" s="84" t="b">
        <v>0</v>
      </c>
      <c r="G209" s="84" t="b">
        <v>0</v>
      </c>
    </row>
    <row r="210" spans="1:7" ht="15">
      <c r="A210" s="84" t="s">
        <v>1387</v>
      </c>
      <c r="B210" s="84">
        <v>2</v>
      </c>
      <c r="C210" s="122">
        <v>0.003368577547821351</v>
      </c>
      <c r="D210" s="84" t="s">
        <v>1400</v>
      </c>
      <c r="E210" s="84" t="b">
        <v>0</v>
      </c>
      <c r="F210" s="84" t="b">
        <v>0</v>
      </c>
      <c r="G210" s="84" t="b">
        <v>0</v>
      </c>
    </row>
    <row r="211" spans="1:7" ht="15">
      <c r="A211" s="84" t="s">
        <v>1388</v>
      </c>
      <c r="B211" s="84">
        <v>2</v>
      </c>
      <c r="C211" s="122">
        <v>0.003368577547821351</v>
      </c>
      <c r="D211" s="84" t="s">
        <v>1400</v>
      </c>
      <c r="E211" s="84" t="b">
        <v>0</v>
      </c>
      <c r="F211" s="84" t="b">
        <v>0</v>
      </c>
      <c r="G211" s="84" t="b">
        <v>0</v>
      </c>
    </row>
    <row r="212" spans="1:7" ht="15">
      <c r="A212" s="84" t="s">
        <v>1389</v>
      </c>
      <c r="B212" s="84">
        <v>2</v>
      </c>
      <c r="C212" s="122">
        <v>0.003368577547821351</v>
      </c>
      <c r="D212" s="84" t="s">
        <v>1400</v>
      </c>
      <c r="E212" s="84" t="b">
        <v>0</v>
      </c>
      <c r="F212" s="84" t="b">
        <v>0</v>
      </c>
      <c r="G212" s="84" t="b">
        <v>0</v>
      </c>
    </row>
    <row r="213" spans="1:7" ht="15">
      <c r="A213" s="84" t="s">
        <v>1390</v>
      </c>
      <c r="B213" s="84">
        <v>2</v>
      </c>
      <c r="C213" s="122">
        <v>0.003368577547821351</v>
      </c>
      <c r="D213" s="84" t="s">
        <v>1400</v>
      </c>
      <c r="E213" s="84" t="b">
        <v>0</v>
      </c>
      <c r="F213" s="84" t="b">
        <v>0</v>
      </c>
      <c r="G213" s="84" t="b">
        <v>0</v>
      </c>
    </row>
    <row r="214" spans="1:7" ht="15">
      <c r="A214" s="84" t="s">
        <v>1391</v>
      </c>
      <c r="B214" s="84">
        <v>2</v>
      </c>
      <c r="C214" s="122">
        <v>0.003368577547821351</v>
      </c>
      <c r="D214" s="84" t="s">
        <v>1400</v>
      </c>
      <c r="E214" s="84" t="b">
        <v>0</v>
      </c>
      <c r="F214" s="84" t="b">
        <v>0</v>
      </c>
      <c r="G214" s="84" t="b">
        <v>0</v>
      </c>
    </row>
    <row r="215" spans="1:7" ht="15">
      <c r="A215" s="84" t="s">
        <v>1392</v>
      </c>
      <c r="B215" s="84">
        <v>2</v>
      </c>
      <c r="C215" s="122">
        <v>0.003368577547821351</v>
      </c>
      <c r="D215" s="84" t="s">
        <v>1400</v>
      </c>
      <c r="E215" s="84" t="b">
        <v>1</v>
      </c>
      <c r="F215" s="84" t="b">
        <v>0</v>
      </c>
      <c r="G215" s="84" t="b">
        <v>0</v>
      </c>
    </row>
    <row r="216" spans="1:7" ht="15">
      <c r="A216" s="84" t="s">
        <v>1393</v>
      </c>
      <c r="B216" s="84">
        <v>2</v>
      </c>
      <c r="C216" s="122">
        <v>0.003368577547821351</v>
      </c>
      <c r="D216" s="84" t="s">
        <v>1400</v>
      </c>
      <c r="E216" s="84" t="b">
        <v>0</v>
      </c>
      <c r="F216" s="84" t="b">
        <v>0</v>
      </c>
      <c r="G216" s="84" t="b">
        <v>0</v>
      </c>
    </row>
    <row r="217" spans="1:7" ht="15">
      <c r="A217" s="84" t="s">
        <v>1394</v>
      </c>
      <c r="B217" s="84">
        <v>2</v>
      </c>
      <c r="C217" s="122">
        <v>0.003368577547821351</v>
      </c>
      <c r="D217" s="84" t="s">
        <v>1400</v>
      </c>
      <c r="E217" s="84" t="b">
        <v>0</v>
      </c>
      <c r="F217" s="84" t="b">
        <v>0</v>
      </c>
      <c r="G217" s="84" t="b">
        <v>0</v>
      </c>
    </row>
    <row r="218" spans="1:7" ht="15">
      <c r="A218" s="84" t="s">
        <v>1395</v>
      </c>
      <c r="B218" s="84">
        <v>2</v>
      </c>
      <c r="C218" s="122">
        <v>0.003368577547821351</v>
      </c>
      <c r="D218" s="84" t="s">
        <v>1400</v>
      </c>
      <c r="E218" s="84" t="b">
        <v>0</v>
      </c>
      <c r="F218" s="84" t="b">
        <v>0</v>
      </c>
      <c r="G218" s="84" t="b">
        <v>0</v>
      </c>
    </row>
    <row r="219" spans="1:7" ht="15">
      <c r="A219" s="84" t="s">
        <v>1396</v>
      </c>
      <c r="B219" s="84">
        <v>2</v>
      </c>
      <c r="C219" s="122">
        <v>0.003368577547821351</v>
      </c>
      <c r="D219" s="84" t="s">
        <v>1400</v>
      </c>
      <c r="E219" s="84" t="b">
        <v>0</v>
      </c>
      <c r="F219" s="84" t="b">
        <v>0</v>
      </c>
      <c r="G219" s="84" t="b">
        <v>0</v>
      </c>
    </row>
    <row r="220" spans="1:7" ht="15">
      <c r="A220" s="84" t="s">
        <v>1397</v>
      </c>
      <c r="B220" s="84">
        <v>2</v>
      </c>
      <c r="C220" s="122">
        <v>0.003368577547821351</v>
      </c>
      <c r="D220" s="84" t="s">
        <v>1400</v>
      </c>
      <c r="E220" s="84" t="b">
        <v>0</v>
      </c>
      <c r="F220" s="84" t="b">
        <v>0</v>
      </c>
      <c r="G220" s="84" t="b">
        <v>0</v>
      </c>
    </row>
    <row r="221" spans="1:7" ht="15">
      <c r="A221" s="84" t="s">
        <v>348</v>
      </c>
      <c r="B221" s="84">
        <v>12</v>
      </c>
      <c r="C221" s="122">
        <v>0.011055730961668609</v>
      </c>
      <c r="D221" s="84" t="s">
        <v>887</v>
      </c>
      <c r="E221" s="84" t="b">
        <v>0</v>
      </c>
      <c r="F221" s="84" t="b">
        <v>0</v>
      </c>
      <c r="G221" s="84" t="b">
        <v>0</v>
      </c>
    </row>
    <row r="222" spans="1:7" ht="15">
      <c r="A222" s="84" t="s">
        <v>992</v>
      </c>
      <c r="B222" s="84">
        <v>10</v>
      </c>
      <c r="C222" s="122">
        <v>0.01028268756258495</v>
      </c>
      <c r="D222" s="84" t="s">
        <v>887</v>
      </c>
      <c r="E222" s="84" t="b">
        <v>0</v>
      </c>
      <c r="F222" s="84" t="b">
        <v>0</v>
      </c>
      <c r="G222" s="84" t="b">
        <v>0</v>
      </c>
    </row>
    <row r="223" spans="1:7" ht="15">
      <c r="A223" s="84" t="s">
        <v>358</v>
      </c>
      <c r="B223" s="84">
        <v>10</v>
      </c>
      <c r="C223" s="122">
        <v>0.01028268756258495</v>
      </c>
      <c r="D223" s="84" t="s">
        <v>887</v>
      </c>
      <c r="E223" s="84" t="b">
        <v>0</v>
      </c>
      <c r="F223" s="84" t="b">
        <v>0</v>
      </c>
      <c r="G223" s="84" t="b">
        <v>0</v>
      </c>
    </row>
    <row r="224" spans="1:7" ht="15">
      <c r="A224" s="84" t="s">
        <v>233</v>
      </c>
      <c r="B224" s="84">
        <v>8</v>
      </c>
      <c r="C224" s="122">
        <v>0.010229457812508403</v>
      </c>
      <c r="D224" s="84" t="s">
        <v>887</v>
      </c>
      <c r="E224" s="84" t="b">
        <v>0</v>
      </c>
      <c r="F224" s="84" t="b">
        <v>0</v>
      </c>
      <c r="G224" s="84" t="b">
        <v>0</v>
      </c>
    </row>
    <row r="225" spans="1:7" ht="15">
      <c r="A225" s="84" t="s">
        <v>230</v>
      </c>
      <c r="B225" s="84">
        <v>7</v>
      </c>
      <c r="C225" s="122">
        <v>0.009999725531277688</v>
      </c>
      <c r="D225" s="84" t="s">
        <v>887</v>
      </c>
      <c r="E225" s="84" t="b">
        <v>0</v>
      </c>
      <c r="F225" s="84" t="b">
        <v>0</v>
      </c>
      <c r="G225" s="84" t="b">
        <v>0</v>
      </c>
    </row>
    <row r="226" spans="1:7" ht="15">
      <c r="A226" s="84" t="s">
        <v>995</v>
      </c>
      <c r="B226" s="84">
        <v>7</v>
      </c>
      <c r="C226" s="122">
        <v>0.009999725531277688</v>
      </c>
      <c r="D226" s="84" t="s">
        <v>887</v>
      </c>
      <c r="E226" s="84" t="b">
        <v>0</v>
      </c>
      <c r="F226" s="84" t="b">
        <v>0</v>
      </c>
      <c r="G226" s="84" t="b">
        <v>0</v>
      </c>
    </row>
    <row r="227" spans="1:7" ht="15">
      <c r="A227" s="84" t="s">
        <v>993</v>
      </c>
      <c r="B227" s="84">
        <v>7</v>
      </c>
      <c r="C227" s="122">
        <v>0.012642868295483544</v>
      </c>
      <c r="D227" s="84" t="s">
        <v>887</v>
      </c>
      <c r="E227" s="84" t="b">
        <v>0</v>
      </c>
      <c r="F227" s="84" t="b">
        <v>0</v>
      </c>
      <c r="G227" s="84" t="b">
        <v>0</v>
      </c>
    </row>
    <row r="228" spans="1:7" ht="15">
      <c r="A228" s="84" t="s">
        <v>996</v>
      </c>
      <c r="B228" s="84">
        <v>6</v>
      </c>
      <c r="C228" s="122">
        <v>0.009609128035478975</v>
      </c>
      <c r="D228" s="84" t="s">
        <v>887</v>
      </c>
      <c r="E228" s="84" t="b">
        <v>0</v>
      </c>
      <c r="F228" s="84" t="b">
        <v>0</v>
      </c>
      <c r="G228" s="84" t="b">
        <v>0</v>
      </c>
    </row>
    <row r="229" spans="1:7" ht="15">
      <c r="A229" s="84" t="s">
        <v>232</v>
      </c>
      <c r="B229" s="84">
        <v>6</v>
      </c>
      <c r="C229" s="122">
        <v>0.009609128035478975</v>
      </c>
      <c r="D229" s="84" t="s">
        <v>887</v>
      </c>
      <c r="E229" s="84" t="b">
        <v>0</v>
      </c>
      <c r="F229" s="84" t="b">
        <v>0</v>
      </c>
      <c r="G229" s="84" t="b">
        <v>0</v>
      </c>
    </row>
    <row r="230" spans="1:7" ht="15">
      <c r="A230" s="84" t="s">
        <v>953</v>
      </c>
      <c r="B230" s="84">
        <v>6</v>
      </c>
      <c r="C230" s="122">
        <v>0.01083674425327161</v>
      </c>
      <c r="D230" s="84" t="s">
        <v>887</v>
      </c>
      <c r="E230" s="84" t="b">
        <v>0</v>
      </c>
      <c r="F230" s="84" t="b">
        <v>0</v>
      </c>
      <c r="G230" s="84" t="b">
        <v>0</v>
      </c>
    </row>
    <row r="231" spans="1:7" ht="15">
      <c r="A231" s="84" t="s">
        <v>1271</v>
      </c>
      <c r="B231" s="84">
        <v>5</v>
      </c>
      <c r="C231" s="122">
        <v>0.009030620211059675</v>
      </c>
      <c r="D231" s="84" t="s">
        <v>887</v>
      </c>
      <c r="E231" s="84" t="b">
        <v>0</v>
      </c>
      <c r="F231" s="84" t="b">
        <v>0</v>
      </c>
      <c r="G231" s="84" t="b">
        <v>0</v>
      </c>
    </row>
    <row r="232" spans="1:7" ht="15">
      <c r="A232" s="84" t="s">
        <v>954</v>
      </c>
      <c r="B232" s="84">
        <v>5</v>
      </c>
      <c r="C232" s="122">
        <v>0.009030620211059675</v>
      </c>
      <c r="D232" s="84" t="s">
        <v>887</v>
      </c>
      <c r="E232" s="84" t="b">
        <v>0</v>
      </c>
      <c r="F232" s="84" t="b">
        <v>0</v>
      </c>
      <c r="G232" s="84" t="b">
        <v>0</v>
      </c>
    </row>
    <row r="233" spans="1:7" ht="15">
      <c r="A233" s="84" t="s">
        <v>1275</v>
      </c>
      <c r="B233" s="84">
        <v>5</v>
      </c>
      <c r="C233" s="122">
        <v>0.009030620211059675</v>
      </c>
      <c r="D233" s="84" t="s">
        <v>887</v>
      </c>
      <c r="E233" s="84" t="b">
        <v>0</v>
      </c>
      <c r="F233" s="84" t="b">
        <v>0</v>
      </c>
      <c r="G233" s="84" t="b">
        <v>0</v>
      </c>
    </row>
    <row r="234" spans="1:7" ht="15">
      <c r="A234" s="84" t="s">
        <v>1274</v>
      </c>
      <c r="B234" s="84">
        <v>5</v>
      </c>
      <c r="C234" s="122">
        <v>0.009030620211059675</v>
      </c>
      <c r="D234" s="84" t="s">
        <v>887</v>
      </c>
      <c r="E234" s="84" t="b">
        <v>0</v>
      </c>
      <c r="F234" s="84" t="b">
        <v>0</v>
      </c>
      <c r="G234" s="84" t="b">
        <v>0</v>
      </c>
    </row>
    <row r="235" spans="1:7" ht="15">
      <c r="A235" s="84" t="s">
        <v>1277</v>
      </c>
      <c r="B235" s="84">
        <v>4</v>
      </c>
      <c r="C235" s="122">
        <v>0.008226150050067962</v>
      </c>
      <c r="D235" s="84" t="s">
        <v>887</v>
      </c>
      <c r="E235" s="84" t="b">
        <v>1</v>
      </c>
      <c r="F235" s="84" t="b">
        <v>0</v>
      </c>
      <c r="G235" s="84" t="b">
        <v>0</v>
      </c>
    </row>
    <row r="236" spans="1:7" ht="15">
      <c r="A236" s="84" t="s">
        <v>1278</v>
      </c>
      <c r="B236" s="84">
        <v>4</v>
      </c>
      <c r="C236" s="122">
        <v>0.008226150050067962</v>
      </c>
      <c r="D236" s="84" t="s">
        <v>887</v>
      </c>
      <c r="E236" s="84" t="b">
        <v>0</v>
      </c>
      <c r="F236" s="84" t="b">
        <v>0</v>
      </c>
      <c r="G236" s="84" t="b">
        <v>0</v>
      </c>
    </row>
    <row r="237" spans="1:7" ht="15">
      <c r="A237" s="84" t="s">
        <v>1272</v>
      </c>
      <c r="B237" s="84">
        <v>4</v>
      </c>
      <c r="C237" s="122">
        <v>0.008226150050067962</v>
      </c>
      <c r="D237" s="84" t="s">
        <v>887</v>
      </c>
      <c r="E237" s="84" t="b">
        <v>0</v>
      </c>
      <c r="F237" s="84" t="b">
        <v>0</v>
      </c>
      <c r="G237" s="84" t="b">
        <v>0</v>
      </c>
    </row>
    <row r="238" spans="1:7" ht="15">
      <c r="A238" s="84" t="s">
        <v>1270</v>
      </c>
      <c r="B238" s="84">
        <v>4</v>
      </c>
      <c r="C238" s="122">
        <v>0.008226150050067962</v>
      </c>
      <c r="D238" s="84" t="s">
        <v>887</v>
      </c>
      <c r="E238" s="84" t="b">
        <v>0</v>
      </c>
      <c r="F238" s="84" t="b">
        <v>0</v>
      </c>
      <c r="G238" s="84" t="b">
        <v>0</v>
      </c>
    </row>
    <row r="239" spans="1:7" ht="15">
      <c r="A239" s="84" t="s">
        <v>1279</v>
      </c>
      <c r="B239" s="84">
        <v>4</v>
      </c>
      <c r="C239" s="122">
        <v>0.008226150050067962</v>
      </c>
      <c r="D239" s="84" t="s">
        <v>887</v>
      </c>
      <c r="E239" s="84" t="b">
        <v>0</v>
      </c>
      <c r="F239" s="84" t="b">
        <v>0</v>
      </c>
      <c r="G239" s="84" t="b">
        <v>0</v>
      </c>
    </row>
    <row r="240" spans="1:7" ht="15">
      <c r="A240" s="84" t="s">
        <v>346</v>
      </c>
      <c r="B240" s="84">
        <v>4</v>
      </c>
      <c r="C240" s="122">
        <v>0.008226150050067962</v>
      </c>
      <c r="D240" s="84" t="s">
        <v>887</v>
      </c>
      <c r="E240" s="84" t="b">
        <v>0</v>
      </c>
      <c r="F240" s="84" t="b">
        <v>0</v>
      </c>
      <c r="G240" s="84" t="b">
        <v>0</v>
      </c>
    </row>
    <row r="241" spans="1:7" ht="15">
      <c r="A241" s="84" t="s">
        <v>1280</v>
      </c>
      <c r="B241" s="84">
        <v>4</v>
      </c>
      <c r="C241" s="122">
        <v>0.008226150050067962</v>
      </c>
      <c r="D241" s="84" t="s">
        <v>887</v>
      </c>
      <c r="E241" s="84" t="b">
        <v>0</v>
      </c>
      <c r="F241" s="84" t="b">
        <v>0</v>
      </c>
      <c r="G241" s="84" t="b">
        <v>0</v>
      </c>
    </row>
    <row r="242" spans="1:7" ht="15">
      <c r="A242" s="84" t="s">
        <v>957</v>
      </c>
      <c r="B242" s="84">
        <v>4</v>
      </c>
      <c r="C242" s="122">
        <v>0.008226150050067962</v>
      </c>
      <c r="D242" s="84" t="s">
        <v>887</v>
      </c>
      <c r="E242" s="84" t="b">
        <v>0</v>
      </c>
      <c r="F242" s="84" t="b">
        <v>0</v>
      </c>
      <c r="G242" s="84" t="b">
        <v>0</v>
      </c>
    </row>
    <row r="243" spans="1:7" ht="15">
      <c r="A243" s="84" t="s">
        <v>1291</v>
      </c>
      <c r="B243" s="84">
        <v>3</v>
      </c>
      <c r="C243" s="122">
        <v>0.00850317839541129</v>
      </c>
      <c r="D243" s="84" t="s">
        <v>887</v>
      </c>
      <c r="E243" s="84" t="b">
        <v>0</v>
      </c>
      <c r="F243" s="84" t="b">
        <v>0</v>
      </c>
      <c r="G243" s="84" t="b">
        <v>0</v>
      </c>
    </row>
    <row r="244" spans="1:7" ht="15">
      <c r="A244" s="84" t="s">
        <v>250</v>
      </c>
      <c r="B244" s="84">
        <v>3</v>
      </c>
      <c r="C244" s="122">
        <v>0.007138129875599808</v>
      </c>
      <c r="D244" s="84" t="s">
        <v>887</v>
      </c>
      <c r="E244" s="84" t="b">
        <v>0</v>
      </c>
      <c r="F244" s="84" t="b">
        <v>0</v>
      </c>
      <c r="G244" s="84" t="b">
        <v>0</v>
      </c>
    </row>
    <row r="245" spans="1:7" ht="15">
      <c r="A245" s="84" t="s">
        <v>1292</v>
      </c>
      <c r="B245" s="84">
        <v>3</v>
      </c>
      <c r="C245" s="122">
        <v>0.007138129875599808</v>
      </c>
      <c r="D245" s="84" t="s">
        <v>887</v>
      </c>
      <c r="E245" s="84" t="b">
        <v>0</v>
      </c>
      <c r="F245" s="84" t="b">
        <v>0</v>
      </c>
      <c r="G245" s="84" t="b">
        <v>0</v>
      </c>
    </row>
    <row r="246" spans="1:7" ht="15">
      <c r="A246" s="84" t="s">
        <v>1293</v>
      </c>
      <c r="B246" s="84">
        <v>3</v>
      </c>
      <c r="C246" s="122">
        <v>0.007138129875599808</v>
      </c>
      <c r="D246" s="84" t="s">
        <v>887</v>
      </c>
      <c r="E246" s="84" t="b">
        <v>0</v>
      </c>
      <c r="F246" s="84" t="b">
        <v>0</v>
      </c>
      <c r="G246" s="84" t="b">
        <v>0</v>
      </c>
    </row>
    <row r="247" spans="1:7" ht="15">
      <c r="A247" s="84" t="s">
        <v>1283</v>
      </c>
      <c r="B247" s="84">
        <v>3</v>
      </c>
      <c r="C247" s="122">
        <v>0.007138129875599808</v>
      </c>
      <c r="D247" s="84" t="s">
        <v>887</v>
      </c>
      <c r="E247" s="84" t="b">
        <v>0</v>
      </c>
      <c r="F247" s="84" t="b">
        <v>0</v>
      </c>
      <c r="G247" s="84" t="b">
        <v>0</v>
      </c>
    </row>
    <row r="248" spans="1:7" ht="15">
      <c r="A248" s="84" t="s">
        <v>960</v>
      </c>
      <c r="B248" s="84">
        <v>3</v>
      </c>
      <c r="C248" s="122">
        <v>0.00850317839541129</v>
      </c>
      <c r="D248" s="84" t="s">
        <v>887</v>
      </c>
      <c r="E248" s="84" t="b">
        <v>0</v>
      </c>
      <c r="F248" s="84" t="b">
        <v>0</v>
      </c>
      <c r="G248" s="84" t="b">
        <v>0</v>
      </c>
    </row>
    <row r="249" spans="1:7" ht="15">
      <c r="A249" s="84" t="s">
        <v>955</v>
      </c>
      <c r="B249" s="84">
        <v>3</v>
      </c>
      <c r="C249" s="122">
        <v>0.007138129875599808</v>
      </c>
      <c r="D249" s="84" t="s">
        <v>887</v>
      </c>
      <c r="E249" s="84" t="b">
        <v>0</v>
      </c>
      <c r="F249" s="84" t="b">
        <v>0</v>
      </c>
      <c r="G249" s="84" t="b">
        <v>0</v>
      </c>
    </row>
    <row r="250" spans="1:7" ht="15">
      <c r="A250" s="84" t="s">
        <v>961</v>
      </c>
      <c r="B250" s="84">
        <v>3</v>
      </c>
      <c r="C250" s="122">
        <v>0.007138129875599808</v>
      </c>
      <c r="D250" s="84" t="s">
        <v>887</v>
      </c>
      <c r="E250" s="84" t="b">
        <v>0</v>
      </c>
      <c r="F250" s="84" t="b">
        <v>0</v>
      </c>
      <c r="G250" s="84" t="b">
        <v>0</v>
      </c>
    </row>
    <row r="251" spans="1:7" ht="15">
      <c r="A251" s="84" t="s">
        <v>959</v>
      </c>
      <c r="B251" s="84">
        <v>3</v>
      </c>
      <c r="C251" s="122">
        <v>0.007138129875599808</v>
      </c>
      <c r="D251" s="84" t="s">
        <v>887</v>
      </c>
      <c r="E251" s="84" t="b">
        <v>0</v>
      </c>
      <c r="F251" s="84" t="b">
        <v>0</v>
      </c>
      <c r="G251" s="84" t="b">
        <v>0</v>
      </c>
    </row>
    <row r="252" spans="1:7" ht="15">
      <c r="A252" s="84" t="s">
        <v>1303</v>
      </c>
      <c r="B252" s="84">
        <v>3</v>
      </c>
      <c r="C252" s="122">
        <v>0.00850317839541129</v>
      </c>
      <c r="D252" s="84" t="s">
        <v>887</v>
      </c>
      <c r="E252" s="84" t="b">
        <v>0</v>
      </c>
      <c r="F252" s="84" t="b">
        <v>0</v>
      </c>
      <c r="G252" s="84" t="b">
        <v>0</v>
      </c>
    </row>
    <row r="253" spans="1:7" ht="15">
      <c r="A253" s="84" t="s">
        <v>246</v>
      </c>
      <c r="B253" s="84">
        <v>3</v>
      </c>
      <c r="C253" s="122">
        <v>0.007138129875599808</v>
      </c>
      <c r="D253" s="84" t="s">
        <v>887</v>
      </c>
      <c r="E253" s="84" t="b">
        <v>0</v>
      </c>
      <c r="F253" s="84" t="b">
        <v>0</v>
      </c>
      <c r="G253" s="84" t="b">
        <v>0</v>
      </c>
    </row>
    <row r="254" spans="1:7" ht="15">
      <c r="A254" s="84" t="s">
        <v>1294</v>
      </c>
      <c r="B254" s="84">
        <v>3</v>
      </c>
      <c r="C254" s="122">
        <v>0.007138129875599808</v>
      </c>
      <c r="D254" s="84" t="s">
        <v>887</v>
      </c>
      <c r="E254" s="84" t="b">
        <v>0</v>
      </c>
      <c r="F254" s="84" t="b">
        <v>0</v>
      </c>
      <c r="G254" s="84" t="b">
        <v>0</v>
      </c>
    </row>
    <row r="255" spans="1:7" ht="15">
      <c r="A255" s="84" t="s">
        <v>1315</v>
      </c>
      <c r="B255" s="84">
        <v>2</v>
      </c>
      <c r="C255" s="122">
        <v>0.00566878559694086</v>
      </c>
      <c r="D255" s="84" t="s">
        <v>887</v>
      </c>
      <c r="E255" s="84" t="b">
        <v>0</v>
      </c>
      <c r="F255" s="84" t="b">
        <v>0</v>
      </c>
      <c r="G255" s="84" t="b">
        <v>0</v>
      </c>
    </row>
    <row r="256" spans="1:7" ht="15">
      <c r="A256" s="84" t="s">
        <v>1316</v>
      </c>
      <c r="B256" s="84">
        <v>2</v>
      </c>
      <c r="C256" s="122">
        <v>0.00566878559694086</v>
      </c>
      <c r="D256" s="84" t="s">
        <v>887</v>
      </c>
      <c r="E256" s="84" t="b">
        <v>0</v>
      </c>
      <c r="F256" s="84" t="b">
        <v>0</v>
      </c>
      <c r="G256" s="84" t="b">
        <v>0</v>
      </c>
    </row>
    <row r="257" spans="1:7" ht="15">
      <c r="A257" s="84" t="s">
        <v>1317</v>
      </c>
      <c r="B257" s="84">
        <v>2</v>
      </c>
      <c r="C257" s="122">
        <v>0.00566878559694086</v>
      </c>
      <c r="D257" s="84" t="s">
        <v>887</v>
      </c>
      <c r="E257" s="84" t="b">
        <v>0</v>
      </c>
      <c r="F257" s="84" t="b">
        <v>0</v>
      </c>
      <c r="G257" s="84" t="b">
        <v>0</v>
      </c>
    </row>
    <row r="258" spans="1:7" ht="15">
      <c r="A258" s="84" t="s">
        <v>1020</v>
      </c>
      <c r="B258" s="84">
        <v>2</v>
      </c>
      <c r="C258" s="122">
        <v>0.00566878559694086</v>
      </c>
      <c r="D258" s="84" t="s">
        <v>887</v>
      </c>
      <c r="E258" s="84" t="b">
        <v>0</v>
      </c>
      <c r="F258" s="84" t="b">
        <v>0</v>
      </c>
      <c r="G258" s="84" t="b">
        <v>0</v>
      </c>
    </row>
    <row r="259" spans="1:7" ht="15">
      <c r="A259" s="84" t="s">
        <v>1021</v>
      </c>
      <c r="B259" s="84">
        <v>2</v>
      </c>
      <c r="C259" s="122">
        <v>0.00566878559694086</v>
      </c>
      <c r="D259" s="84" t="s">
        <v>887</v>
      </c>
      <c r="E259" s="84" t="b">
        <v>0</v>
      </c>
      <c r="F259" s="84" t="b">
        <v>0</v>
      </c>
      <c r="G259" s="84" t="b">
        <v>0</v>
      </c>
    </row>
    <row r="260" spans="1:7" ht="15">
      <c r="A260" s="84" t="s">
        <v>360</v>
      </c>
      <c r="B260" s="84">
        <v>2</v>
      </c>
      <c r="C260" s="122">
        <v>0.00566878559694086</v>
      </c>
      <c r="D260" s="84" t="s">
        <v>887</v>
      </c>
      <c r="E260" s="84" t="b">
        <v>0</v>
      </c>
      <c r="F260" s="84" t="b">
        <v>0</v>
      </c>
      <c r="G260" s="84" t="b">
        <v>0</v>
      </c>
    </row>
    <row r="261" spans="1:7" ht="15">
      <c r="A261" s="84" t="s">
        <v>1305</v>
      </c>
      <c r="B261" s="84">
        <v>2</v>
      </c>
      <c r="C261" s="122">
        <v>0.00566878559694086</v>
      </c>
      <c r="D261" s="84" t="s">
        <v>887</v>
      </c>
      <c r="E261" s="84" t="b">
        <v>0</v>
      </c>
      <c r="F261" s="84" t="b">
        <v>0</v>
      </c>
      <c r="G261" s="84" t="b">
        <v>0</v>
      </c>
    </row>
    <row r="262" spans="1:7" ht="15">
      <c r="A262" s="84" t="s">
        <v>1376</v>
      </c>
      <c r="B262" s="84">
        <v>2</v>
      </c>
      <c r="C262" s="122">
        <v>0.007224496168847741</v>
      </c>
      <c r="D262" s="84" t="s">
        <v>887</v>
      </c>
      <c r="E262" s="84" t="b">
        <v>0</v>
      </c>
      <c r="F262" s="84" t="b">
        <v>0</v>
      </c>
      <c r="G262" s="84" t="b">
        <v>0</v>
      </c>
    </row>
    <row r="263" spans="1:7" ht="15">
      <c r="A263" s="84" t="s">
        <v>1368</v>
      </c>
      <c r="B263" s="84">
        <v>2</v>
      </c>
      <c r="C263" s="122">
        <v>0.00566878559694086</v>
      </c>
      <c r="D263" s="84" t="s">
        <v>887</v>
      </c>
      <c r="E263" s="84" t="b">
        <v>0</v>
      </c>
      <c r="F263" s="84" t="b">
        <v>0</v>
      </c>
      <c r="G263" s="84" t="b">
        <v>0</v>
      </c>
    </row>
    <row r="264" spans="1:7" ht="15">
      <c r="A264" s="84" t="s">
        <v>1366</v>
      </c>
      <c r="B264" s="84">
        <v>2</v>
      </c>
      <c r="C264" s="122">
        <v>0.00566878559694086</v>
      </c>
      <c r="D264" s="84" t="s">
        <v>887</v>
      </c>
      <c r="E264" s="84" t="b">
        <v>1</v>
      </c>
      <c r="F264" s="84" t="b">
        <v>0</v>
      </c>
      <c r="G264" s="84" t="b">
        <v>0</v>
      </c>
    </row>
    <row r="265" spans="1:7" ht="15">
      <c r="A265" s="84" t="s">
        <v>1367</v>
      </c>
      <c r="B265" s="84">
        <v>2</v>
      </c>
      <c r="C265" s="122">
        <v>0.00566878559694086</v>
      </c>
      <c r="D265" s="84" t="s">
        <v>887</v>
      </c>
      <c r="E265" s="84" t="b">
        <v>1</v>
      </c>
      <c r="F265" s="84" t="b">
        <v>0</v>
      </c>
      <c r="G265" s="84" t="b">
        <v>0</v>
      </c>
    </row>
    <row r="266" spans="1:7" ht="15">
      <c r="A266" s="84" t="s">
        <v>1318</v>
      </c>
      <c r="B266" s="84">
        <v>2</v>
      </c>
      <c r="C266" s="122">
        <v>0.00566878559694086</v>
      </c>
      <c r="D266" s="84" t="s">
        <v>887</v>
      </c>
      <c r="E266" s="84" t="b">
        <v>0</v>
      </c>
      <c r="F266" s="84" t="b">
        <v>0</v>
      </c>
      <c r="G266" s="84" t="b">
        <v>0</v>
      </c>
    </row>
    <row r="267" spans="1:7" ht="15">
      <c r="A267" s="84" t="s">
        <v>1369</v>
      </c>
      <c r="B267" s="84">
        <v>2</v>
      </c>
      <c r="C267" s="122">
        <v>0.00566878559694086</v>
      </c>
      <c r="D267" s="84" t="s">
        <v>887</v>
      </c>
      <c r="E267" s="84" t="b">
        <v>0</v>
      </c>
      <c r="F267" s="84" t="b">
        <v>0</v>
      </c>
      <c r="G267" s="84" t="b">
        <v>0</v>
      </c>
    </row>
    <row r="268" spans="1:7" ht="15">
      <c r="A268" s="84" t="s">
        <v>1362</v>
      </c>
      <c r="B268" s="84">
        <v>2</v>
      </c>
      <c r="C268" s="122">
        <v>0.00566878559694086</v>
      </c>
      <c r="D268" s="84" t="s">
        <v>887</v>
      </c>
      <c r="E268" s="84" t="b">
        <v>0</v>
      </c>
      <c r="F268" s="84" t="b">
        <v>0</v>
      </c>
      <c r="G268" s="84" t="b">
        <v>0</v>
      </c>
    </row>
    <row r="269" spans="1:7" ht="15">
      <c r="A269" s="84" t="s">
        <v>1290</v>
      </c>
      <c r="B269" s="84">
        <v>2</v>
      </c>
      <c r="C269" s="122">
        <v>0.00566878559694086</v>
      </c>
      <c r="D269" s="84" t="s">
        <v>887</v>
      </c>
      <c r="E269" s="84" t="b">
        <v>0</v>
      </c>
      <c r="F269" s="84" t="b">
        <v>0</v>
      </c>
      <c r="G269" s="84" t="b">
        <v>0</v>
      </c>
    </row>
    <row r="270" spans="1:7" ht="15">
      <c r="A270" s="84" t="s">
        <v>1363</v>
      </c>
      <c r="B270" s="84">
        <v>2</v>
      </c>
      <c r="C270" s="122">
        <v>0.00566878559694086</v>
      </c>
      <c r="D270" s="84" t="s">
        <v>887</v>
      </c>
      <c r="E270" s="84" t="b">
        <v>0</v>
      </c>
      <c r="F270" s="84" t="b">
        <v>0</v>
      </c>
      <c r="G270" s="84" t="b">
        <v>0</v>
      </c>
    </row>
    <row r="271" spans="1:7" ht="15">
      <c r="A271" s="84" t="s">
        <v>1304</v>
      </c>
      <c r="B271" s="84">
        <v>2</v>
      </c>
      <c r="C271" s="122">
        <v>0.00566878559694086</v>
      </c>
      <c r="D271" s="84" t="s">
        <v>887</v>
      </c>
      <c r="E271" s="84" t="b">
        <v>0</v>
      </c>
      <c r="F271" s="84" t="b">
        <v>0</v>
      </c>
      <c r="G271" s="84" t="b">
        <v>0</v>
      </c>
    </row>
    <row r="272" spans="1:7" ht="15">
      <c r="A272" s="84" t="s">
        <v>1356</v>
      </c>
      <c r="B272" s="84">
        <v>2</v>
      </c>
      <c r="C272" s="122">
        <v>0.00566878559694086</v>
      </c>
      <c r="D272" s="84" t="s">
        <v>887</v>
      </c>
      <c r="E272" s="84" t="b">
        <v>0</v>
      </c>
      <c r="F272" s="84" t="b">
        <v>0</v>
      </c>
      <c r="G272" s="84" t="b">
        <v>0</v>
      </c>
    </row>
    <row r="273" spans="1:7" ht="15">
      <c r="A273" s="84" t="s">
        <v>1357</v>
      </c>
      <c r="B273" s="84">
        <v>2</v>
      </c>
      <c r="C273" s="122">
        <v>0.00566878559694086</v>
      </c>
      <c r="D273" s="84" t="s">
        <v>887</v>
      </c>
      <c r="E273" s="84" t="b">
        <v>1</v>
      </c>
      <c r="F273" s="84" t="b">
        <v>0</v>
      </c>
      <c r="G273" s="84" t="b">
        <v>0</v>
      </c>
    </row>
    <row r="274" spans="1:7" ht="15">
      <c r="A274" s="84" t="s">
        <v>1358</v>
      </c>
      <c r="B274" s="84">
        <v>2</v>
      </c>
      <c r="C274" s="122">
        <v>0.00566878559694086</v>
      </c>
      <c r="D274" s="84" t="s">
        <v>887</v>
      </c>
      <c r="E274" s="84" t="b">
        <v>0</v>
      </c>
      <c r="F274" s="84" t="b">
        <v>0</v>
      </c>
      <c r="G274" s="84" t="b">
        <v>0</v>
      </c>
    </row>
    <row r="275" spans="1:7" ht="15">
      <c r="A275" s="84" t="s">
        <v>1359</v>
      </c>
      <c r="B275" s="84">
        <v>2</v>
      </c>
      <c r="C275" s="122">
        <v>0.00566878559694086</v>
      </c>
      <c r="D275" s="84" t="s">
        <v>887</v>
      </c>
      <c r="E275" s="84" t="b">
        <v>0</v>
      </c>
      <c r="F275" s="84" t="b">
        <v>0</v>
      </c>
      <c r="G275" s="84" t="b">
        <v>0</v>
      </c>
    </row>
    <row r="276" spans="1:7" ht="15">
      <c r="A276" s="84" t="s">
        <v>1360</v>
      </c>
      <c r="B276" s="84">
        <v>2</v>
      </c>
      <c r="C276" s="122">
        <v>0.00566878559694086</v>
      </c>
      <c r="D276" s="84" t="s">
        <v>887</v>
      </c>
      <c r="E276" s="84" t="b">
        <v>0</v>
      </c>
      <c r="F276" s="84" t="b">
        <v>0</v>
      </c>
      <c r="G276" s="84" t="b">
        <v>0</v>
      </c>
    </row>
    <row r="277" spans="1:7" ht="15">
      <c r="A277" s="84" t="s">
        <v>1361</v>
      </c>
      <c r="B277" s="84">
        <v>2</v>
      </c>
      <c r="C277" s="122">
        <v>0.00566878559694086</v>
      </c>
      <c r="D277" s="84" t="s">
        <v>887</v>
      </c>
      <c r="E277" s="84" t="b">
        <v>0</v>
      </c>
      <c r="F277" s="84" t="b">
        <v>0</v>
      </c>
      <c r="G277" s="84" t="b">
        <v>0</v>
      </c>
    </row>
    <row r="278" spans="1:7" ht="15">
      <c r="A278" s="84" t="s">
        <v>1302</v>
      </c>
      <c r="B278" s="84">
        <v>2</v>
      </c>
      <c r="C278" s="122">
        <v>0.00566878559694086</v>
      </c>
      <c r="D278" s="84" t="s">
        <v>887</v>
      </c>
      <c r="E278" s="84" t="b">
        <v>0</v>
      </c>
      <c r="F278" s="84" t="b">
        <v>0</v>
      </c>
      <c r="G278" s="84" t="b">
        <v>0</v>
      </c>
    </row>
    <row r="279" spans="1:7" ht="15">
      <c r="A279" s="84" t="s">
        <v>1281</v>
      </c>
      <c r="B279" s="84">
        <v>2</v>
      </c>
      <c r="C279" s="122">
        <v>0.00566878559694086</v>
      </c>
      <c r="D279" s="84" t="s">
        <v>887</v>
      </c>
      <c r="E279" s="84" t="b">
        <v>1</v>
      </c>
      <c r="F279" s="84" t="b">
        <v>0</v>
      </c>
      <c r="G279" s="84" t="b">
        <v>0</v>
      </c>
    </row>
    <row r="280" spans="1:7" ht="15">
      <c r="A280" s="84" t="s">
        <v>1322</v>
      </c>
      <c r="B280" s="84">
        <v>2</v>
      </c>
      <c r="C280" s="122">
        <v>0.00566878559694086</v>
      </c>
      <c r="D280" s="84" t="s">
        <v>887</v>
      </c>
      <c r="E280" s="84" t="b">
        <v>0</v>
      </c>
      <c r="F280" s="84" t="b">
        <v>0</v>
      </c>
      <c r="G280" s="84" t="b">
        <v>0</v>
      </c>
    </row>
    <row r="281" spans="1:7" ht="15">
      <c r="A281" s="84" t="s">
        <v>1323</v>
      </c>
      <c r="B281" s="84">
        <v>2</v>
      </c>
      <c r="C281" s="122">
        <v>0.00566878559694086</v>
      </c>
      <c r="D281" s="84" t="s">
        <v>887</v>
      </c>
      <c r="E281" s="84" t="b">
        <v>0</v>
      </c>
      <c r="F281" s="84" t="b">
        <v>0</v>
      </c>
      <c r="G281" s="84" t="b">
        <v>0</v>
      </c>
    </row>
    <row r="282" spans="1:7" ht="15">
      <c r="A282" s="84" t="s">
        <v>1324</v>
      </c>
      <c r="B282" s="84">
        <v>2</v>
      </c>
      <c r="C282" s="122">
        <v>0.00566878559694086</v>
      </c>
      <c r="D282" s="84" t="s">
        <v>887</v>
      </c>
      <c r="E282" s="84" t="b">
        <v>0</v>
      </c>
      <c r="F282" s="84" t="b">
        <v>0</v>
      </c>
      <c r="G282" s="84" t="b">
        <v>0</v>
      </c>
    </row>
    <row r="283" spans="1:7" ht="15">
      <c r="A283" s="84" t="s">
        <v>1325</v>
      </c>
      <c r="B283" s="84">
        <v>2</v>
      </c>
      <c r="C283" s="122">
        <v>0.00566878559694086</v>
      </c>
      <c r="D283" s="84" t="s">
        <v>887</v>
      </c>
      <c r="E283" s="84" t="b">
        <v>0</v>
      </c>
      <c r="F283" s="84" t="b">
        <v>0</v>
      </c>
      <c r="G283" s="84" t="b">
        <v>0</v>
      </c>
    </row>
    <row r="284" spans="1:7" ht="15">
      <c r="A284" s="84" t="s">
        <v>1326</v>
      </c>
      <c r="B284" s="84">
        <v>2</v>
      </c>
      <c r="C284" s="122">
        <v>0.00566878559694086</v>
      </c>
      <c r="D284" s="84" t="s">
        <v>887</v>
      </c>
      <c r="E284" s="84" t="b">
        <v>0</v>
      </c>
      <c r="F284" s="84" t="b">
        <v>0</v>
      </c>
      <c r="G284" s="84" t="b">
        <v>0</v>
      </c>
    </row>
    <row r="285" spans="1:7" ht="15">
      <c r="A285" s="84" t="s">
        <v>1327</v>
      </c>
      <c r="B285" s="84">
        <v>2</v>
      </c>
      <c r="C285" s="122">
        <v>0.00566878559694086</v>
      </c>
      <c r="D285" s="84" t="s">
        <v>887</v>
      </c>
      <c r="E285" s="84" t="b">
        <v>0</v>
      </c>
      <c r="F285" s="84" t="b">
        <v>0</v>
      </c>
      <c r="G285" s="84" t="b">
        <v>0</v>
      </c>
    </row>
    <row r="286" spans="1:7" ht="15">
      <c r="A286" s="84" t="s">
        <v>1328</v>
      </c>
      <c r="B286" s="84">
        <v>2</v>
      </c>
      <c r="C286" s="122">
        <v>0.00566878559694086</v>
      </c>
      <c r="D286" s="84" t="s">
        <v>887</v>
      </c>
      <c r="E286" s="84" t="b">
        <v>0</v>
      </c>
      <c r="F286" s="84" t="b">
        <v>0</v>
      </c>
      <c r="G286" s="84" t="b">
        <v>0</v>
      </c>
    </row>
    <row r="287" spans="1:7" ht="15">
      <c r="A287" s="84" t="s">
        <v>1329</v>
      </c>
      <c r="B287" s="84">
        <v>2</v>
      </c>
      <c r="C287" s="122">
        <v>0.00566878559694086</v>
      </c>
      <c r="D287" s="84" t="s">
        <v>887</v>
      </c>
      <c r="E287" s="84" t="b">
        <v>0</v>
      </c>
      <c r="F287" s="84" t="b">
        <v>0</v>
      </c>
      <c r="G287" s="84" t="b">
        <v>0</v>
      </c>
    </row>
    <row r="288" spans="1:7" ht="15">
      <c r="A288" s="84" t="s">
        <v>1330</v>
      </c>
      <c r="B288" s="84">
        <v>2</v>
      </c>
      <c r="C288" s="122">
        <v>0.00566878559694086</v>
      </c>
      <c r="D288" s="84" t="s">
        <v>887</v>
      </c>
      <c r="E288" s="84" t="b">
        <v>0</v>
      </c>
      <c r="F288" s="84" t="b">
        <v>0</v>
      </c>
      <c r="G288" s="84" t="b">
        <v>0</v>
      </c>
    </row>
    <row r="289" spans="1:7" ht="15">
      <c r="A289" s="84" t="s">
        <v>1331</v>
      </c>
      <c r="B289" s="84">
        <v>2</v>
      </c>
      <c r="C289" s="122">
        <v>0.00566878559694086</v>
      </c>
      <c r="D289" s="84" t="s">
        <v>887</v>
      </c>
      <c r="E289" s="84" t="b">
        <v>0</v>
      </c>
      <c r="F289" s="84" t="b">
        <v>0</v>
      </c>
      <c r="G289" s="84" t="b">
        <v>0</v>
      </c>
    </row>
    <row r="290" spans="1:7" ht="15">
      <c r="A290" s="84" t="s">
        <v>1332</v>
      </c>
      <c r="B290" s="84">
        <v>2</v>
      </c>
      <c r="C290" s="122">
        <v>0.00566878559694086</v>
      </c>
      <c r="D290" s="84" t="s">
        <v>887</v>
      </c>
      <c r="E290" s="84" t="b">
        <v>0</v>
      </c>
      <c r="F290" s="84" t="b">
        <v>0</v>
      </c>
      <c r="G290" s="84" t="b">
        <v>0</v>
      </c>
    </row>
    <row r="291" spans="1:7" ht="15">
      <c r="A291" s="84" t="s">
        <v>1319</v>
      </c>
      <c r="B291" s="84">
        <v>2</v>
      </c>
      <c r="C291" s="122">
        <v>0.00566878559694086</v>
      </c>
      <c r="D291" s="84" t="s">
        <v>887</v>
      </c>
      <c r="E291" s="84" t="b">
        <v>0</v>
      </c>
      <c r="F291" s="84" t="b">
        <v>0</v>
      </c>
      <c r="G291" s="84" t="b">
        <v>0</v>
      </c>
    </row>
    <row r="292" spans="1:7" ht="15">
      <c r="A292" s="84" t="s">
        <v>1320</v>
      </c>
      <c r="B292" s="84">
        <v>2</v>
      </c>
      <c r="C292" s="122">
        <v>0.00566878559694086</v>
      </c>
      <c r="D292" s="84" t="s">
        <v>887</v>
      </c>
      <c r="E292" s="84" t="b">
        <v>0</v>
      </c>
      <c r="F292" s="84" t="b">
        <v>0</v>
      </c>
      <c r="G292" s="84" t="b">
        <v>0</v>
      </c>
    </row>
    <row r="293" spans="1:7" ht="15">
      <c r="A293" s="84" t="s">
        <v>1321</v>
      </c>
      <c r="B293" s="84">
        <v>2</v>
      </c>
      <c r="C293" s="122">
        <v>0.00566878559694086</v>
      </c>
      <c r="D293" s="84" t="s">
        <v>887</v>
      </c>
      <c r="E293" s="84" t="b">
        <v>0</v>
      </c>
      <c r="F293" s="84" t="b">
        <v>0</v>
      </c>
      <c r="G293" s="84" t="b">
        <v>0</v>
      </c>
    </row>
    <row r="294" spans="1:7" ht="15">
      <c r="A294" s="84" t="s">
        <v>1296</v>
      </c>
      <c r="B294" s="84">
        <v>2</v>
      </c>
      <c r="C294" s="122">
        <v>0.00566878559694086</v>
      </c>
      <c r="D294" s="84" t="s">
        <v>887</v>
      </c>
      <c r="E294" s="84" t="b">
        <v>0</v>
      </c>
      <c r="F294" s="84" t="b">
        <v>0</v>
      </c>
      <c r="G294" s="84" t="b">
        <v>0</v>
      </c>
    </row>
    <row r="295" spans="1:7" ht="15">
      <c r="A295" s="84" t="s">
        <v>1276</v>
      </c>
      <c r="B295" s="84">
        <v>2</v>
      </c>
      <c r="C295" s="122">
        <v>0.00566878559694086</v>
      </c>
      <c r="D295" s="84" t="s">
        <v>887</v>
      </c>
      <c r="E295" s="84" t="b">
        <v>0</v>
      </c>
      <c r="F295" s="84" t="b">
        <v>0</v>
      </c>
      <c r="G295" s="84" t="b">
        <v>0</v>
      </c>
    </row>
    <row r="296" spans="1:7" ht="15">
      <c r="A296" s="84" t="s">
        <v>249</v>
      </c>
      <c r="B296" s="84">
        <v>2</v>
      </c>
      <c r="C296" s="122">
        <v>0.00566878559694086</v>
      </c>
      <c r="D296" s="84" t="s">
        <v>887</v>
      </c>
      <c r="E296" s="84" t="b">
        <v>0</v>
      </c>
      <c r="F296" s="84" t="b">
        <v>0</v>
      </c>
      <c r="G296" s="84" t="b">
        <v>0</v>
      </c>
    </row>
    <row r="297" spans="1:7" ht="15">
      <c r="A297" s="84" t="s">
        <v>1295</v>
      </c>
      <c r="B297" s="84">
        <v>2</v>
      </c>
      <c r="C297" s="122">
        <v>0.00566878559694086</v>
      </c>
      <c r="D297" s="84" t="s">
        <v>887</v>
      </c>
      <c r="E297" s="84" t="b">
        <v>0</v>
      </c>
      <c r="F297" s="84" t="b">
        <v>0</v>
      </c>
      <c r="G297" s="84" t="b">
        <v>0</v>
      </c>
    </row>
    <row r="298" spans="1:7" ht="15">
      <c r="A298" s="84" t="s">
        <v>233</v>
      </c>
      <c r="B298" s="84">
        <v>7</v>
      </c>
      <c r="C298" s="122">
        <v>0.011085796353758089</v>
      </c>
      <c r="D298" s="84" t="s">
        <v>888</v>
      </c>
      <c r="E298" s="84" t="b">
        <v>0</v>
      </c>
      <c r="F298" s="84" t="b">
        <v>0</v>
      </c>
      <c r="G298" s="84" t="b">
        <v>0</v>
      </c>
    </row>
    <row r="299" spans="1:7" ht="15">
      <c r="A299" s="84" t="s">
        <v>336</v>
      </c>
      <c r="B299" s="84">
        <v>6</v>
      </c>
      <c r="C299" s="122">
        <v>0.01105300203983774</v>
      </c>
      <c r="D299" s="84" t="s">
        <v>888</v>
      </c>
      <c r="E299" s="84" t="b">
        <v>0</v>
      </c>
      <c r="F299" s="84" t="b">
        <v>0</v>
      </c>
      <c r="G299" s="84" t="b">
        <v>0</v>
      </c>
    </row>
    <row r="300" spans="1:7" ht="15">
      <c r="A300" s="84" t="s">
        <v>956</v>
      </c>
      <c r="B300" s="84">
        <v>5</v>
      </c>
      <c r="C300" s="122">
        <v>0.010739430516742997</v>
      </c>
      <c r="D300" s="84" t="s">
        <v>888</v>
      </c>
      <c r="E300" s="84" t="b">
        <v>0</v>
      </c>
      <c r="F300" s="84" t="b">
        <v>0</v>
      </c>
      <c r="G300" s="84" t="b">
        <v>0</v>
      </c>
    </row>
    <row r="301" spans="1:7" ht="15">
      <c r="A301" s="84" t="s">
        <v>360</v>
      </c>
      <c r="B301" s="84">
        <v>5</v>
      </c>
      <c r="C301" s="122">
        <v>0.0126102801887132</v>
      </c>
      <c r="D301" s="84" t="s">
        <v>888</v>
      </c>
      <c r="E301" s="84" t="b">
        <v>0</v>
      </c>
      <c r="F301" s="84" t="b">
        <v>0</v>
      </c>
      <c r="G301" s="84" t="b">
        <v>0</v>
      </c>
    </row>
    <row r="302" spans="1:7" ht="15">
      <c r="A302" s="84" t="s">
        <v>358</v>
      </c>
      <c r="B302" s="84">
        <v>5</v>
      </c>
      <c r="C302" s="122">
        <v>0.010739430516742997</v>
      </c>
      <c r="D302" s="84" t="s">
        <v>888</v>
      </c>
      <c r="E302" s="84" t="b">
        <v>0</v>
      </c>
      <c r="F302" s="84" t="b">
        <v>0</v>
      </c>
      <c r="G302" s="84" t="b">
        <v>0</v>
      </c>
    </row>
    <row r="303" spans="1:7" ht="15">
      <c r="A303" s="84" t="s">
        <v>998</v>
      </c>
      <c r="B303" s="84">
        <v>4</v>
      </c>
      <c r="C303" s="122">
        <v>0.01008822415097056</v>
      </c>
      <c r="D303" s="84" t="s">
        <v>888</v>
      </c>
      <c r="E303" s="84" t="b">
        <v>0</v>
      </c>
      <c r="F303" s="84" t="b">
        <v>0</v>
      </c>
      <c r="G303" s="84" t="b">
        <v>0</v>
      </c>
    </row>
    <row r="304" spans="1:7" ht="15">
      <c r="A304" s="84" t="s">
        <v>999</v>
      </c>
      <c r="B304" s="84">
        <v>4</v>
      </c>
      <c r="C304" s="122">
        <v>0.01008822415097056</v>
      </c>
      <c r="D304" s="84" t="s">
        <v>888</v>
      </c>
      <c r="E304" s="84" t="b">
        <v>0</v>
      </c>
      <c r="F304" s="84" t="b">
        <v>0</v>
      </c>
      <c r="G304" s="84" t="b">
        <v>0</v>
      </c>
    </row>
    <row r="305" spans="1:7" ht="15">
      <c r="A305" s="84" t="s">
        <v>229</v>
      </c>
      <c r="B305" s="84">
        <v>4</v>
      </c>
      <c r="C305" s="122">
        <v>0.01008822415097056</v>
      </c>
      <c r="D305" s="84" t="s">
        <v>888</v>
      </c>
      <c r="E305" s="84" t="b">
        <v>0</v>
      </c>
      <c r="F305" s="84" t="b">
        <v>0</v>
      </c>
      <c r="G305" s="84" t="b">
        <v>0</v>
      </c>
    </row>
    <row r="306" spans="1:7" ht="15">
      <c r="A306" s="84" t="s">
        <v>963</v>
      </c>
      <c r="B306" s="84">
        <v>4</v>
      </c>
      <c r="C306" s="122">
        <v>0.01008822415097056</v>
      </c>
      <c r="D306" s="84" t="s">
        <v>888</v>
      </c>
      <c r="E306" s="84" t="b">
        <v>0</v>
      </c>
      <c r="F306" s="84" t="b">
        <v>0</v>
      </c>
      <c r="G306" s="84" t="b">
        <v>0</v>
      </c>
    </row>
    <row r="307" spans="1:7" ht="15">
      <c r="A307" s="84" t="s">
        <v>346</v>
      </c>
      <c r="B307" s="84">
        <v>4</v>
      </c>
      <c r="C307" s="122">
        <v>0.01008822415097056</v>
      </c>
      <c r="D307" s="84" t="s">
        <v>888</v>
      </c>
      <c r="E307" s="84" t="b">
        <v>0</v>
      </c>
      <c r="F307" s="84" t="b">
        <v>0</v>
      </c>
      <c r="G307" s="84" t="b">
        <v>0</v>
      </c>
    </row>
    <row r="308" spans="1:7" ht="15">
      <c r="A308" s="84" t="s">
        <v>1287</v>
      </c>
      <c r="B308" s="84">
        <v>4</v>
      </c>
      <c r="C308" s="122">
        <v>0.012017779928704921</v>
      </c>
      <c r="D308" s="84" t="s">
        <v>888</v>
      </c>
      <c r="E308" s="84" t="b">
        <v>0</v>
      </c>
      <c r="F308" s="84" t="b">
        <v>0</v>
      </c>
      <c r="G308" s="84" t="b">
        <v>0</v>
      </c>
    </row>
    <row r="309" spans="1:7" ht="15">
      <c r="A309" s="84" t="s">
        <v>1273</v>
      </c>
      <c r="B309" s="84">
        <v>4</v>
      </c>
      <c r="C309" s="122">
        <v>0.01008822415097056</v>
      </c>
      <c r="D309" s="84" t="s">
        <v>888</v>
      </c>
      <c r="E309" s="84" t="b">
        <v>0</v>
      </c>
      <c r="F309" s="84" t="b">
        <v>0</v>
      </c>
      <c r="G309" s="84" t="b">
        <v>0</v>
      </c>
    </row>
    <row r="310" spans="1:7" ht="15">
      <c r="A310" s="84" t="s">
        <v>232</v>
      </c>
      <c r="B310" s="84">
        <v>4</v>
      </c>
      <c r="C310" s="122">
        <v>0.01008822415097056</v>
      </c>
      <c r="D310" s="84" t="s">
        <v>888</v>
      </c>
      <c r="E310" s="84" t="b">
        <v>0</v>
      </c>
      <c r="F310" s="84" t="b">
        <v>0</v>
      </c>
      <c r="G310" s="84" t="b">
        <v>0</v>
      </c>
    </row>
    <row r="311" spans="1:7" ht="15">
      <c r="A311" s="84" t="s">
        <v>960</v>
      </c>
      <c r="B311" s="84">
        <v>4</v>
      </c>
      <c r="C311" s="122">
        <v>0.014737336053116987</v>
      </c>
      <c r="D311" s="84" t="s">
        <v>888</v>
      </c>
      <c r="E311" s="84" t="b">
        <v>0</v>
      </c>
      <c r="F311" s="84" t="b">
        <v>0</v>
      </c>
      <c r="G311" s="84" t="b">
        <v>0</v>
      </c>
    </row>
    <row r="312" spans="1:7" ht="15">
      <c r="A312" s="84" t="s">
        <v>1282</v>
      </c>
      <c r="B312" s="84">
        <v>3</v>
      </c>
      <c r="C312" s="122">
        <v>0.00901333494652869</v>
      </c>
      <c r="D312" s="84" t="s">
        <v>888</v>
      </c>
      <c r="E312" s="84" t="b">
        <v>0</v>
      </c>
      <c r="F312" s="84" t="b">
        <v>0</v>
      </c>
      <c r="G312" s="84" t="b">
        <v>0</v>
      </c>
    </row>
    <row r="313" spans="1:7" ht="15">
      <c r="A313" s="84" t="s">
        <v>955</v>
      </c>
      <c r="B313" s="84">
        <v>3</v>
      </c>
      <c r="C313" s="122">
        <v>0.00901333494652869</v>
      </c>
      <c r="D313" s="84" t="s">
        <v>888</v>
      </c>
      <c r="E313" s="84" t="b">
        <v>0</v>
      </c>
      <c r="F313" s="84" t="b">
        <v>0</v>
      </c>
      <c r="G313" s="84" t="b">
        <v>0</v>
      </c>
    </row>
    <row r="314" spans="1:7" ht="15">
      <c r="A314" s="84" t="s">
        <v>230</v>
      </c>
      <c r="B314" s="84">
        <v>3</v>
      </c>
      <c r="C314" s="122">
        <v>0.00901333494652869</v>
      </c>
      <c r="D314" s="84" t="s">
        <v>888</v>
      </c>
      <c r="E314" s="84" t="b">
        <v>0</v>
      </c>
      <c r="F314" s="84" t="b">
        <v>0</v>
      </c>
      <c r="G314" s="84" t="b">
        <v>0</v>
      </c>
    </row>
    <row r="315" spans="1:7" ht="15">
      <c r="A315" s="84" t="s">
        <v>1270</v>
      </c>
      <c r="B315" s="84">
        <v>3</v>
      </c>
      <c r="C315" s="122">
        <v>0.00901333494652869</v>
      </c>
      <c r="D315" s="84" t="s">
        <v>888</v>
      </c>
      <c r="E315" s="84" t="b">
        <v>0</v>
      </c>
      <c r="F315" s="84" t="b">
        <v>0</v>
      </c>
      <c r="G315" s="84" t="b">
        <v>0</v>
      </c>
    </row>
    <row r="316" spans="1:7" ht="15">
      <c r="A316" s="84" t="s">
        <v>1308</v>
      </c>
      <c r="B316" s="84">
        <v>3</v>
      </c>
      <c r="C316" s="122">
        <v>0.00901333494652869</v>
      </c>
      <c r="D316" s="84" t="s">
        <v>888</v>
      </c>
      <c r="E316" s="84" t="b">
        <v>0</v>
      </c>
      <c r="F316" s="84" t="b">
        <v>0</v>
      </c>
      <c r="G316" s="84" t="b">
        <v>0</v>
      </c>
    </row>
    <row r="317" spans="1:7" ht="15">
      <c r="A317" s="84" t="s">
        <v>1309</v>
      </c>
      <c r="B317" s="84">
        <v>3</v>
      </c>
      <c r="C317" s="122">
        <v>0.00901333494652869</v>
      </c>
      <c r="D317" s="84" t="s">
        <v>888</v>
      </c>
      <c r="E317" s="84" t="b">
        <v>0</v>
      </c>
      <c r="F317" s="84" t="b">
        <v>0</v>
      </c>
      <c r="G317" s="84" t="b">
        <v>0</v>
      </c>
    </row>
    <row r="318" spans="1:7" ht="15">
      <c r="A318" s="84" t="s">
        <v>214</v>
      </c>
      <c r="B318" s="84">
        <v>3</v>
      </c>
      <c r="C318" s="122">
        <v>0.00901333494652869</v>
      </c>
      <c r="D318" s="84" t="s">
        <v>888</v>
      </c>
      <c r="E318" s="84" t="b">
        <v>0</v>
      </c>
      <c r="F318" s="84" t="b">
        <v>0</v>
      </c>
      <c r="G318" s="84" t="b">
        <v>0</v>
      </c>
    </row>
    <row r="319" spans="1:7" ht="15">
      <c r="A319" s="84" t="s">
        <v>1310</v>
      </c>
      <c r="B319" s="84">
        <v>3</v>
      </c>
      <c r="C319" s="122">
        <v>0.00901333494652869</v>
      </c>
      <c r="D319" s="84" t="s">
        <v>888</v>
      </c>
      <c r="E319" s="84" t="b">
        <v>0</v>
      </c>
      <c r="F319" s="84" t="b">
        <v>0</v>
      </c>
      <c r="G319" s="84" t="b">
        <v>0</v>
      </c>
    </row>
    <row r="320" spans="1:7" ht="15">
      <c r="A320" s="84" t="s">
        <v>995</v>
      </c>
      <c r="B320" s="84">
        <v>3</v>
      </c>
      <c r="C320" s="122">
        <v>0.00901333494652869</v>
      </c>
      <c r="D320" s="84" t="s">
        <v>888</v>
      </c>
      <c r="E320" s="84" t="b">
        <v>0</v>
      </c>
      <c r="F320" s="84" t="b">
        <v>0</v>
      </c>
      <c r="G320" s="84" t="b">
        <v>0</v>
      </c>
    </row>
    <row r="321" spans="1:7" ht="15">
      <c r="A321" s="84" t="s">
        <v>996</v>
      </c>
      <c r="B321" s="84">
        <v>3</v>
      </c>
      <c r="C321" s="122">
        <v>0.00901333494652869</v>
      </c>
      <c r="D321" s="84" t="s">
        <v>888</v>
      </c>
      <c r="E321" s="84" t="b">
        <v>0</v>
      </c>
      <c r="F321" s="84" t="b">
        <v>0</v>
      </c>
      <c r="G321" s="84" t="b">
        <v>0</v>
      </c>
    </row>
    <row r="322" spans="1:7" ht="15">
      <c r="A322" s="84" t="s">
        <v>992</v>
      </c>
      <c r="B322" s="84">
        <v>3</v>
      </c>
      <c r="C322" s="122">
        <v>0.00901333494652869</v>
      </c>
      <c r="D322" s="84" t="s">
        <v>888</v>
      </c>
      <c r="E322" s="84" t="b">
        <v>0</v>
      </c>
      <c r="F322" s="84" t="b">
        <v>0</v>
      </c>
      <c r="G322" s="84" t="b">
        <v>0</v>
      </c>
    </row>
    <row r="323" spans="1:7" ht="15">
      <c r="A323" s="84" t="s">
        <v>993</v>
      </c>
      <c r="B323" s="84">
        <v>3</v>
      </c>
      <c r="C323" s="122">
        <v>0.01453983596644756</v>
      </c>
      <c r="D323" s="84" t="s">
        <v>888</v>
      </c>
      <c r="E323" s="84" t="b">
        <v>0</v>
      </c>
      <c r="F323" s="84" t="b">
        <v>0</v>
      </c>
      <c r="G323" s="84" t="b">
        <v>0</v>
      </c>
    </row>
    <row r="324" spans="1:7" ht="15">
      <c r="A324" s="84" t="s">
        <v>1301</v>
      </c>
      <c r="B324" s="84">
        <v>2</v>
      </c>
      <c r="C324" s="122">
        <v>0.007368668026558493</v>
      </c>
      <c r="D324" s="84" t="s">
        <v>888</v>
      </c>
      <c r="E324" s="84" t="b">
        <v>0</v>
      </c>
      <c r="F324" s="84" t="b">
        <v>0</v>
      </c>
      <c r="G324" s="84" t="b">
        <v>0</v>
      </c>
    </row>
    <row r="325" spans="1:7" ht="15">
      <c r="A325" s="84" t="s">
        <v>1281</v>
      </c>
      <c r="B325" s="84">
        <v>2</v>
      </c>
      <c r="C325" s="122">
        <v>0.007368668026558493</v>
      </c>
      <c r="D325" s="84" t="s">
        <v>888</v>
      </c>
      <c r="E325" s="84" t="b">
        <v>1</v>
      </c>
      <c r="F325" s="84" t="b">
        <v>0</v>
      </c>
      <c r="G325" s="84" t="b">
        <v>0</v>
      </c>
    </row>
    <row r="326" spans="1:7" ht="15">
      <c r="A326" s="84" t="s">
        <v>969</v>
      </c>
      <c r="B326" s="84">
        <v>2</v>
      </c>
      <c r="C326" s="122">
        <v>0.009693223977631707</v>
      </c>
      <c r="D326" s="84" t="s">
        <v>888</v>
      </c>
      <c r="E326" s="84" t="b">
        <v>0</v>
      </c>
      <c r="F326" s="84" t="b">
        <v>0</v>
      </c>
      <c r="G326" s="84" t="b">
        <v>0</v>
      </c>
    </row>
    <row r="327" spans="1:7" ht="15">
      <c r="A327" s="84" t="s">
        <v>1391</v>
      </c>
      <c r="B327" s="84">
        <v>2</v>
      </c>
      <c r="C327" s="122">
        <v>0.007368668026558493</v>
      </c>
      <c r="D327" s="84" t="s">
        <v>888</v>
      </c>
      <c r="E327" s="84" t="b">
        <v>0</v>
      </c>
      <c r="F327" s="84" t="b">
        <v>0</v>
      </c>
      <c r="G327" s="84" t="b">
        <v>0</v>
      </c>
    </row>
    <row r="328" spans="1:7" ht="15">
      <c r="A328" s="84" t="s">
        <v>1392</v>
      </c>
      <c r="B328" s="84">
        <v>2</v>
      </c>
      <c r="C328" s="122">
        <v>0.007368668026558493</v>
      </c>
      <c r="D328" s="84" t="s">
        <v>888</v>
      </c>
      <c r="E328" s="84" t="b">
        <v>1</v>
      </c>
      <c r="F328" s="84" t="b">
        <v>0</v>
      </c>
      <c r="G328" s="84" t="b">
        <v>0</v>
      </c>
    </row>
    <row r="329" spans="1:7" ht="15">
      <c r="A329" s="84" t="s">
        <v>1393</v>
      </c>
      <c r="B329" s="84">
        <v>2</v>
      </c>
      <c r="C329" s="122">
        <v>0.007368668026558493</v>
      </c>
      <c r="D329" s="84" t="s">
        <v>888</v>
      </c>
      <c r="E329" s="84" t="b">
        <v>0</v>
      </c>
      <c r="F329" s="84" t="b">
        <v>0</v>
      </c>
      <c r="G329" s="84" t="b">
        <v>0</v>
      </c>
    </row>
    <row r="330" spans="1:7" ht="15">
      <c r="A330" s="84" t="s">
        <v>1394</v>
      </c>
      <c r="B330" s="84">
        <v>2</v>
      </c>
      <c r="C330" s="122">
        <v>0.007368668026558493</v>
      </c>
      <c r="D330" s="84" t="s">
        <v>888</v>
      </c>
      <c r="E330" s="84" t="b">
        <v>0</v>
      </c>
      <c r="F330" s="84" t="b">
        <v>0</v>
      </c>
      <c r="G330" s="84" t="b">
        <v>0</v>
      </c>
    </row>
    <row r="331" spans="1:7" ht="15">
      <c r="A331" s="84" t="s">
        <v>1395</v>
      </c>
      <c r="B331" s="84">
        <v>2</v>
      </c>
      <c r="C331" s="122">
        <v>0.007368668026558493</v>
      </c>
      <c r="D331" s="84" t="s">
        <v>888</v>
      </c>
      <c r="E331" s="84" t="b">
        <v>0</v>
      </c>
      <c r="F331" s="84" t="b">
        <v>0</v>
      </c>
      <c r="G331" s="84" t="b">
        <v>0</v>
      </c>
    </row>
    <row r="332" spans="1:7" ht="15">
      <c r="A332" s="84" t="s">
        <v>1396</v>
      </c>
      <c r="B332" s="84">
        <v>2</v>
      </c>
      <c r="C332" s="122">
        <v>0.007368668026558493</v>
      </c>
      <c r="D332" s="84" t="s">
        <v>888</v>
      </c>
      <c r="E332" s="84" t="b">
        <v>0</v>
      </c>
      <c r="F332" s="84" t="b">
        <v>0</v>
      </c>
      <c r="G332" s="84" t="b">
        <v>0</v>
      </c>
    </row>
    <row r="333" spans="1:7" ht="15">
      <c r="A333" s="84" t="s">
        <v>1288</v>
      </c>
      <c r="B333" s="84">
        <v>2</v>
      </c>
      <c r="C333" s="122">
        <v>0.007368668026558493</v>
      </c>
      <c r="D333" s="84" t="s">
        <v>888</v>
      </c>
      <c r="E333" s="84" t="b">
        <v>0</v>
      </c>
      <c r="F333" s="84" t="b">
        <v>0</v>
      </c>
      <c r="G333" s="84" t="b">
        <v>0</v>
      </c>
    </row>
    <row r="334" spans="1:7" ht="15">
      <c r="A334" s="84" t="s">
        <v>234</v>
      </c>
      <c r="B334" s="84">
        <v>2</v>
      </c>
      <c r="C334" s="122">
        <v>0.007368668026558493</v>
      </c>
      <c r="D334" s="84" t="s">
        <v>888</v>
      </c>
      <c r="E334" s="84" t="b">
        <v>0</v>
      </c>
      <c r="F334" s="84" t="b">
        <v>0</v>
      </c>
      <c r="G334" s="84" t="b">
        <v>0</v>
      </c>
    </row>
    <row r="335" spans="1:7" ht="15">
      <c r="A335" s="84" t="s">
        <v>1306</v>
      </c>
      <c r="B335" s="84">
        <v>2</v>
      </c>
      <c r="C335" s="122">
        <v>0.007368668026558493</v>
      </c>
      <c r="D335" s="84" t="s">
        <v>888</v>
      </c>
      <c r="E335" s="84" t="b">
        <v>0</v>
      </c>
      <c r="F335" s="84" t="b">
        <v>0</v>
      </c>
      <c r="G335" s="84" t="b">
        <v>0</v>
      </c>
    </row>
    <row r="336" spans="1:7" ht="15">
      <c r="A336" s="84" t="s">
        <v>1045</v>
      </c>
      <c r="B336" s="84">
        <v>2</v>
      </c>
      <c r="C336" s="122">
        <v>0.007368668026558493</v>
      </c>
      <c r="D336" s="84" t="s">
        <v>888</v>
      </c>
      <c r="E336" s="84" t="b">
        <v>0</v>
      </c>
      <c r="F336" s="84" t="b">
        <v>0</v>
      </c>
      <c r="G336" s="84" t="b">
        <v>0</v>
      </c>
    </row>
    <row r="337" spans="1:7" ht="15">
      <c r="A337" s="84" t="s">
        <v>215</v>
      </c>
      <c r="B337" s="84">
        <v>2</v>
      </c>
      <c r="C337" s="122">
        <v>0.007368668026558493</v>
      </c>
      <c r="D337" s="84" t="s">
        <v>888</v>
      </c>
      <c r="E337" s="84" t="b">
        <v>0</v>
      </c>
      <c r="F337" s="84" t="b">
        <v>0</v>
      </c>
      <c r="G337" s="84" t="b">
        <v>0</v>
      </c>
    </row>
    <row r="338" spans="1:7" ht="15">
      <c r="A338" s="84" t="s">
        <v>350</v>
      </c>
      <c r="B338" s="84">
        <v>3</v>
      </c>
      <c r="C338" s="122">
        <v>0</v>
      </c>
      <c r="D338" s="84" t="s">
        <v>889</v>
      </c>
      <c r="E338" s="84" t="b">
        <v>0</v>
      </c>
      <c r="F338" s="84" t="b">
        <v>0</v>
      </c>
      <c r="G338" s="84" t="b">
        <v>0</v>
      </c>
    </row>
    <row r="339" spans="1:7" ht="15">
      <c r="A339" s="84" t="s">
        <v>963</v>
      </c>
      <c r="B339" s="84">
        <v>3</v>
      </c>
      <c r="C339" s="122">
        <v>0.010565475543340874</v>
      </c>
      <c r="D339" s="84" t="s">
        <v>889</v>
      </c>
      <c r="E339" s="84" t="b">
        <v>0</v>
      </c>
      <c r="F339" s="84" t="b">
        <v>0</v>
      </c>
      <c r="G339" s="84" t="b">
        <v>0</v>
      </c>
    </row>
    <row r="340" spans="1:7" ht="15">
      <c r="A340" s="84" t="s">
        <v>1001</v>
      </c>
      <c r="B340" s="84">
        <v>2</v>
      </c>
      <c r="C340" s="122">
        <v>0.019084850188786497</v>
      </c>
      <c r="D340" s="84" t="s">
        <v>889</v>
      </c>
      <c r="E340" s="84" t="b">
        <v>0</v>
      </c>
      <c r="F340" s="84" t="b">
        <v>0</v>
      </c>
      <c r="G340" s="84" t="b">
        <v>0</v>
      </c>
    </row>
    <row r="341" spans="1:7" ht="15">
      <c r="A341" s="84" t="s">
        <v>1002</v>
      </c>
      <c r="B341" s="84">
        <v>2</v>
      </c>
      <c r="C341" s="122">
        <v>0.019084850188786497</v>
      </c>
      <c r="D341" s="84" t="s">
        <v>889</v>
      </c>
      <c r="E341" s="84" t="b">
        <v>0</v>
      </c>
      <c r="F341" s="84" t="b">
        <v>0</v>
      </c>
      <c r="G341" s="84" t="b">
        <v>0</v>
      </c>
    </row>
    <row r="342" spans="1:7" ht="15">
      <c r="A342" s="84" t="s">
        <v>1003</v>
      </c>
      <c r="B342" s="84">
        <v>2</v>
      </c>
      <c r="C342" s="122">
        <v>0.007043650362227249</v>
      </c>
      <c r="D342" s="84" t="s">
        <v>889</v>
      </c>
      <c r="E342" s="84" t="b">
        <v>0</v>
      </c>
      <c r="F342" s="84" t="b">
        <v>0</v>
      </c>
      <c r="G342" s="84" t="b">
        <v>0</v>
      </c>
    </row>
    <row r="343" spans="1:7" ht="15">
      <c r="A343" s="84" t="s">
        <v>1004</v>
      </c>
      <c r="B343" s="84">
        <v>2</v>
      </c>
      <c r="C343" s="122">
        <v>0.007043650362227249</v>
      </c>
      <c r="D343" s="84" t="s">
        <v>889</v>
      </c>
      <c r="E343" s="84" t="b">
        <v>0</v>
      </c>
      <c r="F343" s="84" t="b">
        <v>0</v>
      </c>
      <c r="G343" s="84" t="b">
        <v>0</v>
      </c>
    </row>
    <row r="344" spans="1:7" ht="15">
      <c r="A344" s="84" t="s">
        <v>1005</v>
      </c>
      <c r="B344" s="84">
        <v>2</v>
      </c>
      <c r="C344" s="122">
        <v>0.007043650362227249</v>
      </c>
      <c r="D344" s="84" t="s">
        <v>889</v>
      </c>
      <c r="E344" s="84" t="b">
        <v>1</v>
      </c>
      <c r="F344" s="84" t="b">
        <v>0</v>
      </c>
      <c r="G344" s="84" t="b">
        <v>0</v>
      </c>
    </row>
    <row r="345" spans="1:7" ht="15">
      <c r="A345" s="84" t="s">
        <v>1006</v>
      </c>
      <c r="B345" s="84">
        <v>2</v>
      </c>
      <c r="C345" s="122">
        <v>0.007043650362227249</v>
      </c>
      <c r="D345" s="84" t="s">
        <v>889</v>
      </c>
      <c r="E345" s="84" t="b">
        <v>0</v>
      </c>
      <c r="F345" s="84" t="b">
        <v>0</v>
      </c>
      <c r="G345" s="84" t="b">
        <v>0</v>
      </c>
    </row>
    <row r="346" spans="1:7" ht="15">
      <c r="A346" s="84" t="s">
        <v>1007</v>
      </c>
      <c r="B346" s="84">
        <v>2</v>
      </c>
      <c r="C346" s="122">
        <v>0.007043650362227249</v>
      </c>
      <c r="D346" s="84" t="s">
        <v>889</v>
      </c>
      <c r="E346" s="84" t="b">
        <v>0</v>
      </c>
      <c r="F346" s="84" t="b">
        <v>0</v>
      </c>
      <c r="G346" s="84" t="b">
        <v>0</v>
      </c>
    </row>
    <row r="347" spans="1:7" ht="15">
      <c r="A347" s="84" t="s">
        <v>967</v>
      </c>
      <c r="B347" s="84">
        <v>2</v>
      </c>
      <c r="C347" s="122">
        <v>0.007043650362227249</v>
      </c>
      <c r="D347" s="84" t="s">
        <v>889</v>
      </c>
      <c r="E347" s="84" t="b">
        <v>0</v>
      </c>
      <c r="F347" s="84" t="b">
        <v>0</v>
      </c>
      <c r="G347" s="84" t="b">
        <v>0</v>
      </c>
    </row>
    <row r="348" spans="1:7" ht="15">
      <c r="A348" s="84" t="s">
        <v>1335</v>
      </c>
      <c r="B348" s="84">
        <v>2</v>
      </c>
      <c r="C348" s="122">
        <v>0.007043650362227249</v>
      </c>
      <c r="D348" s="84" t="s">
        <v>889</v>
      </c>
      <c r="E348" s="84" t="b">
        <v>0</v>
      </c>
      <c r="F348" s="84" t="b">
        <v>0</v>
      </c>
      <c r="G348" s="84" t="b">
        <v>0</v>
      </c>
    </row>
    <row r="349" spans="1:7" ht="15">
      <c r="A349" s="84" t="s">
        <v>968</v>
      </c>
      <c r="B349" s="84">
        <v>2</v>
      </c>
      <c r="C349" s="122">
        <v>0.007043650362227249</v>
      </c>
      <c r="D349" s="84" t="s">
        <v>889</v>
      </c>
      <c r="E349" s="84" t="b">
        <v>0</v>
      </c>
      <c r="F349" s="84" t="b">
        <v>0</v>
      </c>
      <c r="G349" s="84" t="b">
        <v>0</v>
      </c>
    </row>
    <row r="350" spans="1:7" ht="15">
      <c r="A350" s="84" t="s">
        <v>993</v>
      </c>
      <c r="B350" s="84">
        <v>2</v>
      </c>
      <c r="C350" s="122">
        <v>0.007043650362227249</v>
      </c>
      <c r="D350" s="84" t="s">
        <v>889</v>
      </c>
      <c r="E350" s="84" t="b">
        <v>0</v>
      </c>
      <c r="F350" s="84" t="b">
        <v>0</v>
      </c>
      <c r="G350" s="84" t="b">
        <v>0</v>
      </c>
    </row>
    <row r="351" spans="1:7" ht="15">
      <c r="A351" s="84" t="s">
        <v>228</v>
      </c>
      <c r="B351" s="84">
        <v>5</v>
      </c>
      <c r="C351" s="122">
        <v>0.010588028526127112</v>
      </c>
      <c r="D351" s="84" t="s">
        <v>890</v>
      </c>
      <c r="E351" s="84" t="b">
        <v>0</v>
      </c>
      <c r="F351" s="84" t="b">
        <v>0</v>
      </c>
      <c r="G351" s="84" t="b">
        <v>0</v>
      </c>
    </row>
    <row r="352" spans="1:7" ht="15">
      <c r="A352" s="84" t="s">
        <v>1009</v>
      </c>
      <c r="B352" s="84">
        <v>4</v>
      </c>
      <c r="C352" s="122">
        <v>0</v>
      </c>
      <c r="D352" s="84" t="s">
        <v>890</v>
      </c>
      <c r="E352" s="84" t="b">
        <v>0</v>
      </c>
      <c r="F352" s="84" t="b">
        <v>0</v>
      </c>
      <c r="G352" s="84" t="b">
        <v>0</v>
      </c>
    </row>
    <row r="353" spans="1:7" ht="15">
      <c r="A353" s="84" t="s">
        <v>1010</v>
      </c>
      <c r="B353" s="84">
        <v>4</v>
      </c>
      <c r="C353" s="122">
        <v>0</v>
      </c>
      <c r="D353" s="84" t="s">
        <v>890</v>
      </c>
      <c r="E353" s="84" t="b">
        <v>0</v>
      </c>
      <c r="F353" s="84" t="b">
        <v>0</v>
      </c>
      <c r="G353" s="84" t="b">
        <v>0</v>
      </c>
    </row>
    <row r="354" spans="1:7" ht="15">
      <c r="A354" s="84" t="s">
        <v>1011</v>
      </c>
      <c r="B354" s="84">
        <v>4</v>
      </c>
      <c r="C354" s="122">
        <v>0</v>
      </c>
      <c r="D354" s="84" t="s">
        <v>890</v>
      </c>
      <c r="E354" s="84" t="b">
        <v>0</v>
      </c>
      <c r="F354" s="84" t="b">
        <v>0</v>
      </c>
      <c r="G354" s="84" t="b">
        <v>0</v>
      </c>
    </row>
    <row r="355" spans="1:7" ht="15">
      <c r="A355" s="84" t="s">
        <v>1012</v>
      </c>
      <c r="B355" s="84">
        <v>4</v>
      </c>
      <c r="C355" s="122">
        <v>0</v>
      </c>
      <c r="D355" s="84" t="s">
        <v>890</v>
      </c>
      <c r="E355" s="84" t="b">
        <v>0</v>
      </c>
      <c r="F355" s="84" t="b">
        <v>0</v>
      </c>
      <c r="G355" s="84" t="b">
        <v>0</v>
      </c>
    </row>
    <row r="356" spans="1:7" ht="15">
      <c r="A356" s="84" t="s">
        <v>1013</v>
      </c>
      <c r="B356" s="84">
        <v>4</v>
      </c>
      <c r="C356" s="122">
        <v>0</v>
      </c>
      <c r="D356" s="84" t="s">
        <v>890</v>
      </c>
      <c r="E356" s="84" t="b">
        <v>0</v>
      </c>
      <c r="F356" s="84" t="b">
        <v>0</v>
      </c>
      <c r="G356" s="84" t="b">
        <v>0</v>
      </c>
    </row>
    <row r="357" spans="1:7" ht="15">
      <c r="A357" s="84" t="s">
        <v>953</v>
      </c>
      <c r="B357" s="84">
        <v>4</v>
      </c>
      <c r="C357" s="122">
        <v>0</v>
      </c>
      <c r="D357" s="84" t="s">
        <v>890</v>
      </c>
      <c r="E357" s="84" t="b">
        <v>0</v>
      </c>
      <c r="F357" s="84" t="b">
        <v>0</v>
      </c>
      <c r="G357" s="84" t="b">
        <v>0</v>
      </c>
    </row>
    <row r="358" spans="1:7" ht="15">
      <c r="A358" s="84" t="s">
        <v>1014</v>
      </c>
      <c r="B358" s="84">
        <v>3</v>
      </c>
      <c r="C358" s="122">
        <v>0.006352817115676268</v>
      </c>
      <c r="D358" s="84" t="s">
        <v>890</v>
      </c>
      <c r="E358" s="84" t="b">
        <v>1</v>
      </c>
      <c r="F358" s="84" t="b">
        <v>0</v>
      </c>
      <c r="G358" s="84" t="b">
        <v>0</v>
      </c>
    </row>
    <row r="359" spans="1:7" ht="15">
      <c r="A359" s="84" t="s">
        <v>1015</v>
      </c>
      <c r="B359" s="84">
        <v>3</v>
      </c>
      <c r="C359" s="122">
        <v>0.006352817115676268</v>
      </c>
      <c r="D359" s="84" t="s">
        <v>890</v>
      </c>
      <c r="E359" s="84" t="b">
        <v>0</v>
      </c>
      <c r="F359" s="84" t="b">
        <v>0</v>
      </c>
      <c r="G359" s="84" t="b">
        <v>0</v>
      </c>
    </row>
    <row r="360" spans="1:7" ht="15">
      <c r="A360" s="84" t="s">
        <v>1016</v>
      </c>
      <c r="B360" s="84">
        <v>3</v>
      </c>
      <c r="C360" s="122">
        <v>0.006352817115676268</v>
      </c>
      <c r="D360" s="84" t="s">
        <v>890</v>
      </c>
      <c r="E360" s="84" t="b">
        <v>0</v>
      </c>
      <c r="F360" s="84" t="b">
        <v>0</v>
      </c>
      <c r="G360" s="84" t="b">
        <v>0</v>
      </c>
    </row>
    <row r="361" spans="1:7" ht="15">
      <c r="A361" s="84" t="s">
        <v>1299</v>
      </c>
      <c r="B361" s="84">
        <v>3</v>
      </c>
      <c r="C361" s="122">
        <v>0.006352817115676268</v>
      </c>
      <c r="D361" s="84" t="s">
        <v>890</v>
      </c>
      <c r="E361" s="84" t="b">
        <v>0</v>
      </c>
      <c r="F361" s="84" t="b">
        <v>0</v>
      </c>
      <c r="G361" s="84" t="b">
        <v>0</v>
      </c>
    </row>
    <row r="362" spans="1:7" ht="15">
      <c r="A362" s="84" t="s">
        <v>1300</v>
      </c>
      <c r="B362" s="84">
        <v>3</v>
      </c>
      <c r="C362" s="122">
        <v>0.006352817115676268</v>
      </c>
      <c r="D362" s="84" t="s">
        <v>890</v>
      </c>
      <c r="E362" s="84" t="b">
        <v>0</v>
      </c>
      <c r="F362" s="84" t="b">
        <v>0</v>
      </c>
      <c r="G362" s="84" t="b">
        <v>0</v>
      </c>
    </row>
    <row r="363" spans="1:7" ht="15">
      <c r="A363" s="84" t="s">
        <v>1334</v>
      </c>
      <c r="B363" s="84">
        <v>2</v>
      </c>
      <c r="C363" s="122">
        <v>0.010204406632677328</v>
      </c>
      <c r="D363" s="84" t="s">
        <v>890</v>
      </c>
      <c r="E363" s="84" t="b">
        <v>0</v>
      </c>
      <c r="F363" s="84" t="b">
        <v>0</v>
      </c>
      <c r="G363" s="84" t="b">
        <v>0</v>
      </c>
    </row>
    <row r="364" spans="1:7" ht="15">
      <c r="A364" s="84" t="s">
        <v>234</v>
      </c>
      <c r="B364" s="84">
        <v>4</v>
      </c>
      <c r="C364" s="122">
        <v>0</v>
      </c>
      <c r="D364" s="84" t="s">
        <v>891</v>
      </c>
      <c r="E364" s="84" t="b">
        <v>0</v>
      </c>
      <c r="F364" s="84" t="b">
        <v>0</v>
      </c>
      <c r="G364" s="84" t="b">
        <v>0</v>
      </c>
    </row>
    <row r="365" spans="1:7" ht="15">
      <c r="A365" s="84" t="s">
        <v>336</v>
      </c>
      <c r="B365" s="84">
        <v>4</v>
      </c>
      <c r="C365" s="122">
        <v>0</v>
      </c>
      <c r="D365" s="84" t="s">
        <v>891</v>
      </c>
      <c r="E365" s="84" t="b">
        <v>0</v>
      </c>
      <c r="F365" s="84" t="b">
        <v>0</v>
      </c>
      <c r="G365" s="84" t="b">
        <v>0</v>
      </c>
    </row>
    <row r="366" spans="1:7" ht="15">
      <c r="A366" s="84" t="s">
        <v>216</v>
      </c>
      <c r="B366" s="84">
        <v>3</v>
      </c>
      <c r="C366" s="122">
        <v>0.007808671038018746</v>
      </c>
      <c r="D366" s="84" t="s">
        <v>891</v>
      </c>
      <c r="E366" s="84" t="b">
        <v>0</v>
      </c>
      <c r="F366" s="84" t="b">
        <v>0</v>
      </c>
      <c r="G366" s="84" t="b">
        <v>0</v>
      </c>
    </row>
    <row r="367" spans="1:7" ht="15">
      <c r="A367" s="84" t="s">
        <v>1018</v>
      </c>
      <c r="B367" s="84">
        <v>2</v>
      </c>
      <c r="C367" s="122">
        <v>0.012542916485999216</v>
      </c>
      <c r="D367" s="84" t="s">
        <v>891</v>
      </c>
      <c r="E367" s="84" t="b">
        <v>0</v>
      </c>
      <c r="F367" s="84" t="b">
        <v>0</v>
      </c>
      <c r="G367" s="84" t="b">
        <v>0</v>
      </c>
    </row>
    <row r="368" spans="1:7" ht="15">
      <c r="A368" s="84" t="s">
        <v>1019</v>
      </c>
      <c r="B368" s="84">
        <v>2</v>
      </c>
      <c r="C368" s="122">
        <v>0.012542916485999216</v>
      </c>
      <c r="D368" s="84" t="s">
        <v>891</v>
      </c>
      <c r="E368" s="84" t="b">
        <v>0</v>
      </c>
      <c r="F368" s="84" t="b">
        <v>0</v>
      </c>
      <c r="G368" s="84" t="b">
        <v>0</v>
      </c>
    </row>
    <row r="369" spans="1:7" ht="15">
      <c r="A369" s="84" t="s">
        <v>1020</v>
      </c>
      <c r="B369" s="84">
        <v>2</v>
      </c>
      <c r="C369" s="122">
        <v>0.012542916485999216</v>
      </c>
      <c r="D369" s="84" t="s">
        <v>891</v>
      </c>
      <c r="E369" s="84" t="b">
        <v>0</v>
      </c>
      <c r="F369" s="84" t="b">
        <v>0</v>
      </c>
      <c r="G369" s="84" t="b">
        <v>0</v>
      </c>
    </row>
    <row r="370" spans="1:7" ht="15">
      <c r="A370" s="84" t="s">
        <v>1021</v>
      </c>
      <c r="B370" s="84">
        <v>2</v>
      </c>
      <c r="C370" s="122">
        <v>0.012542916485999216</v>
      </c>
      <c r="D370" s="84" t="s">
        <v>891</v>
      </c>
      <c r="E370" s="84" t="b">
        <v>0</v>
      </c>
      <c r="F370" s="84" t="b">
        <v>0</v>
      </c>
      <c r="G370" s="84" t="b">
        <v>0</v>
      </c>
    </row>
    <row r="371" spans="1:7" ht="15">
      <c r="A371" s="84" t="s">
        <v>235</v>
      </c>
      <c r="B371" s="84">
        <v>2</v>
      </c>
      <c r="C371" s="122">
        <v>0.012542916485999216</v>
      </c>
      <c r="D371" s="84" t="s">
        <v>891</v>
      </c>
      <c r="E371" s="84" t="b">
        <v>0</v>
      </c>
      <c r="F371" s="84" t="b">
        <v>0</v>
      </c>
      <c r="G371" s="84" t="b">
        <v>0</v>
      </c>
    </row>
    <row r="372" spans="1:7" ht="15">
      <c r="A372" s="84" t="s">
        <v>1022</v>
      </c>
      <c r="B372" s="84">
        <v>2</v>
      </c>
      <c r="C372" s="122">
        <v>0.012542916485999216</v>
      </c>
      <c r="D372" s="84" t="s">
        <v>891</v>
      </c>
      <c r="E372" s="84" t="b">
        <v>0</v>
      </c>
      <c r="F372" s="84" t="b">
        <v>0</v>
      </c>
      <c r="G372" s="84" t="b">
        <v>0</v>
      </c>
    </row>
    <row r="373" spans="1:7" ht="15">
      <c r="A373" s="84" t="s">
        <v>1023</v>
      </c>
      <c r="B373" s="84">
        <v>2</v>
      </c>
      <c r="C373" s="122">
        <v>0.012542916485999216</v>
      </c>
      <c r="D373" s="84" t="s">
        <v>891</v>
      </c>
      <c r="E373" s="84" t="b">
        <v>0</v>
      </c>
      <c r="F373" s="84" t="b">
        <v>0</v>
      </c>
      <c r="G373" s="84" t="b">
        <v>0</v>
      </c>
    </row>
    <row r="374" spans="1:7" ht="15">
      <c r="A374" s="84" t="s">
        <v>1286</v>
      </c>
      <c r="B374" s="84">
        <v>2</v>
      </c>
      <c r="C374" s="122">
        <v>0.012542916485999216</v>
      </c>
      <c r="D374" s="84" t="s">
        <v>891</v>
      </c>
      <c r="E374" s="84" t="b">
        <v>0</v>
      </c>
      <c r="F374" s="84" t="b">
        <v>0</v>
      </c>
      <c r="G374" s="84" t="b">
        <v>0</v>
      </c>
    </row>
    <row r="375" spans="1:7" ht="15">
      <c r="A375" s="84" t="s">
        <v>215</v>
      </c>
      <c r="B375" s="84">
        <v>2</v>
      </c>
      <c r="C375" s="122">
        <v>0.012542916485999216</v>
      </c>
      <c r="D375" s="84" t="s">
        <v>891</v>
      </c>
      <c r="E375" s="84" t="b">
        <v>0</v>
      </c>
      <c r="F375" s="84" t="b">
        <v>0</v>
      </c>
      <c r="G375" s="84" t="b">
        <v>0</v>
      </c>
    </row>
    <row r="376" spans="1:7" ht="15">
      <c r="A376" s="84" t="s">
        <v>1285</v>
      </c>
      <c r="B376" s="84">
        <v>2</v>
      </c>
      <c r="C376" s="122">
        <v>0.012542916485999216</v>
      </c>
      <c r="D376" s="84" t="s">
        <v>891</v>
      </c>
      <c r="E376" s="84" t="b">
        <v>0</v>
      </c>
      <c r="F376" s="84" t="b">
        <v>0</v>
      </c>
      <c r="G376" s="84" t="b">
        <v>0</v>
      </c>
    </row>
    <row r="377" spans="1:7" ht="15">
      <c r="A377" s="84" t="s">
        <v>1311</v>
      </c>
      <c r="B377" s="84">
        <v>2</v>
      </c>
      <c r="C377" s="122">
        <v>0.012542916485999216</v>
      </c>
      <c r="D377" s="84" t="s">
        <v>891</v>
      </c>
      <c r="E377" s="84" t="b">
        <v>0</v>
      </c>
      <c r="F377" s="84" t="b">
        <v>0</v>
      </c>
      <c r="G377" s="84" t="b">
        <v>0</v>
      </c>
    </row>
    <row r="378" spans="1:7" ht="15">
      <c r="A378" s="84" t="s">
        <v>346</v>
      </c>
      <c r="B378" s="84">
        <v>2</v>
      </c>
      <c r="C378" s="122">
        <v>0.012542916485999216</v>
      </c>
      <c r="D378" s="84" t="s">
        <v>891</v>
      </c>
      <c r="E378" s="84" t="b">
        <v>0</v>
      </c>
      <c r="F378" s="84" t="b">
        <v>0</v>
      </c>
      <c r="G378" s="84" t="b">
        <v>0</v>
      </c>
    </row>
    <row r="379" spans="1:7" ht="15">
      <c r="A379" s="84" t="s">
        <v>1284</v>
      </c>
      <c r="B379" s="84">
        <v>2</v>
      </c>
      <c r="C379" s="122">
        <v>0.012542916485999216</v>
      </c>
      <c r="D379" s="84" t="s">
        <v>891</v>
      </c>
      <c r="E379" s="84" t="b">
        <v>0</v>
      </c>
      <c r="F379" s="84" t="b">
        <v>0</v>
      </c>
      <c r="G379" s="84" t="b">
        <v>0</v>
      </c>
    </row>
    <row r="380" spans="1:7" ht="15">
      <c r="A380" s="84" t="s">
        <v>1288</v>
      </c>
      <c r="B380" s="84">
        <v>2</v>
      </c>
      <c r="C380" s="122">
        <v>0.012542916485999216</v>
      </c>
      <c r="D380" s="84" t="s">
        <v>891</v>
      </c>
      <c r="E380" s="84" t="b">
        <v>0</v>
      </c>
      <c r="F380" s="84" t="b">
        <v>0</v>
      </c>
      <c r="G380" s="84" t="b">
        <v>0</v>
      </c>
    </row>
    <row r="381" spans="1:7" ht="15">
      <c r="A381" s="84" t="s">
        <v>1276</v>
      </c>
      <c r="B381" s="84">
        <v>2</v>
      </c>
      <c r="C381" s="122">
        <v>0.012542916485999216</v>
      </c>
      <c r="D381" s="84" t="s">
        <v>891</v>
      </c>
      <c r="E381" s="84" t="b">
        <v>0</v>
      </c>
      <c r="F381" s="84" t="b">
        <v>0</v>
      </c>
      <c r="G381" s="84" t="b">
        <v>0</v>
      </c>
    </row>
    <row r="382" spans="1:7" ht="15">
      <c r="A382" s="84" t="s">
        <v>1312</v>
      </c>
      <c r="B382" s="84">
        <v>2</v>
      </c>
      <c r="C382" s="122">
        <v>0.012542916485999216</v>
      </c>
      <c r="D382" s="84" t="s">
        <v>891</v>
      </c>
      <c r="E382" s="84" t="b">
        <v>0</v>
      </c>
      <c r="F382" s="84" t="b">
        <v>0</v>
      </c>
      <c r="G382" s="84" t="b">
        <v>0</v>
      </c>
    </row>
    <row r="383" spans="1:7" ht="15">
      <c r="A383" s="84" t="s">
        <v>1313</v>
      </c>
      <c r="B383" s="84">
        <v>2</v>
      </c>
      <c r="C383" s="122">
        <v>0.012542916485999216</v>
      </c>
      <c r="D383" s="84" t="s">
        <v>891</v>
      </c>
      <c r="E383" s="84" t="b">
        <v>0</v>
      </c>
      <c r="F383" s="84" t="b">
        <v>0</v>
      </c>
      <c r="G383" s="84" t="b">
        <v>0</v>
      </c>
    </row>
    <row r="384" spans="1:7" ht="15">
      <c r="A384" s="84" t="s">
        <v>1397</v>
      </c>
      <c r="B384" s="84">
        <v>2</v>
      </c>
      <c r="C384" s="122">
        <v>0.012542916485999216</v>
      </c>
      <c r="D384" s="84" t="s">
        <v>891</v>
      </c>
      <c r="E384" s="84" t="b">
        <v>0</v>
      </c>
      <c r="F384" s="84" t="b">
        <v>0</v>
      </c>
      <c r="G384" s="84" t="b">
        <v>0</v>
      </c>
    </row>
    <row r="385" spans="1:7" ht="15">
      <c r="A385" s="84" t="s">
        <v>1025</v>
      </c>
      <c r="B385" s="84">
        <v>2</v>
      </c>
      <c r="C385" s="122">
        <v>0</v>
      </c>
      <c r="D385" s="84" t="s">
        <v>892</v>
      </c>
      <c r="E385" s="84" t="b">
        <v>0</v>
      </c>
      <c r="F385" s="84" t="b">
        <v>0</v>
      </c>
      <c r="G385" s="84" t="b">
        <v>0</v>
      </c>
    </row>
    <row r="386" spans="1:7" ht="15">
      <c r="A386" s="84" t="s">
        <v>992</v>
      </c>
      <c r="B386" s="84">
        <v>2</v>
      </c>
      <c r="C386" s="122">
        <v>0</v>
      </c>
      <c r="D386" s="84" t="s">
        <v>892</v>
      </c>
      <c r="E386" s="84" t="b">
        <v>0</v>
      </c>
      <c r="F386" s="84" t="b">
        <v>0</v>
      </c>
      <c r="G386" s="84" t="b">
        <v>0</v>
      </c>
    </row>
    <row r="387" spans="1:7" ht="15">
      <c r="A387" s="84" t="s">
        <v>1026</v>
      </c>
      <c r="B387" s="84">
        <v>2</v>
      </c>
      <c r="C387" s="122">
        <v>0</v>
      </c>
      <c r="D387" s="84" t="s">
        <v>892</v>
      </c>
      <c r="E387" s="84" t="b">
        <v>1</v>
      </c>
      <c r="F387" s="84" t="b">
        <v>0</v>
      </c>
      <c r="G387" s="84" t="b">
        <v>0</v>
      </c>
    </row>
    <row r="388" spans="1:7" ht="15">
      <c r="A388" s="84" t="s">
        <v>1027</v>
      </c>
      <c r="B388" s="84">
        <v>2</v>
      </c>
      <c r="C388" s="122">
        <v>0</v>
      </c>
      <c r="D388" s="84" t="s">
        <v>892</v>
      </c>
      <c r="E388" s="84" t="b">
        <v>0</v>
      </c>
      <c r="F388" s="84" t="b">
        <v>0</v>
      </c>
      <c r="G388" s="84" t="b">
        <v>0</v>
      </c>
    </row>
    <row r="389" spans="1:7" ht="15">
      <c r="A389" s="84" t="s">
        <v>1028</v>
      </c>
      <c r="B389" s="84">
        <v>2</v>
      </c>
      <c r="C389" s="122">
        <v>0</v>
      </c>
      <c r="D389" s="84" t="s">
        <v>892</v>
      </c>
      <c r="E389" s="84" t="b">
        <v>0</v>
      </c>
      <c r="F389" s="84" t="b">
        <v>0</v>
      </c>
      <c r="G389" s="84" t="b">
        <v>0</v>
      </c>
    </row>
    <row r="390" spans="1:7" ht="15">
      <c r="A390" s="84" t="s">
        <v>1029</v>
      </c>
      <c r="B390" s="84">
        <v>2</v>
      </c>
      <c r="C390" s="122">
        <v>0</v>
      </c>
      <c r="D390" s="84" t="s">
        <v>892</v>
      </c>
      <c r="E390" s="84" t="b">
        <v>0</v>
      </c>
      <c r="F390" s="84" t="b">
        <v>0</v>
      </c>
      <c r="G390" s="84" t="b">
        <v>0</v>
      </c>
    </row>
    <row r="391" spans="1:7" ht="15">
      <c r="A391" s="84" t="s">
        <v>1030</v>
      </c>
      <c r="B391" s="84">
        <v>2</v>
      </c>
      <c r="C391" s="122">
        <v>0</v>
      </c>
      <c r="D391" s="84" t="s">
        <v>892</v>
      </c>
      <c r="E391" s="84" t="b">
        <v>0</v>
      </c>
      <c r="F391" s="84" t="b">
        <v>0</v>
      </c>
      <c r="G391" s="84" t="b">
        <v>0</v>
      </c>
    </row>
    <row r="392" spans="1:7" ht="15">
      <c r="A392" s="84" t="s">
        <v>1007</v>
      </c>
      <c r="B392" s="84">
        <v>2</v>
      </c>
      <c r="C392" s="122">
        <v>0</v>
      </c>
      <c r="D392" s="84" t="s">
        <v>892</v>
      </c>
      <c r="E392" s="84" t="b">
        <v>0</v>
      </c>
      <c r="F392" s="84" t="b">
        <v>0</v>
      </c>
      <c r="G392" s="84" t="b">
        <v>0</v>
      </c>
    </row>
    <row r="393" spans="1:7" ht="15">
      <c r="A393" s="84" t="s">
        <v>1031</v>
      </c>
      <c r="B393" s="84">
        <v>2</v>
      </c>
      <c r="C393" s="122">
        <v>0</v>
      </c>
      <c r="D393" s="84" t="s">
        <v>892</v>
      </c>
      <c r="E393" s="84" t="b">
        <v>0</v>
      </c>
      <c r="F393" s="84" t="b">
        <v>0</v>
      </c>
      <c r="G393" s="84" t="b">
        <v>0</v>
      </c>
    </row>
    <row r="394" spans="1:7" ht="15">
      <c r="A394" s="84" t="s">
        <v>1032</v>
      </c>
      <c r="B394" s="84">
        <v>2</v>
      </c>
      <c r="C394" s="122">
        <v>0</v>
      </c>
      <c r="D394" s="84" t="s">
        <v>892</v>
      </c>
      <c r="E394" s="84" t="b">
        <v>0</v>
      </c>
      <c r="F394" s="84" t="b">
        <v>0</v>
      </c>
      <c r="G394" s="84" t="b">
        <v>0</v>
      </c>
    </row>
    <row r="395" spans="1:7" ht="15">
      <c r="A395" s="84" t="s">
        <v>1034</v>
      </c>
      <c r="B395" s="84">
        <v>4</v>
      </c>
      <c r="C395" s="122">
        <v>0</v>
      </c>
      <c r="D395" s="84" t="s">
        <v>893</v>
      </c>
      <c r="E395" s="84" t="b">
        <v>0</v>
      </c>
      <c r="F395" s="84" t="b">
        <v>0</v>
      </c>
      <c r="G395" s="84" t="b">
        <v>0</v>
      </c>
    </row>
    <row r="396" spans="1:7" ht="15">
      <c r="A396" s="84" t="s">
        <v>1035</v>
      </c>
      <c r="B396" s="84">
        <v>2</v>
      </c>
      <c r="C396" s="122">
        <v>0</v>
      </c>
      <c r="D396" s="84" t="s">
        <v>893</v>
      </c>
      <c r="E396" s="84" t="b">
        <v>0</v>
      </c>
      <c r="F396" s="84" t="b">
        <v>0</v>
      </c>
      <c r="G396" s="84" t="b">
        <v>0</v>
      </c>
    </row>
    <row r="397" spans="1:7" ht="15">
      <c r="A397" s="84" t="s">
        <v>1036</v>
      </c>
      <c r="B397" s="84">
        <v>2</v>
      </c>
      <c r="C397" s="122">
        <v>0</v>
      </c>
      <c r="D397" s="84" t="s">
        <v>893</v>
      </c>
      <c r="E397" s="84" t="b">
        <v>0</v>
      </c>
      <c r="F397" s="84" t="b">
        <v>0</v>
      </c>
      <c r="G397" s="84" t="b">
        <v>0</v>
      </c>
    </row>
    <row r="398" spans="1:7" ht="15">
      <c r="A398" s="84" t="s">
        <v>1037</v>
      </c>
      <c r="B398" s="84">
        <v>2</v>
      </c>
      <c r="C398" s="122">
        <v>0</v>
      </c>
      <c r="D398" s="84" t="s">
        <v>893</v>
      </c>
      <c r="E398" s="84" t="b">
        <v>0</v>
      </c>
      <c r="F398" s="84" t="b">
        <v>0</v>
      </c>
      <c r="G398" s="84" t="b">
        <v>0</v>
      </c>
    </row>
    <row r="399" spans="1:7" ht="15">
      <c r="A399" s="84" t="s">
        <v>1038</v>
      </c>
      <c r="B399" s="84">
        <v>2</v>
      </c>
      <c r="C399" s="122">
        <v>0</v>
      </c>
      <c r="D399" s="84" t="s">
        <v>893</v>
      </c>
      <c r="E399" s="84" t="b">
        <v>0</v>
      </c>
      <c r="F399" s="84" t="b">
        <v>0</v>
      </c>
      <c r="G399" s="84" t="b">
        <v>0</v>
      </c>
    </row>
    <row r="400" spans="1:7" ht="15">
      <c r="A400" s="84" t="s">
        <v>1039</v>
      </c>
      <c r="B400" s="84">
        <v>2</v>
      </c>
      <c r="C400" s="122">
        <v>0</v>
      </c>
      <c r="D400" s="84" t="s">
        <v>893</v>
      </c>
      <c r="E400" s="84" t="b">
        <v>0</v>
      </c>
      <c r="F400" s="84" t="b">
        <v>0</v>
      </c>
      <c r="G400" s="84" t="b">
        <v>0</v>
      </c>
    </row>
    <row r="401" spans="1:7" ht="15">
      <c r="A401" s="84" t="s">
        <v>1040</v>
      </c>
      <c r="B401" s="84">
        <v>2</v>
      </c>
      <c r="C401" s="122">
        <v>0</v>
      </c>
      <c r="D401" s="84" t="s">
        <v>893</v>
      </c>
      <c r="E401" s="84" t="b">
        <v>0</v>
      </c>
      <c r="F401" s="84" t="b">
        <v>0</v>
      </c>
      <c r="G401" s="84" t="b">
        <v>0</v>
      </c>
    </row>
    <row r="402" spans="1:7" ht="15">
      <c r="A402" s="84" t="s">
        <v>1041</v>
      </c>
      <c r="B402" s="84">
        <v>2</v>
      </c>
      <c r="C402" s="122">
        <v>0</v>
      </c>
      <c r="D402" s="84" t="s">
        <v>893</v>
      </c>
      <c r="E402" s="84" t="b">
        <v>0</v>
      </c>
      <c r="F402" s="84" t="b">
        <v>0</v>
      </c>
      <c r="G402" s="84" t="b">
        <v>0</v>
      </c>
    </row>
    <row r="403" spans="1:7" ht="15">
      <c r="A403" s="84" t="s">
        <v>1042</v>
      </c>
      <c r="B403" s="84">
        <v>2</v>
      </c>
      <c r="C403" s="122">
        <v>0</v>
      </c>
      <c r="D403" s="84" t="s">
        <v>893</v>
      </c>
      <c r="E403" s="84" t="b">
        <v>0</v>
      </c>
      <c r="F403" s="84" t="b">
        <v>0</v>
      </c>
      <c r="G403" s="84" t="b">
        <v>0</v>
      </c>
    </row>
    <row r="404" spans="1:7" ht="15">
      <c r="A404" s="84" t="s">
        <v>343</v>
      </c>
      <c r="B404" s="84">
        <v>4</v>
      </c>
      <c r="C404" s="122">
        <v>0</v>
      </c>
      <c r="D404" s="84" t="s">
        <v>894</v>
      </c>
      <c r="E404" s="84" t="b">
        <v>0</v>
      </c>
      <c r="F404" s="84" t="b">
        <v>0</v>
      </c>
      <c r="G404" s="84" t="b">
        <v>0</v>
      </c>
    </row>
    <row r="405" spans="1:7" ht="15">
      <c r="A405" s="84" t="s">
        <v>1044</v>
      </c>
      <c r="B405" s="84">
        <v>2</v>
      </c>
      <c r="C405" s="122">
        <v>0</v>
      </c>
      <c r="D405" s="84" t="s">
        <v>894</v>
      </c>
      <c r="E405" s="84" t="b">
        <v>0</v>
      </c>
      <c r="F405" s="84" t="b">
        <v>0</v>
      </c>
      <c r="G405" s="84" t="b">
        <v>0</v>
      </c>
    </row>
    <row r="406" spans="1:7" ht="15">
      <c r="A406" s="84" t="s">
        <v>1045</v>
      </c>
      <c r="B406" s="84">
        <v>2</v>
      </c>
      <c r="C406" s="122">
        <v>0</v>
      </c>
      <c r="D406" s="84" t="s">
        <v>894</v>
      </c>
      <c r="E406" s="84" t="b">
        <v>0</v>
      </c>
      <c r="F406" s="84" t="b">
        <v>0</v>
      </c>
      <c r="G406" s="84" t="b">
        <v>0</v>
      </c>
    </row>
    <row r="407" spans="1:7" ht="15">
      <c r="A407" s="84" t="s">
        <v>1046</v>
      </c>
      <c r="B407" s="84">
        <v>2</v>
      </c>
      <c r="C407" s="122">
        <v>0</v>
      </c>
      <c r="D407" s="84" t="s">
        <v>894</v>
      </c>
      <c r="E407" s="84" t="b">
        <v>1</v>
      </c>
      <c r="F407" s="84" t="b">
        <v>0</v>
      </c>
      <c r="G407" s="84" t="b">
        <v>0</v>
      </c>
    </row>
    <row r="408" spans="1:7" ht="15">
      <c r="A408" s="84" t="s">
        <v>1047</v>
      </c>
      <c r="B408" s="84">
        <v>2</v>
      </c>
      <c r="C408" s="122">
        <v>0</v>
      </c>
      <c r="D408" s="84" t="s">
        <v>894</v>
      </c>
      <c r="E408" s="84" t="b">
        <v>0</v>
      </c>
      <c r="F408" s="84" t="b">
        <v>0</v>
      </c>
      <c r="G408" s="84" t="b">
        <v>0</v>
      </c>
    </row>
    <row r="409" spans="1:7" ht="15">
      <c r="A409" s="84" t="s">
        <v>1048</v>
      </c>
      <c r="B409" s="84">
        <v>2</v>
      </c>
      <c r="C409" s="122">
        <v>0</v>
      </c>
      <c r="D409" s="84" t="s">
        <v>894</v>
      </c>
      <c r="E409" s="84" t="b">
        <v>0</v>
      </c>
      <c r="F409" s="84" t="b">
        <v>0</v>
      </c>
      <c r="G409" s="84" t="b">
        <v>0</v>
      </c>
    </row>
    <row r="410" spans="1:7" ht="15">
      <c r="A410" s="84" t="s">
        <v>1049</v>
      </c>
      <c r="B410" s="84">
        <v>2</v>
      </c>
      <c r="C410" s="122">
        <v>0</v>
      </c>
      <c r="D410" s="84" t="s">
        <v>894</v>
      </c>
      <c r="E410" s="84" t="b">
        <v>0</v>
      </c>
      <c r="F410" s="84" t="b">
        <v>0</v>
      </c>
      <c r="G41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1404</v>
      </c>
      <c r="B1" s="13" t="s">
        <v>1405</v>
      </c>
      <c r="C1" s="13" t="s">
        <v>1398</v>
      </c>
      <c r="D1" s="13" t="s">
        <v>1399</v>
      </c>
      <c r="E1" s="13" t="s">
        <v>1406</v>
      </c>
      <c r="F1" s="13" t="s">
        <v>144</v>
      </c>
      <c r="G1" s="13" t="s">
        <v>1407</v>
      </c>
      <c r="H1" s="13" t="s">
        <v>1408</v>
      </c>
      <c r="I1" s="13" t="s">
        <v>1409</v>
      </c>
      <c r="J1" s="13" t="s">
        <v>1410</v>
      </c>
      <c r="K1" s="13" t="s">
        <v>1411</v>
      </c>
      <c r="L1" s="13" t="s">
        <v>1412</v>
      </c>
    </row>
    <row r="2" spans="1:12" ht="15">
      <c r="A2" s="84" t="s">
        <v>995</v>
      </c>
      <c r="B2" s="84" t="s">
        <v>996</v>
      </c>
      <c r="C2" s="84">
        <v>9</v>
      </c>
      <c r="D2" s="122">
        <v>0.008455163818128698</v>
      </c>
      <c r="E2" s="122">
        <v>1.9122220565324155</v>
      </c>
      <c r="F2" s="84" t="s">
        <v>1400</v>
      </c>
      <c r="G2" s="84" t="b">
        <v>0</v>
      </c>
      <c r="H2" s="84" t="b">
        <v>0</v>
      </c>
      <c r="I2" s="84" t="b">
        <v>0</v>
      </c>
      <c r="J2" s="84" t="b">
        <v>0</v>
      </c>
      <c r="K2" s="84" t="b">
        <v>0</v>
      </c>
      <c r="L2" s="84" t="b">
        <v>0</v>
      </c>
    </row>
    <row r="3" spans="1:12" ht="15">
      <c r="A3" s="84" t="s">
        <v>992</v>
      </c>
      <c r="B3" s="84" t="s">
        <v>348</v>
      </c>
      <c r="C3" s="84">
        <v>7</v>
      </c>
      <c r="D3" s="122">
        <v>0.007447403047418139</v>
      </c>
      <c r="E3" s="122">
        <v>1.569799375710209</v>
      </c>
      <c r="F3" s="84" t="s">
        <v>1400</v>
      </c>
      <c r="G3" s="84" t="b">
        <v>0</v>
      </c>
      <c r="H3" s="84" t="b">
        <v>0</v>
      </c>
      <c r="I3" s="84" t="b">
        <v>0</v>
      </c>
      <c r="J3" s="84" t="b">
        <v>0</v>
      </c>
      <c r="K3" s="84" t="b">
        <v>0</v>
      </c>
      <c r="L3" s="84" t="b">
        <v>0</v>
      </c>
    </row>
    <row r="4" spans="1:12" ht="15">
      <c r="A4" s="84" t="s">
        <v>953</v>
      </c>
      <c r="B4" s="84" t="s">
        <v>954</v>
      </c>
      <c r="C4" s="84">
        <v>6</v>
      </c>
      <c r="D4" s="122">
        <v>0.0068415051311288486</v>
      </c>
      <c r="E4" s="122">
        <v>1.8708293713741904</v>
      </c>
      <c r="F4" s="84" t="s">
        <v>1400</v>
      </c>
      <c r="G4" s="84" t="b">
        <v>0</v>
      </c>
      <c r="H4" s="84" t="b">
        <v>0</v>
      </c>
      <c r="I4" s="84" t="b">
        <v>0</v>
      </c>
      <c r="J4" s="84" t="b">
        <v>0</v>
      </c>
      <c r="K4" s="84" t="b">
        <v>0</v>
      </c>
      <c r="L4" s="84" t="b">
        <v>0</v>
      </c>
    </row>
    <row r="5" spans="1:12" ht="15">
      <c r="A5" s="84" t="s">
        <v>1020</v>
      </c>
      <c r="B5" s="84" t="s">
        <v>1021</v>
      </c>
      <c r="C5" s="84">
        <v>5</v>
      </c>
      <c r="D5" s="122">
        <v>0.006152686693544042</v>
      </c>
      <c r="E5" s="122">
        <v>2.2132520521963968</v>
      </c>
      <c r="F5" s="84" t="s">
        <v>1400</v>
      </c>
      <c r="G5" s="84" t="b">
        <v>0</v>
      </c>
      <c r="H5" s="84" t="b">
        <v>0</v>
      </c>
      <c r="I5" s="84" t="b">
        <v>0</v>
      </c>
      <c r="J5" s="84" t="b">
        <v>0</v>
      </c>
      <c r="K5" s="84" t="b">
        <v>0</v>
      </c>
      <c r="L5" s="84" t="b">
        <v>0</v>
      </c>
    </row>
    <row r="6" spans="1:12" ht="15">
      <c r="A6" s="84" t="s">
        <v>348</v>
      </c>
      <c r="B6" s="84" t="s">
        <v>1277</v>
      </c>
      <c r="C6" s="84">
        <v>4</v>
      </c>
      <c r="D6" s="122">
        <v>0.0053641562556701545</v>
      </c>
      <c r="E6" s="122">
        <v>1.7982787042255788</v>
      </c>
      <c r="F6" s="84" t="s">
        <v>1400</v>
      </c>
      <c r="G6" s="84" t="b">
        <v>0</v>
      </c>
      <c r="H6" s="84" t="b">
        <v>0</v>
      </c>
      <c r="I6" s="84" t="b">
        <v>0</v>
      </c>
      <c r="J6" s="84" t="b">
        <v>1</v>
      </c>
      <c r="K6" s="84" t="b">
        <v>0</v>
      </c>
      <c r="L6" s="84" t="b">
        <v>0</v>
      </c>
    </row>
    <row r="7" spans="1:12" ht="15">
      <c r="A7" s="84" t="s">
        <v>1277</v>
      </c>
      <c r="B7" s="84" t="s">
        <v>1278</v>
      </c>
      <c r="C7" s="84">
        <v>4</v>
      </c>
      <c r="D7" s="122">
        <v>0.0053641562556701545</v>
      </c>
      <c r="E7" s="122">
        <v>2.310162065204453</v>
      </c>
      <c r="F7" s="84" t="s">
        <v>1400</v>
      </c>
      <c r="G7" s="84" t="b">
        <v>1</v>
      </c>
      <c r="H7" s="84" t="b">
        <v>0</v>
      </c>
      <c r="I7" s="84" t="b">
        <v>0</v>
      </c>
      <c r="J7" s="84" t="b">
        <v>0</v>
      </c>
      <c r="K7" s="84" t="b">
        <v>0</v>
      </c>
      <c r="L7" s="84" t="b">
        <v>0</v>
      </c>
    </row>
    <row r="8" spans="1:12" ht="15">
      <c r="A8" s="84" t="s">
        <v>1272</v>
      </c>
      <c r="B8" s="84" t="s">
        <v>1270</v>
      </c>
      <c r="C8" s="84">
        <v>4</v>
      </c>
      <c r="D8" s="122">
        <v>0.0053641562556701545</v>
      </c>
      <c r="E8" s="122">
        <v>1.9702140035101021</v>
      </c>
      <c r="F8" s="84" t="s">
        <v>1400</v>
      </c>
      <c r="G8" s="84" t="b">
        <v>0</v>
      </c>
      <c r="H8" s="84" t="b">
        <v>0</v>
      </c>
      <c r="I8" s="84" t="b">
        <v>0</v>
      </c>
      <c r="J8" s="84" t="b">
        <v>0</v>
      </c>
      <c r="K8" s="84" t="b">
        <v>0</v>
      </c>
      <c r="L8" s="84" t="b">
        <v>0</v>
      </c>
    </row>
    <row r="9" spans="1:12" ht="15">
      <c r="A9" s="84" t="s">
        <v>230</v>
      </c>
      <c r="B9" s="84" t="s">
        <v>233</v>
      </c>
      <c r="C9" s="84">
        <v>4</v>
      </c>
      <c r="D9" s="122">
        <v>0.0053641562556701545</v>
      </c>
      <c r="E9" s="122">
        <v>1.446096186114216</v>
      </c>
      <c r="F9" s="84" t="s">
        <v>1400</v>
      </c>
      <c r="G9" s="84" t="b">
        <v>0</v>
      </c>
      <c r="H9" s="84" t="b">
        <v>0</v>
      </c>
      <c r="I9" s="84" t="b">
        <v>0</v>
      </c>
      <c r="J9" s="84" t="b">
        <v>0</v>
      </c>
      <c r="K9" s="84" t="b">
        <v>0</v>
      </c>
      <c r="L9" s="84" t="b">
        <v>0</v>
      </c>
    </row>
    <row r="10" spans="1:12" ht="15">
      <c r="A10" s="84" t="s">
        <v>1010</v>
      </c>
      <c r="B10" s="84" t="s">
        <v>1011</v>
      </c>
      <c r="C10" s="84">
        <v>4</v>
      </c>
      <c r="D10" s="122">
        <v>0.0053641562556701545</v>
      </c>
      <c r="E10" s="122">
        <v>2.310162065204453</v>
      </c>
      <c r="F10" s="84" t="s">
        <v>1400</v>
      </c>
      <c r="G10" s="84" t="b">
        <v>0</v>
      </c>
      <c r="H10" s="84" t="b">
        <v>0</v>
      </c>
      <c r="I10" s="84" t="b">
        <v>0</v>
      </c>
      <c r="J10" s="84" t="b">
        <v>0</v>
      </c>
      <c r="K10" s="84" t="b">
        <v>0</v>
      </c>
      <c r="L10" s="84" t="b">
        <v>0</v>
      </c>
    </row>
    <row r="11" spans="1:12" ht="15">
      <c r="A11" s="84" t="s">
        <v>1012</v>
      </c>
      <c r="B11" s="84" t="s">
        <v>1013</v>
      </c>
      <c r="C11" s="84">
        <v>4</v>
      </c>
      <c r="D11" s="122">
        <v>0.0053641562556701545</v>
      </c>
      <c r="E11" s="122">
        <v>2.310162065204453</v>
      </c>
      <c r="F11" s="84" t="s">
        <v>1400</v>
      </c>
      <c r="G11" s="84" t="b">
        <v>0</v>
      </c>
      <c r="H11" s="84" t="b">
        <v>0</v>
      </c>
      <c r="I11" s="84" t="b">
        <v>0</v>
      </c>
      <c r="J11" s="84" t="b">
        <v>0</v>
      </c>
      <c r="K11" s="84" t="b">
        <v>0</v>
      </c>
      <c r="L11" s="84" t="b">
        <v>0</v>
      </c>
    </row>
    <row r="12" spans="1:12" ht="15">
      <c r="A12" s="84" t="s">
        <v>996</v>
      </c>
      <c r="B12" s="84" t="s">
        <v>346</v>
      </c>
      <c r="C12" s="84">
        <v>4</v>
      </c>
      <c r="D12" s="122">
        <v>0.0053641562556701545</v>
      </c>
      <c r="E12" s="122">
        <v>1.5600395384210528</v>
      </c>
      <c r="F12" s="84" t="s">
        <v>1400</v>
      </c>
      <c r="G12" s="84" t="b">
        <v>0</v>
      </c>
      <c r="H12" s="84" t="b">
        <v>0</v>
      </c>
      <c r="I12" s="84" t="b">
        <v>0</v>
      </c>
      <c r="J12" s="84" t="b">
        <v>0</v>
      </c>
      <c r="K12" s="84" t="b">
        <v>0</v>
      </c>
      <c r="L12" s="84" t="b">
        <v>0</v>
      </c>
    </row>
    <row r="13" spans="1:12" ht="15">
      <c r="A13" s="84" t="s">
        <v>1018</v>
      </c>
      <c r="B13" s="84" t="s">
        <v>1019</v>
      </c>
      <c r="C13" s="84">
        <v>4</v>
      </c>
      <c r="D13" s="122">
        <v>0.0053641562556701545</v>
      </c>
      <c r="E13" s="122">
        <v>2.310162065204453</v>
      </c>
      <c r="F13" s="84" t="s">
        <v>1400</v>
      </c>
      <c r="G13" s="84" t="b">
        <v>0</v>
      </c>
      <c r="H13" s="84" t="b">
        <v>0</v>
      </c>
      <c r="I13" s="84" t="b">
        <v>0</v>
      </c>
      <c r="J13" s="84" t="b">
        <v>0</v>
      </c>
      <c r="K13" s="84" t="b">
        <v>0</v>
      </c>
      <c r="L13" s="84" t="b">
        <v>0</v>
      </c>
    </row>
    <row r="14" spans="1:12" ht="15">
      <c r="A14" s="84" t="s">
        <v>1019</v>
      </c>
      <c r="B14" s="84" t="s">
        <v>234</v>
      </c>
      <c r="C14" s="84">
        <v>4</v>
      </c>
      <c r="D14" s="122">
        <v>0.0053641562556701545</v>
      </c>
      <c r="E14" s="122">
        <v>2.0671240165181586</v>
      </c>
      <c r="F14" s="84" t="s">
        <v>1400</v>
      </c>
      <c r="G14" s="84" t="b">
        <v>0</v>
      </c>
      <c r="H14" s="84" t="b">
        <v>0</v>
      </c>
      <c r="I14" s="84" t="b">
        <v>0</v>
      </c>
      <c r="J14" s="84" t="b">
        <v>0</v>
      </c>
      <c r="K14" s="84" t="b">
        <v>0</v>
      </c>
      <c r="L14" s="84" t="b">
        <v>0</v>
      </c>
    </row>
    <row r="15" spans="1:12" ht="15">
      <c r="A15" s="84" t="s">
        <v>234</v>
      </c>
      <c r="B15" s="84" t="s">
        <v>1020</v>
      </c>
      <c r="C15" s="84">
        <v>4</v>
      </c>
      <c r="D15" s="122">
        <v>0.0053641562556701545</v>
      </c>
      <c r="E15" s="122">
        <v>2.0371607931407154</v>
      </c>
      <c r="F15" s="84" t="s">
        <v>1400</v>
      </c>
      <c r="G15" s="84" t="b">
        <v>0</v>
      </c>
      <c r="H15" s="84" t="b">
        <v>0</v>
      </c>
      <c r="I15" s="84" t="b">
        <v>0</v>
      </c>
      <c r="J15" s="84" t="b">
        <v>0</v>
      </c>
      <c r="K15" s="84" t="b">
        <v>0</v>
      </c>
      <c r="L15" s="84" t="b">
        <v>0</v>
      </c>
    </row>
    <row r="16" spans="1:12" ht="15">
      <c r="A16" s="84" t="s">
        <v>1021</v>
      </c>
      <c r="B16" s="84" t="s">
        <v>235</v>
      </c>
      <c r="C16" s="84">
        <v>4</v>
      </c>
      <c r="D16" s="122">
        <v>0.0053641562556701545</v>
      </c>
      <c r="E16" s="122">
        <v>2.2132520521963968</v>
      </c>
      <c r="F16" s="84" t="s">
        <v>1400</v>
      </c>
      <c r="G16" s="84" t="b">
        <v>0</v>
      </c>
      <c r="H16" s="84" t="b">
        <v>0</v>
      </c>
      <c r="I16" s="84" t="b">
        <v>0</v>
      </c>
      <c r="J16" s="84" t="b">
        <v>0</v>
      </c>
      <c r="K16" s="84" t="b">
        <v>0</v>
      </c>
      <c r="L16" s="84" t="b">
        <v>0</v>
      </c>
    </row>
    <row r="17" spans="1:12" ht="15">
      <c r="A17" s="84" t="s">
        <v>235</v>
      </c>
      <c r="B17" s="84" t="s">
        <v>1022</v>
      </c>
      <c r="C17" s="84">
        <v>4</v>
      </c>
      <c r="D17" s="122">
        <v>0.0053641562556701545</v>
      </c>
      <c r="E17" s="122">
        <v>2.310162065204453</v>
      </c>
      <c r="F17" s="84" t="s">
        <v>1400</v>
      </c>
      <c r="G17" s="84" t="b">
        <v>0</v>
      </c>
      <c r="H17" s="84" t="b">
        <v>0</v>
      </c>
      <c r="I17" s="84" t="b">
        <v>0</v>
      </c>
      <c r="J17" s="84" t="b">
        <v>0</v>
      </c>
      <c r="K17" s="84" t="b">
        <v>0</v>
      </c>
      <c r="L17" s="84" t="b">
        <v>0</v>
      </c>
    </row>
    <row r="18" spans="1:12" ht="15">
      <c r="A18" s="84" t="s">
        <v>1022</v>
      </c>
      <c r="B18" s="84" t="s">
        <v>1023</v>
      </c>
      <c r="C18" s="84">
        <v>4</v>
      </c>
      <c r="D18" s="122">
        <v>0.0053641562556701545</v>
      </c>
      <c r="E18" s="122">
        <v>2.310162065204453</v>
      </c>
      <c r="F18" s="84" t="s">
        <v>1400</v>
      </c>
      <c r="G18" s="84" t="b">
        <v>0</v>
      </c>
      <c r="H18" s="84" t="b">
        <v>0</v>
      </c>
      <c r="I18" s="84" t="b">
        <v>0</v>
      </c>
      <c r="J18" s="84" t="b">
        <v>0</v>
      </c>
      <c r="K18" s="84" t="b">
        <v>0</v>
      </c>
      <c r="L18" s="84" t="b">
        <v>0</v>
      </c>
    </row>
    <row r="19" spans="1:12" ht="15">
      <c r="A19" s="84" t="s">
        <v>1023</v>
      </c>
      <c r="B19" s="84" t="s">
        <v>336</v>
      </c>
      <c r="C19" s="84">
        <v>4</v>
      </c>
      <c r="D19" s="122">
        <v>0.0053641562556701545</v>
      </c>
      <c r="E19" s="122">
        <v>1.8708293713741904</v>
      </c>
      <c r="F19" s="84" t="s">
        <v>1400</v>
      </c>
      <c r="G19" s="84" t="b">
        <v>0</v>
      </c>
      <c r="H19" s="84" t="b">
        <v>0</v>
      </c>
      <c r="I19" s="84" t="b">
        <v>0</v>
      </c>
      <c r="J19" s="84" t="b">
        <v>0</v>
      </c>
      <c r="K19" s="84" t="b">
        <v>0</v>
      </c>
      <c r="L19" s="84" t="b">
        <v>0</v>
      </c>
    </row>
    <row r="20" spans="1:12" ht="15">
      <c r="A20" s="84" t="s">
        <v>336</v>
      </c>
      <c r="B20" s="84" t="s">
        <v>1286</v>
      </c>
      <c r="C20" s="84">
        <v>4</v>
      </c>
      <c r="D20" s="122">
        <v>0.0053641562556701545</v>
      </c>
      <c r="E20" s="122">
        <v>1.8708293713741904</v>
      </c>
      <c r="F20" s="84" t="s">
        <v>1400</v>
      </c>
      <c r="G20" s="84" t="b">
        <v>0</v>
      </c>
      <c r="H20" s="84" t="b">
        <v>0</v>
      </c>
      <c r="I20" s="84" t="b">
        <v>0</v>
      </c>
      <c r="J20" s="84" t="b">
        <v>0</v>
      </c>
      <c r="K20" s="84" t="b">
        <v>0</v>
      </c>
      <c r="L20" s="84" t="b">
        <v>0</v>
      </c>
    </row>
    <row r="21" spans="1:12" ht="15">
      <c r="A21" s="84" t="s">
        <v>957</v>
      </c>
      <c r="B21" s="84" t="s">
        <v>358</v>
      </c>
      <c r="C21" s="84">
        <v>3</v>
      </c>
      <c r="D21" s="122">
        <v>0.004450501695543836</v>
      </c>
      <c r="E21" s="122">
        <v>1.6111920608684345</v>
      </c>
      <c r="F21" s="84" t="s">
        <v>1400</v>
      </c>
      <c r="G21" s="84" t="b">
        <v>0</v>
      </c>
      <c r="H21" s="84" t="b">
        <v>0</v>
      </c>
      <c r="I21" s="84" t="b">
        <v>0</v>
      </c>
      <c r="J21" s="84" t="b">
        <v>0</v>
      </c>
      <c r="K21" s="84" t="b">
        <v>0</v>
      </c>
      <c r="L21" s="84" t="b">
        <v>0</v>
      </c>
    </row>
    <row r="22" spans="1:12" ht="15">
      <c r="A22" s="84" t="s">
        <v>228</v>
      </c>
      <c r="B22" s="84" t="s">
        <v>1010</v>
      </c>
      <c r="C22" s="84">
        <v>3</v>
      </c>
      <c r="D22" s="122">
        <v>0.004450501695543836</v>
      </c>
      <c r="E22" s="122">
        <v>2.088313315588097</v>
      </c>
      <c r="F22" s="84" t="s">
        <v>1400</v>
      </c>
      <c r="G22" s="84" t="b">
        <v>0</v>
      </c>
      <c r="H22" s="84" t="b">
        <v>0</v>
      </c>
      <c r="I22" s="84" t="b">
        <v>0</v>
      </c>
      <c r="J22" s="84" t="b">
        <v>0</v>
      </c>
      <c r="K22" s="84" t="b">
        <v>0</v>
      </c>
      <c r="L22" s="84" t="b">
        <v>0</v>
      </c>
    </row>
    <row r="23" spans="1:12" ht="15">
      <c r="A23" s="84" t="s">
        <v>1011</v>
      </c>
      <c r="B23" s="84" t="s">
        <v>1009</v>
      </c>
      <c r="C23" s="84">
        <v>3</v>
      </c>
      <c r="D23" s="122">
        <v>0.004450501695543836</v>
      </c>
      <c r="E23" s="122">
        <v>2.185223328596153</v>
      </c>
      <c r="F23" s="84" t="s">
        <v>1400</v>
      </c>
      <c r="G23" s="84" t="b">
        <v>0</v>
      </c>
      <c r="H23" s="84" t="b">
        <v>0</v>
      </c>
      <c r="I23" s="84" t="b">
        <v>0</v>
      </c>
      <c r="J23" s="84" t="b">
        <v>0</v>
      </c>
      <c r="K23" s="84" t="b">
        <v>0</v>
      </c>
      <c r="L23" s="84" t="b">
        <v>0</v>
      </c>
    </row>
    <row r="24" spans="1:12" ht="15">
      <c r="A24" s="84" t="s">
        <v>1009</v>
      </c>
      <c r="B24" s="84" t="s">
        <v>1012</v>
      </c>
      <c r="C24" s="84">
        <v>3</v>
      </c>
      <c r="D24" s="122">
        <v>0.004450501695543836</v>
      </c>
      <c r="E24" s="122">
        <v>2.185223328596153</v>
      </c>
      <c r="F24" s="84" t="s">
        <v>1400</v>
      </c>
      <c r="G24" s="84" t="b">
        <v>0</v>
      </c>
      <c r="H24" s="84" t="b">
        <v>0</v>
      </c>
      <c r="I24" s="84" t="b">
        <v>0</v>
      </c>
      <c r="J24" s="84" t="b">
        <v>0</v>
      </c>
      <c r="K24" s="84" t="b">
        <v>0</v>
      </c>
      <c r="L24" s="84" t="b">
        <v>0</v>
      </c>
    </row>
    <row r="25" spans="1:12" ht="15">
      <c r="A25" s="84" t="s">
        <v>1013</v>
      </c>
      <c r="B25" s="84" t="s">
        <v>1015</v>
      </c>
      <c r="C25" s="84">
        <v>3</v>
      </c>
      <c r="D25" s="122">
        <v>0.004450501695543836</v>
      </c>
      <c r="E25" s="122">
        <v>2.310162065204453</v>
      </c>
      <c r="F25" s="84" t="s">
        <v>1400</v>
      </c>
      <c r="G25" s="84" t="b">
        <v>0</v>
      </c>
      <c r="H25" s="84" t="b">
        <v>0</v>
      </c>
      <c r="I25" s="84" t="b">
        <v>0</v>
      </c>
      <c r="J25" s="84" t="b">
        <v>0</v>
      </c>
      <c r="K25" s="84" t="b">
        <v>0</v>
      </c>
      <c r="L25" s="84" t="b">
        <v>0</v>
      </c>
    </row>
    <row r="26" spans="1:12" ht="15">
      <c r="A26" s="84" t="s">
        <v>1015</v>
      </c>
      <c r="B26" s="84" t="s">
        <v>1016</v>
      </c>
      <c r="C26" s="84">
        <v>3</v>
      </c>
      <c r="D26" s="122">
        <v>0.004450501695543836</v>
      </c>
      <c r="E26" s="122">
        <v>2.435100801812753</v>
      </c>
      <c r="F26" s="84" t="s">
        <v>1400</v>
      </c>
      <c r="G26" s="84" t="b">
        <v>0</v>
      </c>
      <c r="H26" s="84" t="b">
        <v>0</v>
      </c>
      <c r="I26" s="84" t="b">
        <v>0</v>
      </c>
      <c r="J26" s="84" t="b">
        <v>0</v>
      </c>
      <c r="K26" s="84" t="b">
        <v>0</v>
      </c>
      <c r="L26" s="84" t="b">
        <v>0</v>
      </c>
    </row>
    <row r="27" spans="1:12" ht="15">
      <c r="A27" s="84" t="s">
        <v>1016</v>
      </c>
      <c r="B27" s="84" t="s">
        <v>1299</v>
      </c>
      <c r="C27" s="84">
        <v>3</v>
      </c>
      <c r="D27" s="122">
        <v>0.004450501695543836</v>
      </c>
      <c r="E27" s="122">
        <v>2.435100801812753</v>
      </c>
      <c r="F27" s="84" t="s">
        <v>1400</v>
      </c>
      <c r="G27" s="84" t="b">
        <v>0</v>
      </c>
      <c r="H27" s="84" t="b">
        <v>0</v>
      </c>
      <c r="I27" s="84" t="b">
        <v>0</v>
      </c>
      <c r="J27" s="84" t="b">
        <v>0</v>
      </c>
      <c r="K27" s="84" t="b">
        <v>0</v>
      </c>
      <c r="L27" s="84" t="b">
        <v>0</v>
      </c>
    </row>
    <row r="28" spans="1:12" ht="15">
      <c r="A28" s="84" t="s">
        <v>1299</v>
      </c>
      <c r="B28" s="84" t="s">
        <v>1300</v>
      </c>
      <c r="C28" s="84">
        <v>3</v>
      </c>
      <c r="D28" s="122">
        <v>0.004450501695543836</v>
      </c>
      <c r="E28" s="122">
        <v>2.435100801812753</v>
      </c>
      <c r="F28" s="84" t="s">
        <v>1400</v>
      </c>
      <c r="G28" s="84" t="b">
        <v>0</v>
      </c>
      <c r="H28" s="84" t="b">
        <v>0</v>
      </c>
      <c r="I28" s="84" t="b">
        <v>0</v>
      </c>
      <c r="J28" s="84" t="b">
        <v>0</v>
      </c>
      <c r="K28" s="84" t="b">
        <v>0</v>
      </c>
      <c r="L28" s="84" t="b">
        <v>0</v>
      </c>
    </row>
    <row r="29" spans="1:12" ht="15">
      <c r="A29" s="84" t="s">
        <v>1300</v>
      </c>
      <c r="B29" s="84" t="s">
        <v>953</v>
      </c>
      <c r="C29" s="84">
        <v>3</v>
      </c>
      <c r="D29" s="122">
        <v>0.004450501695543836</v>
      </c>
      <c r="E29" s="122">
        <v>1.9122220565324155</v>
      </c>
      <c r="F29" s="84" t="s">
        <v>1400</v>
      </c>
      <c r="G29" s="84" t="b">
        <v>0</v>
      </c>
      <c r="H29" s="84" t="b">
        <v>0</v>
      </c>
      <c r="I29" s="84" t="b">
        <v>0</v>
      </c>
      <c r="J29" s="84" t="b">
        <v>0</v>
      </c>
      <c r="K29" s="84" t="b">
        <v>0</v>
      </c>
      <c r="L29" s="84" t="b">
        <v>0</v>
      </c>
    </row>
    <row r="30" spans="1:12" ht="15">
      <c r="A30" s="84" t="s">
        <v>360</v>
      </c>
      <c r="B30" s="84" t="s">
        <v>1045</v>
      </c>
      <c r="C30" s="84">
        <v>3</v>
      </c>
      <c r="D30" s="122">
        <v>0.004450501695543836</v>
      </c>
      <c r="E30" s="122">
        <v>1.8452752669018024</v>
      </c>
      <c r="F30" s="84" t="s">
        <v>1400</v>
      </c>
      <c r="G30" s="84" t="b">
        <v>0</v>
      </c>
      <c r="H30" s="84" t="b">
        <v>0</v>
      </c>
      <c r="I30" s="84" t="b">
        <v>0</v>
      </c>
      <c r="J30" s="84" t="b">
        <v>0</v>
      </c>
      <c r="K30" s="84" t="b">
        <v>0</v>
      </c>
      <c r="L30" s="84" t="b">
        <v>0</v>
      </c>
    </row>
    <row r="31" spans="1:12" ht="15">
      <c r="A31" s="84" t="s">
        <v>360</v>
      </c>
      <c r="B31" s="84" t="s">
        <v>960</v>
      </c>
      <c r="C31" s="84">
        <v>3</v>
      </c>
      <c r="D31" s="122">
        <v>0.005052866321732027</v>
      </c>
      <c r="E31" s="122">
        <v>1.6411552842458776</v>
      </c>
      <c r="F31" s="84" t="s">
        <v>1400</v>
      </c>
      <c r="G31" s="84" t="b">
        <v>0</v>
      </c>
      <c r="H31" s="84" t="b">
        <v>0</v>
      </c>
      <c r="I31" s="84" t="b">
        <v>0</v>
      </c>
      <c r="J31" s="84" t="b">
        <v>0</v>
      </c>
      <c r="K31" s="84" t="b">
        <v>0</v>
      </c>
      <c r="L31" s="84" t="b">
        <v>0</v>
      </c>
    </row>
    <row r="32" spans="1:12" ht="15">
      <c r="A32" s="84" t="s">
        <v>216</v>
      </c>
      <c r="B32" s="84" t="s">
        <v>1018</v>
      </c>
      <c r="C32" s="84">
        <v>3</v>
      </c>
      <c r="D32" s="122">
        <v>0.004450501695543836</v>
      </c>
      <c r="E32" s="122">
        <v>2.2132520521963968</v>
      </c>
      <c r="F32" s="84" t="s">
        <v>1400</v>
      </c>
      <c r="G32" s="84" t="b">
        <v>0</v>
      </c>
      <c r="H32" s="84" t="b">
        <v>0</v>
      </c>
      <c r="I32" s="84" t="b">
        <v>0</v>
      </c>
      <c r="J32" s="84" t="b">
        <v>0</v>
      </c>
      <c r="K32" s="84" t="b">
        <v>0</v>
      </c>
      <c r="L32" s="84" t="b">
        <v>0</v>
      </c>
    </row>
    <row r="33" spans="1:12" ht="15">
      <c r="A33" s="84" t="s">
        <v>1286</v>
      </c>
      <c r="B33" s="84" t="s">
        <v>1307</v>
      </c>
      <c r="C33" s="84">
        <v>3</v>
      </c>
      <c r="D33" s="122">
        <v>0.004450501695543836</v>
      </c>
      <c r="E33" s="122">
        <v>2.435100801812753</v>
      </c>
      <c r="F33" s="84" t="s">
        <v>1400</v>
      </c>
      <c r="G33" s="84" t="b">
        <v>0</v>
      </c>
      <c r="H33" s="84" t="b">
        <v>0</v>
      </c>
      <c r="I33" s="84" t="b">
        <v>0</v>
      </c>
      <c r="J33" s="84" t="b">
        <v>0</v>
      </c>
      <c r="K33" s="84" t="b">
        <v>0</v>
      </c>
      <c r="L33" s="84" t="b">
        <v>0</v>
      </c>
    </row>
    <row r="34" spans="1:12" ht="15">
      <c r="A34" s="84" t="s">
        <v>956</v>
      </c>
      <c r="B34" s="84" t="s">
        <v>999</v>
      </c>
      <c r="C34" s="84">
        <v>3</v>
      </c>
      <c r="D34" s="122">
        <v>0.004450501695543836</v>
      </c>
      <c r="E34" s="122">
        <v>2.185223328596153</v>
      </c>
      <c r="F34" s="84" t="s">
        <v>1400</v>
      </c>
      <c r="G34" s="84" t="b">
        <v>0</v>
      </c>
      <c r="H34" s="84" t="b">
        <v>0</v>
      </c>
      <c r="I34" s="84" t="b">
        <v>0</v>
      </c>
      <c r="J34" s="84" t="b">
        <v>0</v>
      </c>
      <c r="K34" s="84" t="b">
        <v>0</v>
      </c>
      <c r="L34" s="84" t="b">
        <v>0</v>
      </c>
    </row>
    <row r="35" spans="1:12" ht="15">
      <c r="A35" s="84" t="s">
        <v>1287</v>
      </c>
      <c r="B35" s="84" t="s">
        <v>1270</v>
      </c>
      <c r="C35" s="84">
        <v>3</v>
      </c>
      <c r="D35" s="122">
        <v>0.004450501695543836</v>
      </c>
      <c r="E35" s="122">
        <v>1.942185279909859</v>
      </c>
      <c r="F35" s="84" t="s">
        <v>1400</v>
      </c>
      <c r="G35" s="84" t="b">
        <v>0</v>
      </c>
      <c r="H35" s="84" t="b">
        <v>0</v>
      </c>
      <c r="I35" s="84" t="b">
        <v>0</v>
      </c>
      <c r="J35" s="84" t="b">
        <v>0</v>
      </c>
      <c r="K35" s="84" t="b">
        <v>0</v>
      </c>
      <c r="L35" s="84" t="b">
        <v>0</v>
      </c>
    </row>
    <row r="36" spans="1:12" ht="15">
      <c r="A36" s="84" t="s">
        <v>1270</v>
      </c>
      <c r="B36" s="84" t="s">
        <v>233</v>
      </c>
      <c r="C36" s="84">
        <v>3</v>
      </c>
      <c r="D36" s="122">
        <v>0.004450501695543836</v>
      </c>
      <c r="E36" s="122">
        <v>1.4303019189309845</v>
      </c>
      <c r="F36" s="84" t="s">
        <v>1400</v>
      </c>
      <c r="G36" s="84" t="b">
        <v>0</v>
      </c>
      <c r="H36" s="84" t="b">
        <v>0</v>
      </c>
      <c r="I36" s="84" t="b">
        <v>0</v>
      </c>
      <c r="J36" s="84" t="b">
        <v>0</v>
      </c>
      <c r="K36" s="84" t="b">
        <v>0</v>
      </c>
      <c r="L36" s="84" t="b">
        <v>0</v>
      </c>
    </row>
    <row r="37" spans="1:12" ht="15">
      <c r="A37" s="84" t="s">
        <v>233</v>
      </c>
      <c r="B37" s="84" t="s">
        <v>336</v>
      </c>
      <c r="C37" s="84">
        <v>3</v>
      </c>
      <c r="D37" s="122">
        <v>0.004450501695543836</v>
      </c>
      <c r="E37" s="122">
        <v>1.1718593670381716</v>
      </c>
      <c r="F37" s="84" t="s">
        <v>1400</v>
      </c>
      <c r="G37" s="84" t="b">
        <v>0</v>
      </c>
      <c r="H37" s="84" t="b">
        <v>0</v>
      </c>
      <c r="I37" s="84" t="b">
        <v>0</v>
      </c>
      <c r="J37" s="84" t="b">
        <v>0</v>
      </c>
      <c r="K37" s="84" t="b">
        <v>0</v>
      </c>
      <c r="L37" s="84" t="b">
        <v>0</v>
      </c>
    </row>
    <row r="38" spans="1:12" ht="15">
      <c r="A38" s="84" t="s">
        <v>336</v>
      </c>
      <c r="B38" s="84" t="s">
        <v>1308</v>
      </c>
      <c r="C38" s="84">
        <v>3</v>
      </c>
      <c r="D38" s="122">
        <v>0.004450501695543836</v>
      </c>
      <c r="E38" s="122">
        <v>1.8708293713741904</v>
      </c>
      <c r="F38" s="84" t="s">
        <v>1400</v>
      </c>
      <c r="G38" s="84" t="b">
        <v>0</v>
      </c>
      <c r="H38" s="84" t="b">
        <v>0</v>
      </c>
      <c r="I38" s="84" t="b">
        <v>0</v>
      </c>
      <c r="J38" s="84" t="b">
        <v>0</v>
      </c>
      <c r="K38" s="84" t="b">
        <v>0</v>
      </c>
      <c r="L38" s="84" t="b">
        <v>0</v>
      </c>
    </row>
    <row r="39" spans="1:12" ht="15">
      <c r="A39" s="84" t="s">
        <v>1308</v>
      </c>
      <c r="B39" s="84" t="s">
        <v>1309</v>
      </c>
      <c r="C39" s="84">
        <v>3</v>
      </c>
      <c r="D39" s="122">
        <v>0.004450501695543836</v>
      </c>
      <c r="E39" s="122">
        <v>2.435100801812753</v>
      </c>
      <c r="F39" s="84" t="s">
        <v>1400</v>
      </c>
      <c r="G39" s="84" t="b">
        <v>0</v>
      </c>
      <c r="H39" s="84" t="b">
        <v>0</v>
      </c>
      <c r="I39" s="84" t="b">
        <v>0</v>
      </c>
      <c r="J39" s="84" t="b">
        <v>0</v>
      </c>
      <c r="K39" s="84" t="b">
        <v>0</v>
      </c>
      <c r="L39" s="84" t="b">
        <v>0</v>
      </c>
    </row>
    <row r="40" spans="1:12" ht="15">
      <c r="A40" s="84" t="s">
        <v>1309</v>
      </c>
      <c r="B40" s="84" t="s">
        <v>214</v>
      </c>
      <c r="C40" s="84">
        <v>3</v>
      </c>
      <c r="D40" s="122">
        <v>0.004450501695543836</v>
      </c>
      <c r="E40" s="122">
        <v>2.435100801812753</v>
      </c>
      <c r="F40" s="84" t="s">
        <v>1400</v>
      </c>
      <c r="G40" s="84" t="b">
        <v>0</v>
      </c>
      <c r="H40" s="84" t="b">
        <v>0</v>
      </c>
      <c r="I40" s="84" t="b">
        <v>0</v>
      </c>
      <c r="J40" s="84" t="b">
        <v>0</v>
      </c>
      <c r="K40" s="84" t="b">
        <v>0</v>
      </c>
      <c r="L40" s="84" t="b">
        <v>0</v>
      </c>
    </row>
    <row r="41" spans="1:12" ht="15">
      <c r="A41" s="84" t="s">
        <v>214</v>
      </c>
      <c r="B41" s="84" t="s">
        <v>1273</v>
      </c>
      <c r="C41" s="84">
        <v>3</v>
      </c>
      <c r="D41" s="122">
        <v>0.004450501695543836</v>
      </c>
      <c r="E41" s="122">
        <v>2.2132520521963968</v>
      </c>
      <c r="F41" s="84" t="s">
        <v>1400</v>
      </c>
      <c r="G41" s="84" t="b">
        <v>0</v>
      </c>
      <c r="H41" s="84" t="b">
        <v>0</v>
      </c>
      <c r="I41" s="84" t="b">
        <v>0</v>
      </c>
      <c r="J41" s="84" t="b">
        <v>0</v>
      </c>
      <c r="K41" s="84" t="b">
        <v>0</v>
      </c>
      <c r="L41" s="84" t="b">
        <v>0</v>
      </c>
    </row>
    <row r="42" spans="1:12" ht="15">
      <c r="A42" s="84" t="s">
        <v>1273</v>
      </c>
      <c r="B42" s="84" t="s">
        <v>963</v>
      </c>
      <c r="C42" s="84">
        <v>3</v>
      </c>
      <c r="D42" s="122">
        <v>0.004450501695543836</v>
      </c>
      <c r="E42" s="122">
        <v>1.7872833199241156</v>
      </c>
      <c r="F42" s="84" t="s">
        <v>1400</v>
      </c>
      <c r="G42" s="84" t="b">
        <v>0</v>
      </c>
      <c r="H42" s="84" t="b">
        <v>0</v>
      </c>
      <c r="I42" s="84" t="b">
        <v>0</v>
      </c>
      <c r="J42" s="84" t="b">
        <v>0</v>
      </c>
      <c r="K42" s="84" t="b">
        <v>0</v>
      </c>
      <c r="L42" s="84" t="b">
        <v>0</v>
      </c>
    </row>
    <row r="43" spans="1:12" ht="15">
      <c r="A43" s="84" t="s">
        <v>963</v>
      </c>
      <c r="B43" s="84" t="s">
        <v>1310</v>
      </c>
      <c r="C43" s="84">
        <v>3</v>
      </c>
      <c r="D43" s="122">
        <v>0.004450501695543836</v>
      </c>
      <c r="E43" s="122">
        <v>2.0091320695404717</v>
      </c>
      <c r="F43" s="84" t="s">
        <v>1400</v>
      </c>
      <c r="G43" s="84" t="b">
        <v>0</v>
      </c>
      <c r="H43" s="84" t="b">
        <v>0</v>
      </c>
      <c r="I43" s="84" t="b">
        <v>0</v>
      </c>
      <c r="J43" s="84" t="b">
        <v>0</v>
      </c>
      <c r="K43" s="84" t="b">
        <v>0</v>
      </c>
      <c r="L43" s="84" t="b">
        <v>0</v>
      </c>
    </row>
    <row r="44" spans="1:12" ht="15">
      <c r="A44" s="84" t="s">
        <v>1310</v>
      </c>
      <c r="B44" s="84" t="s">
        <v>998</v>
      </c>
      <c r="C44" s="84">
        <v>3</v>
      </c>
      <c r="D44" s="122">
        <v>0.004450501695543836</v>
      </c>
      <c r="E44" s="122">
        <v>2.310162065204453</v>
      </c>
      <c r="F44" s="84" t="s">
        <v>1400</v>
      </c>
      <c r="G44" s="84" t="b">
        <v>0</v>
      </c>
      <c r="H44" s="84" t="b">
        <v>0</v>
      </c>
      <c r="I44" s="84" t="b">
        <v>0</v>
      </c>
      <c r="J44" s="84" t="b">
        <v>0</v>
      </c>
      <c r="K44" s="84" t="b">
        <v>0</v>
      </c>
      <c r="L44" s="84" t="b">
        <v>0</v>
      </c>
    </row>
    <row r="45" spans="1:12" ht="15">
      <c r="A45" s="84" t="s">
        <v>1285</v>
      </c>
      <c r="B45" s="84" t="s">
        <v>1311</v>
      </c>
      <c r="C45" s="84">
        <v>3</v>
      </c>
      <c r="D45" s="122">
        <v>0.004450501695543836</v>
      </c>
      <c r="E45" s="122">
        <v>2.310162065204453</v>
      </c>
      <c r="F45" s="84" t="s">
        <v>1400</v>
      </c>
      <c r="G45" s="84" t="b">
        <v>0</v>
      </c>
      <c r="H45" s="84" t="b">
        <v>0</v>
      </c>
      <c r="I45" s="84" t="b">
        <v>0</v>
      </c>
      <c r="J45" s="84" t="b">
        <v>0</v>
      </c>
      <c r="K45" s="84" t="b">
        <v>0</v>
      </c>
      <c r="L45" s="84" t="b">
        <v>0</v>
      </c>
    </row>
    <row r="46" spans="1:12" ht="15">
      <c r="A46" s="84" t="s">
        <v>1311</v>
      </c>
      <c r="B46" s="84" t="s">
        <v>336</v>
      </c>
      <c r="C46" s="84">
        <v>3</v>
      </c>
      <c r="D46" s="122">
        <v>0.004450501695543836</v>
      </c>
      <c r="E46" s="122">
        <v>1.8708293713741904</v>
      </c>
      <c r="F46" s="84" t="s">
        <v>1400</v>
      </c>
      <c r="G46" s="84" t="b">
        <v>0</v>
      </c>
      <c r="H46" s="84" t="b">
        <v>0</v>
      </c>
      <c r="I46" s="84" t="b">
        <v>0</v>
      </c>
      <c r="J46" s="84" t="b">
        <v>0</v>
      </c>
      <c r="K46" s="84" t="b">
        <v>0</v>
      </c>
      <c r="L46" s="84" t="b">
        <v>0</v>
      </c>
    </row>
    <row r="47" spans="1:12" ht="15">
      <c r="A47" s="84" t="s">
        <v>336</v>
      </c>
      <c r="B47" s="84" t="s">
        <v>346</v>
      </c>
      <c r="C47" s="84">
        <v>3</v>
      </c>
      <c r="D47" s="122">
        <v>0.004450501695543836</v>
      </c>
      <c r="E47" s="122">
        <v>1.3479506260938527</v>
      </c>
      <c r="F47" s="84" t="s">
        <v>1400</v>
      </c>
      <c r="G47" s="84" t="b">
        <v>0</v>
      </c>
      <c r="H47" s="84" t="b">
        <v>0</v>
      </c>
      <c r="I47" s="84" t="b">
        <v>0</v>
      </c>
      <c r="J47" s="84" t="b">
        <v>0</v>
      </c>
      <c r="K47" s="84" t="b">
        <v>0</v>
      </c>
      <c r="L47" s="84" t="b">
        <v>0</v>
      </c>
    </row>
    <row r="48" spans="1:12" ht="15">
      <c r="A48" s="84" t="s">
        <v>346</v>
      </c>
      <c r="B48" s="84" t="s">
        <v>1284</v>
      </c>
      <c r="C48" s="84">
        <v>3</v>
      </c>
      <c r="D48" s="122">
        <v>0.004450501695543836</v>
      </c>
      <c r="E48" s="122">
        <v>1.9579795470930905</v>
      </c>
      <c r="F48" s="84" t="s">
        <v>1400</v>
      </c>
      <c r="G48" s="84" t="b">
        <v>0</v>
      </c>
      <c r="H48" s="84" t="b">
        <v>0</v>
      </c>
      <c r="I48" s="84" t="b">
        <v>0</v>
      </c>
      <c r="J48" s="84" t="b">
        <v>0</v>
      </c>
      <c r="K48" s="84" t="b">
        <v>0</v>
      </c>
      <c r="L48" s="84" t="b">
        <v>0</v>
      </c>
    </row>
    <row r="49" spans="1:12" ht="15">
      <c r="A49" s="84" t="s">
        <v>1284</v>
      </c>
      <c r="B49" s="84" t="s">
        <v>1288</v>
      </c>
      <c r="C49" s="84">
        <v>3</v>
      </c>
      <c r="D49" s="122">
        <v>0.004450501695543836</v>
      </c>
      <c r="E49" s="122">
        <v>2.185223328596153</v>
      </c>
      <c r="F49" s="84" t="s">
        <v>1400</v>
      </c>
      <c r="G49" s="84" t="b">
        <v>0</v>
      </c>
      <c r="H49" s="84" t="b">
        <v>0</v>
      </c>
      <c r="I49" s="84" t="b">
        <v>0</v>
      </c>
      <c r="J49" s="84" t="b">
        <v>0</v>
      </c>
      <c r="K49" s="84" t="b">
        <v>0</v>
      </c>
      <c r="L49" s="84" t="b">
        <v>0</v>
      </c>
    </row>
    <row r="50" spans="1:12" ht="15">
      <c r="A50" s="84" t="s">
        <v>1288</v>
      </c>
      <c r="B50" s="84" t="s">
        <v>1276</v>
      </c>
      <c r="C50" s="84">
        <v>3</v>
      </c>
      <c r="D50" s="122">
        <v>0.004450501695543836</v>
      </c>
      <c r="E50" s="122">
        <v>2.088313315588097</v>
      </c>
      <c r="F50" s="84" t="s">
        <v>1400</v>
      </c>
      <c r="G50" s="84" t="b">
        <v>0</v>
      </c>
      <c r="H50" s="84" t="b">
        <v>0</v>
      </c>
      <c r="I50" s="84" t="b">
        <v>0</v>
      </c>
      <c r="J50" s="84" t="b">
        <v>0</v>
      </c>
      <c r="K50" s="84" t="b">
        <v>0</v>
      </c>
      <c r="L50" s="84" t="b">
        <v>0</v>
      </c>
    </row>
    <row r="51" spans="1:12" ht="15">
      <c r="A51" s="84" t="s">
        <v>1276</v>
      </c>
      <c r="B51" s="84" t="s">
        <v>1312</v>
      </c>
      <c r="C51" s="84">
        <v>3</v>
      </c>
      <c r="D51" s="122">
        <v>0.004450501695543836</v>
      </c>
      <c r="E51" s="122">
        <v>2.2132520521963968</v>
      </c>
      <c r="F51" s="84" t="s">
        <v>1400</v>
      </c>
      <c r="G51" s="84" t="b">
        <v>0</v>
      </c>
      <c r="H51" s="84" t="b">
        <v>0</v>
      </c>
      <c r="I51" s="84" t="b">
        <v>0</v>
      </c>
      <c r="J51" s="84" t="b">
        <v>0</v>
      </c>
      <c r="K51" s="84" t="b">
        <v>0</v>
      </c>
      <c r="L51" s="84" t="b">
        <v>0</v>
      </c>
    </row>
    <row r="52" spans="1:12" ht="15">
      <c r="A52" s="84" t="s">
        <v>1312</v>
      </c>
      <c r="B52" s="84" t="s">
        <v>1313</v>
      </c>
      <c r="C52" s="84">
        <v>3</v>
      </c>
      <c r="D52" s="122">
        <v>0.004450501695543836</v>
      </c>
      <c r="E52" s="122">
        <v>2.435100801812753</v>
      </c>
      <c r="F52" s="84" t="s">
        <v>1400</v>
      </c>
      <c r="G52" s="84" t="b">
        <v>0</v>
      </c>
      <c r="H52" s="84" t="b">
        <v>0</v>
      </c>
      <c r="I52" s="84" t="b">
        <v>0</v>
      </c>
      <c r="J52" s="84" t="b">
        <v>0</v>
      </c>
      <c r="K52" s="84" t="b">
        <v>0</v>
      </c>
      <c r="L52" s="84" t="b">
        <v>0</v>
      </c>
    </row>
    <row r="53" spans="1:12" ht="15">
      <c r="A53" s="84" t="s">
        <v>1313</v>
      </c>
      <c r="B53" s="84" t="s">
        <v>234</v>
      </c>
      <c r="C53" s="84">
        <v>3</v>
      </c>
      <c r="D53" s="122">
        <v>0.004450501695543836</v>
      </c>
      <c r="E53" s="122">
        <v>2.0671240165181586</v>
      </c>
      <c r="F53" s="84" t="s">
        <v>1400</v>
      </c>
      <c r="G53" s="84" t="b">
        <v>0</v>
      </c>
      <c r="H53" s="84" t="b">
        <v>0</v>
      </c>
      <c r="I53" s="84" t="b">
        <v>0</v>
      </c>
      <c r="J53" s="84" t="b">
        <v>0</v>
      </c>
      <c r="K53" s="84" t="b">
        <v>0</v>
      </c>
      <c r="L53" s="84" t="b">
        <v>0</v>
      </c>
    </row>
    <row r="54" spans="1:12" ht="15">
      <c r="A54" s="84" t="s">
        <v>230</v>
      </c>
      <c r="B54" s="84" t="s">
        <v>348</v>
      </c>
      <c r="C54" s="84">
        <v>2</v>
      </c>
      <c r="D54" s="122">
        <v>0.003368577547821351</v>
      </c>
      <c r="E54" s="122">
        <v>1.2176168575988466</v>
      </c>
      <c r="F54" s="84" t="s">
        <v>1400</v>
      </c>
      <c r="G54" s="84" t="b">
        <v>0</v>
      </c>
      <c r="H54" s="84" t="b">
        <v>0</v>
      </c>
      <c r="I54" s="84" t="b">
        <v>0</v>
      </c>
      <c r="J54" s="84" t="b">
        <v>0</v>
      </c>
      <c r="K54" s="84" t="b">
        <v>0</v>
      </c>
      <c r="L54" s="84" t="b">
        <v>0</v>
      </c>
    </row>
    <row r="55" spans="1:12" ht="15">
      <c r="A55" s="84" t="s">
        <v>1278</v>
      </c>
      <c r="B55" s="84" t="s">
        <v>1291</v>
      </c>
      <c r="C55" s="84">
        <v>2</v>
      </c>
      <c r="D55" s="122">
        <v>0.003368577547821351</v>
      </c>
      <c r="E55" s="122">
        <v>2.1340708061487716</v>
      </c>
      <c r="F55" s="84" t="s">
        <v>1400</v>
      </c>
      <c r="G55" s="84" t="b">
        <v>0</v>
      </c>
      <c r="H55" s="84" t="b">
        <v>0</v>
      </c>
      <c r="I55" s="84" t="b">
        <v>0</v>
      </c>
      <c r="J55" s="84" t="b">
        <v>0</v>
      </c>
      <c r="K55" s="84" t="b">
        <v>0</v>
      </c>
      <c r="L55" s="84" t="b">
        <v>0</v>
      </c>
    </row>
    <row r="56" spans="1:12" ht="15">
      <c r="A56" s="84" t="s">
        <v>1291</v>
      </c>
      <c r="B56" s="84" t="s">
        <v>1315</v>
      </c>
      <c r="C56" s="84">
        <v>2</v>
      </c>
      <c r="D56" s="122">
        <v>0.003368577547821351</v>
      </c>
      <c r="E56" s="122">
        <v>2.435100801812753</v>
      </c>
      <c r="F56" s="84" t="s">
        <v>1400</v>
      </c>
      <c r="G56" s="84" t="b">
        <v>0</v>
      </c>
      <c r="H56" s="84" t="b">
        <v>0</v>
      </c>
      <c r="I56" s="84" t="b">
        <v>0</v>
      </c>
      <c r="J56" s="84" t="b">
        <v>0</v>
      </c>
      <c r="K56" s="84" t="b">
        <v>0</v>
      </c>
      <c r="L56" s="84" t="b">
        <v>0</v>
      </c>
    </row>
    <row r="57" spans="1:12" ht="15">
      <c r="A57" s="84" t="s">
        <v>1315</v>
      </c>
      <c r="B57" s="84" t="s">
        <v>250</v>
      </c>
      <c r="C57" s="84">
        <v>2</v>
      </c>
      <c r="D57" s="122">
        <v>0.003368577547821351</v>
      </c>
      <c r="E57" s="122">
        <v>2.435100801812753</v>
      </c>
      <c r="F57" s="84" t="s">
        <v>1400</v>
      </c>
      <c r="G57" s="84" t="b">
        <v>0</v>
      </c>
      <c r="H57" s="84" t="b">
        <v>0</v>
      </c>
      <c r="I57" s="84" t="b">
        <v>0</v>
      </c>
      <c r="J57" s="84" t="b">
        <v>0</v>
      </c>
      <c r="K57" s="84" t="b">
        <v>0</v>
      </c>
      <c r="L57" s="84" t="b">
        <v>0</v>
      </c>
    </row>
    <row r="58" spans="1:12" ht="15">
      <c r="A58" s="84" t="s">
        <v>250</v>
      </c>
      <c r="B58" s="84" t="s">
        <v>1272</v>
      </c>
      <c r="C58" s="84">
        <v>2</v>
      </c>
      <c r="D58" s="122">
        <v>0.003368577547821351</v>
      </c>
      <c r="E58" s="122">
        <v>2.0371607931407154</v>
      </c>
      <c r="F58" s="84" t="s">
        <v>1400</v>
      </c>
      <c r="G58" s="84" t="b">
        <v>0</v>
      </c>
      <c r="H58" s="84" t="b">
        <v>0</v>
      </c>
      <c r="I58" s="84" t="b">
        <v>0</v>
      </c>
      <c r="J58" s="84" t="b">
        <v>0</v>
      </c>
      <c r="K58" s="84" t="b">
        <v>0</v>
      </c>
      <c r="L58" s="84" t="b">
        <v>0</v>
      </c>
    </row>
    <row r="59" spans="1:12" ht="15">
      <c r="A59" s="84" t="s">
        <v>1270</v>
      </c>
      <c r="B59" s="84" t="s">
        <v>992</v>
      </c>
      <c r="C59" s="84">
        <v>2</v>
      </c>
      <c r="D59" s="122">
        <v>0.003368577547821351</v>
      </c>
      <c r="E59" s="122">
        <v>1.2220259765039019</v>
      </c>
      <c r="F59" s="84" t="s">
        <v>1400</v>
      </c>
      <c r="G59" s="84" t="b">
        <v>0</v>
      </c>
      <c r="H59" s="84" t="b">
        <v>0</v>
      </c>
      <c r="I59" s="84" t="b">
        <v>0</v>
      </c>
      <c r="J59" s="84" t="b">
        <v>0</v>
      </c>
      <c r="K59" s="84" t="b">
        <v>0</v>
      </c>
      <c r="L59" s="84" t="b">
        <v>0</v>
      </c>
    </row>
    <row r="60" spans="1:12" ht="15">
      <c r="A60" s="84" t="s">
        <v>992</v>
      </c>
      <c r="B60" s="84" t="s">
        <v>1292</v>
      </c>
      <c r="C60" s="84">
        <v>2</v>
      </c>
      <c r="D60" s="122">
        <v>0.003368577547821351</v>
      </c>
      <c r="E60" s="122">
        <v>1.5900027617984962</v>
      </c>
      <c r="F60" s="84" t="s">
        <v>1400</v>
      </c>
      <c r="G60" s="84" t="b">
        <v>0</v>
      </c>
      <c r="H60" s="84" t="b">
        <v>0</v>
      </c>
      <c r="I60" s="84" t="b">
        <v>0</v>
      </c>
      <c r="J60" s="84" t="b">
        <v>0</v>
      </c>
      <c r="K60" s="84" t="b">
        <v>0</v>
      </c>
      <c r="L60" s="84" t="b">
        <v>0</v>
      </c>
    </row>
    <row r="61" spans="1:12" ht="15">
      <c r="A61" s="84" t="s">
        <v>1292</v>
      </c>
      <c r="B61" s="84" t="s">
        <v>1293</v>
      </c>
      <c r="C61" s="84">
        <v>2</v>
      </c>
      <c r="D61" s="122">
        <v>0.003368577547821351</v>
      </c>
      <c r="E61" s="122">
        <v>2.259009542757072</v>
      </c>
      <c r="F61" s="84" t="s">
        <v>1400</v>
      </c>
      <c r="G61" s="84" t="b">
        <v>0</v>
      </c>
      <c r="H61" s="84" t="b">
        <v>0</v>
      </c>
      <c r="I61" s="84" t="b">
        <v>0</v>
      </c>
      <c r="J61" s="84" t="b">
        <v>0</v>
      </c>
      <c r="K61" s="84" t="b">
        <v>0</v>
      </c>
      <c r="L61" s="84" t="b">
        <v>0</v>
      </c>
    </row>
    <row r="62" spans="1:12" ht="15">
      <c r="A62" s="84" t="s">
        <v>1293</v>
      </c>
      <c r="B62" s="84" t="s">
        <v>1316</v>
      </c>
      <c r="C62" s="84">
        <v>2</v>
      </c>
      <c r="D62" s="122">
        <v>0.003368577547821351</v>
      </c>
      <c r="E62" s="122">
        <v>2.435100801812753</v>
      </c>
      <c r="F62" s="84" t="s">
        <v>1400</v>
      </c>
      <c r="G62" s="84" t="b">
        <v>0</v>
      </c>
      <c r="H62" s="84" t="b">
        <v>0</v>
      </c>
      <c r="I62" s="84" t="b">
        <v>0</v>
      </c>
      <c r="J62" s="84" t="b">
        <v>0</v>
      </c>
      <c r="K62" s="84" t="b">
        <v>0</v>
      </c>
      <c r="L62" s="84" t="b">
        <v>0</v>
      </c>
    </row>
    <row r="63" spans="1:12" ht="15">
      <c r="A63" s="84" t="s">
        <v>1316</v>
      </c>
      <c r="B63" s="84" t="s">
        <v>1279</v>
      </c>
      <c r="C63" s="84">
        <v>2</v>
      </c>
      <c r="D63" s="122">
        <v>0.003368577547821351</v>
      </c>
      <c r="E63" s="122">
        <v>2.310162065204453</v>
      </c>
      <c r="F63" s="84" t="s">
        <v>1400</v>
      </c>
      <c r="G63" s="84" t="b">
        <v>0</v>
      </c>
      <c r="H63" s="84" t="b">
        <v>0</v>
      </c>
      <c r="I63" s="84" t="b">
        <v>0</v>
      </c>
      <c r="J63" s="84" t="b">
        <v>0</v>
      </c>
      <c r="K63" s="84" t="b">
        <v>0</v>
      </c>
      <c r="L63" s="84" t="b">
        <v>0</v>
      </c>
    </row>
    <row r="64" spans="1:12" ht="15">
      <c r="A64" s="84" t="s">
        <v>1280</v>
      </c>
      <c r="B64" s="84" t="s">
        <v>993</v>
      </c>
      <c r="C64" s="84">
        <v>2</v>
      </c>
      <c r="D64" s="122">
        <v>0.003368577547821351</v>
      </c>
      <c r="E64" s="122">
        <v>1.5320108148208094</v>
      </c>
      <c r="F64" s="84" t="s">
        <v>1400</v>
      </c>
      <c r="G64" s="84" t="b">
        <v>0</v>
      </c>
      <c r="H64" s="84" t="b">
        <v>0</v>
      </c>
      <c r="I64" s="84" t="b">
        <v>0</v>
      </c>
      <c r="J64" s="84" t="b">
        <v>0</v>
      </c>
      <c r="K64" s="84" t="b">
        <v>0</v>
      </c>
      <c r="L64" s="84" t="b">
        <v>0</v>
      </c>
    </row>
    <row r="65" spans="1:12" ht="15">
      <c r="A65" s="84" t="s">
        <v>1318</v>
      </c>
      <c r="B65" s="84" t="s">
        <v>1275</v>
      </c>
      <c r="C65" s="84">
        <v>2</v>
      </c>
      <c r="D65" s="122">
        <v>0.003368577547821351</v>
      </c>
      <c r="E65" s="122">
        <v>2.2132520521963968</v>
      </c>
      <c r="F65" s="84" t="s">
        <v>1400</v>
      </c>
      <c r="G65" s="84" t="b">
        <v>0</v>
      </c>
      <c r="H65" s="84" t="b">
        <v>0</v>
      </c>
      <c r="I65" s="84" t="b">
        <v>0</v>
      </c>
      <c r="J65" s="84" t="b">
        <v>0</v>
      </c>
      <c r="K65" s="84" t="b">
        <v>0</v>
      </c>
      <c r="L65" s="84" t="b">
        <v>0</v>
      </c>
    </row>
    <row r="66" spans="1:12" ht="15">
      <c r="A66" s="84" t="s">
        <v>1294</v>
      </c>
      <c r="B66" s="84" t="s">
        <v>1274</v>
      </c>
      <c r="C66" s="84">
        <v>2</v>
      </c>
      <c r="D66" s="122">
        <v>0.003368577547821351</v>
      </c>
      <c r="E66" s="122">
        <v>2.2132520521963968</v>
      </c>
      <c r="F66" s="84" t="s">
        <v>1400</v>
      </c>
      <c r="G66" s="84" t="b">
        <v>0</v>
      </c>
      <c r="H66" s="84" t="b">
        <v>0</v>
      </c>
      <c r="I66" s="84" t="b">
        <v>0</v>
      </c>
      <c r="J66" s="84" t="b">
        <v>0</v>
      </c>
      <c r="K66" s="84" t="b">
        <v>0</v>
      </c>
      <c r="L66" s="84" t="b">
        <v>0</v>
      </c>
    </row>
    <row r="67" spans="1:12" ht="15">
      <c r="A67" s="84" t="s">
        <v>1274</v>
      </c>
      <c r="B67" s="84" t="s">
        <v>1295</v>
      </c>
      <c r="C67" s="84">
        <v>2</v>
      </c>
      <c r="D67" s="122">
        <v>0.003368577547821351</v>
      </c>
      <c r="E67" s="122">
        <v>2.1340708061487716</v>
      </c>
      <c r="F67" s="84" t="s">
        <v>1400</v>
      </c>
      <c r="G67" s="84" t="b">
        <v>0</v>
      </c>
      <c r="H67" s="84" t="b">
        <v>0</v>
      </c>
      <c r="I67" s="84" t="b">
        <v>0</v>
      </c>
      <c r="J67" s="84" t="b">
        <v>0</v>
      </c>
      <c r="K67" s="84" t="b">
        <v>0</v>
      </c>
      <c r="L67" s="84" t="b">
        <v>0</v>
      </c>
    </row>
    <row r="68" spans="1:12" ht="15">
      <c r="A68" s="84" t="s">
        <v>996</v>
      </c>
      <c r="B68" s="84" t="s">
        <v>230</v>
      </c>
      <c r="C68" s="84">
        <v>2</v>
      </c>
      <c r="D68" s="122">
        <v>0.003368577547821351</v>
      </c>
      <c r="E68" s="122">
        <v>1.5600395384210528</v>
      </c>
      <c r="F68" s="84" t="s">
        <v>1400</v>
      </c>
      <c r="G68" s="84" t="b">
        <v>0</v>
      </c>
      <c r="H68" s="84" t="b">
        <v>0</v>
      </c>
      <c r="I68" s="84" t="b">
        <v>0</v>
      </c>
      <c r="J68" s="84" t="b">
        <v>0</v>
      </c>
      <c r="K68" s="84" t="b">
        <v>0</v>
      </c>
      <c r="L68" s="84" t="b">
        <v>0</v>
      </c>
    </row>
    <row r="69" spans="1:12" ht="15">
      <c r="A69" s="84" t="s">
        <v>233</v>
      </c>
      <c r="B69" s="84" t="s">
        <v>232</v>
      </c>
      <c r="C69" s="84">
        <v>2</v>
      </c>
      <c r="D69" s="122">
        <v>0.003368577547821351</v>
      </c>
      <c r="E69" s="122">
        <v>1.0829182837013904</v>
      </c>
      <c r="F69" s="84" t="s">
        <v>1400</v>
      </c>
      <c r="G69" s="84" t="b">
        <v>0</v>
      </c>
      <c r="H69" s="84" t="b">
        <v>0</v>
      </c>
      <c r="I69" s="84" t="b">
        <v>0</v>
      </c>
      <c r="J69" s="84" t="b">
        <v>0</v>
      </c>
      <c r="K69" s="84" t="b">
        <v>0</v>
      </c>
      <c r="L69" s="84" t="b">
        <v>0</v>
      </c>
    </row>
    <row r="70" spans="1:12" ht="15">
      <c r="A70" s="84" t="s">
        <v>1278</v>
      </c>
      <c r="B70" s="84" t="s">
        <v>1319</v>
      </c>
      <c r="C70" s="84">
        <v>2</v>
      </c>
      <c r="D70" s="122">
        <v>0.003368577547821351</v>
      </c>
      <c r="E70" s="122">
        <v>2.310162065204453</v>
      </c>
      <c r="F70" s="84" t="s">
        <v>1400</v>
      </c>
      <c r="G70" s="84" t="b">
        <v>0</v>
      </c>
      <c r="H70" s="84" t="b">
        <v>0</v>
      </c>
      <c r="I70" s="84" t="b">
        <v>0</v>
      </c>
      <c r="J70" s="84" t="b">
        <v>0</v>
      </c>
      <c r="K70" s="84" t="b">
        <v>0</v>
      </c>
      <c r="L70" s="84" t="b">
        <v>0</v>
      </c>
    </row>
    <row r="71" spans="1:12" ht="15">
      <c r="A71" s="84" t="s">
        <v>1319</v>
      </c>
      <c r="B71" s="84" t="s">
        <v>1320</v>
      </c>
      <c r="C71" s="84">
        <v>2</v>
      </c>
      <c r="D71" s="122">
        <v>0.003368577547821351</v>
      </c>
      <c r="E71" s="122">
        <v>2.6111920608684343</v>
      </c>
      <c r="F71" s="84" t="s">
        <v>1400</v>
      </c>
      <c r="G71" s="84" t="b">
        <v>0</v>
      </c>
      <c r="H71" s="84" t="b">
        <v>0</v>
      </c>
      <c r="I71" s="84" t="b">
        <v>0</v>
      </c>
      <c r="J71" s="84" t="b">
        <v>0</v>
      </c>
      <c r="K71" s="84" t="b">
        <v>0</v>
      </c>
      <c r="L71" s="84" t="b">
        <v>0</v>
      </c>
    </row>
    <row r="72" spans="1:12" ht="15">
      <c r="A72" s="84" t="s">
        <v>1320</v>
      </c>
      <c r="B72" s="84" t="s">
        <v>246</v>
      </c>
      <c r="C72" s="84">
        <v>2</v>
      </c>
      <c r="D72" s="122">
        <v>0.003368577547821351</v>
      </c>
      <c r="E72" s="122">
        <v>2.435100801812753</v>
      </c>
      <c r="F72" s="84" t="s">
        <v>1400</v>
      </c>
      <c r="G72" s="84" t="b">
        <v>0</v>
      </c>
      <c r="H72" s="84" t="b">
        <v>0</v>
      </c>
      <c r="I72" s="84" t="b">
        <v>0</v>
      </c>
      <c r="J72" s="84" t="b">
        <v>0</v>
      </c>
      <c r="K72" s="84" t="b">
        <v>0</v>
      </c>
      <c r="L72" s="84" t="b">
        <v>0</v>
      </c>
    </row>
    <row r="73" spans="1:12" ht="15">
      <c r="A73" s="84" t="s">
        <v>246</v>
      </c>
      <c r="B73" s="84" t="s">
        <v>1272</v>
      </c>
      <c r="C73" s="84">
        <v>2</v>
      </c>
      <c r="D73" s="122">
        <v>0.003368577547821351</v>
      </c>
      <c r="E73" s="122">
        <v>2.0371607931407154</v>
      </c>
      <c r="F73" s="84" t="s">
        <v>1400</v>
      </c>
      <c r="G73" s="84" t="b">
        <v>0</v>
      </c>
      <c r="H73" s="84" t="b">
        <v>0</v>
      </c>
      <c r="I73" s="84" t="b">
        <v>0</v>
      </c>
      <c r="J73" s="84" t="b">
        <v>0</v>
      </c>
      <c r="K73" s="84" t="b">
        <v>0</v>
      </c>
      <c r="L73" s="84" t="b">
        <v>0</v>
      </c>
    </row>
    <row r="74" spans="1:12" ht="15">
      <c r="A74" s="84" t="s">
        <v>1270</v>
      </c>
      <c r="B74" s="84" t="s">
        <v>1321</v>
      </c>
      <c r="C74" s="84">
        <v>2</v>
      </c>
      <c r="D74" s="122">
        <v>0.003368577547821351</v>
      </c>
      <c r="E74" s="122">
        <v>2.0671240165181586</v>
      </c>
      <c r="F74" s="84" t="s">
        <v>1400</v>
      </c>
      <c r="G74" s="84" t="b">
        <v>0</v>
      </c>
      <c r="H74" s="84" t="b">
        <v>0</v>
      </c>
      <c r="I74" s="84" t="b">
        <v>0</v>
      </c>
      <c r="J74" s="84" t="b">
        <v>0</v>
      </c>
      <c r="K74" s="84" t="b">
        <v>0</v>
      </c>
      <c r="L74" s="84" t="b">
        <v>0</v>
      </c>
    </row>
    <row r="75" spans="1:12" ht="15">
      <c r="A75" s="84" t="s">
        <v>1321</v>
      </c>
      <c r="B75" s="84" t="s">
        <v>1275</v>
      </c>
      <c r="C75" s="84">
        <v>2</v>
      </c>
      <c r="D75" s="122">
        <v>0.003368577547821351</v>
      </c>
      <c r="E75" s="122">
        <v>2.2132520521963968</v>
      </c>
      <c r="F75" s="84" t="s">
        <v>1400</v>
      </c>
      <c r="G75" s="84" t="b">
        <v>0</v>
      </c>
      <c r="H75" s="84" t="b">
        <v>0</v>
      </c>
      <c r="I75" s="84" t="b">
        <v>0</v>
      </c>
      <c r="J75" s="84" t="b">
        <v>0</v>
      </c>
      <c r="K75" s="84" t="b">
        <v>0</v>
      </c>
      <c r="L75" s="84" t="b">
        <v>0</v>
      </c>
    </row>
    <row r="76" spans="1:12" ht="15">
      <c r="A76" s="84" t="s">
        <v>1275</v>
      </c>
      <c r="B76" s="84" t="s">
        <v>1296</v>
      </c>
      <c r="C76" s="84">
        <v>2</v>
      </c>
      <c r="D76" s="122">
        <v>0.003368577547821351</v>
      </c>
      <c r="E76" s="122">
        <v>2.0371607931407154</v>
      </c>
      <c r="F76" s="84" t="s">
        <v>1400</v>
      </c>
      <c r="G76" s="84" t="b">
        <v>0</v>
      </c>
      <c r="H76" s="84" t="b">
        <v>0</v>
      </c>
      <c r="I76" s="84" t="b">
        <v>0</v>
      </c>
      <c r="J76" s="84" t="b">
        <v>0</v>
      </c>
      <c r="K76" s="84" t="b">
        <v>0</v>
      </c>
      <c r="L76" s="84" t="b">
        <v>0</v>
      </c>
    </row>
    <row r="77" spans="1:12" ht="15">
      <c r="A77" s="84" t="s">
        <v>1296</v>
      </c>
      <c r="B77" s="84" t="s">
        <v>1276</v>
      </c>
      <c r="C77" s="84">
        <v>2</v>
      </c>
      <c r="D77" s="122">
        <v>0.003368577547821351</v>
      </c>
      <c r="E77" s="122">
        <v>2.0371607931407154</v>
      </c>
      <c r="F77" s="84" t="s">
        <v>1400</v>
      </c>
      <c r="G77" s="84" t="b">
        <v>0</v>
      </c>
      <c r="H77" s="84" t="b">
        <v>0</v>
      </c>
      <c r="I77" s="84" t="b">
        <v>0</v>
      </c>
      <c r="J77" s="84" t="b">
        <v>0</v>
      </c>
      <c r="K77" s="84" t="b">
        <v>0</v>
      </c>
      <c r="L77" s="84" t="b">
        <v>0</v>
      </c>
    </row>
    <row r="78" spans="1:12" ht="15">
      <c r="A78" s="84" t="s">
        <v>1276</v>
      </c>
      <c r="B78" s="84" t="s">
        <v>1294</v>
      </c>
      <c r="C78" s="84">
        <v>2</v>
      </c>
      <c r="D78" s="122">
        <v>0.003368577547821351</v>
      </c>
      <c r="E78" s="122">
        <v>2.0371607931407154</v>
      </c>
      <c r="F78" s="84" t="s">
        <v>1400</v>
      </c>
      <c r="G78" s="84" t="b">
        <v>0</v>
      </c>
      <c r="H78" s="84" t="b">
        <v>0</v>
      </c>
      <c r="I78" s="84" t="b">
        <v>0</v>
      </c>
      <c r="J78" s="84" t="b">
        <v>0</v>
      </c>
      <c r="K78" s="84" t="b">
        <v>0</v>
      </c>
      <c r="L78" s="84" t="b">
        <v>0</v>
      </c>
    </row>
    <row r="79" spans="1:12" ht="15">
      <c r="A79" s="84" t="s">
        <v>1322</v>
      </c>
      <c r="B79" s="84" t="s">
        <v>1323</v>
      </c>
      <c r="C79" s="84">
        <v>2</v>
      </c>
      <c r="D79" s="122">
        <v>0.003368577547821351</v>
      </c>
      <c r="E79" s="122">
        <v>2.6111920608684343</v>
      </c>
      <c r="F79" s="84" t="s">
        <v>1400</v>
      </c>
      <c r="G79" s="84" t="b">
        <v>0</v>
      </c>
      <c r="H79" s="84" t="b">
        <v>0</v>
      </c>
      <c r="I79" s="84" t="b">
        <v>0</v>
      </c>
      <c r="J79" s="84" t="b">
        <v>0</v>
      </c>
      <c r="K79" s="84" t="b">
        <v>0</v>
      </c>
      <c r="L79" s="84" t="b">
        <v>0</v>
      </c>
    </row>
    <row r="80" spans="1:12" ht="15">
      <c r="A80" s="84" t="s">
        <v>1323</v>
      </c>
      <c r="B80" s="84" t="s">
        <v>1324</v>
      </c>
      <c r="C80" s="84">
        <v>2</v>
      </c>
      <c r="D80" s="122">
        <v>0.003368577547821351</v>
      </c>
      <c r="E80" s="122">
        <v>2.6111920608684343</v>
      </c>
      <c r="F80" s="84" t="s">
        <v>1400</v>
      </c>
      <c r="G80" s="84" t="b">
        <v>0</v>
      </c>
      <c r="H80" s="84" t="b">
        <v>0</v>
      </c>
      <c r="I80" s="84" t="b">
        <v>0</v>
      </c>
      <c r="J80" s="84" t="b">
        <v>0</v>
      </c>
      <c r="K80" s="84" t="b">
        <v>0</v>
      </c>
      <c r="L80" s="84" t="b">
        <v>0</v>
      </c>
    </row>
    <row r="81" spans="1:12" ht="15">
      <c r="A81" s="84" t="s">
        <v>1324</v>
      </c>
      <c r="B81" s="84" t="s">
        <v>1325</v>
      </c>
      <c r="C81" s="84">
        <v>2</v>
      </c>
      <c r="D81" s="122">
        <v>0.003368577547821351</v>
      </c>
      <c r="E81" s="122">
        <v>2.6111920608684343</v>
      </c>
      <c r="F81" s="84" t="s">
        <v>1400</v>
      </c>
      <c r="G81" s="84" t="b">
        <v>0</v>
      </c>
      <c r="H81" s="84" t="b">
        <v>0</v>
      </c>
      <c r="I81" s="84" t="b">
        <v>0</v>
      </c>
      <c r="J81" s="84" t="b">
        <v>0</v>
      </c>
      <c r="K81" s="84" t="b">
        <v>0</v>
      </c>
      <c r="L81" s="84" t="b">
        <v>0</v>
      </c>
    </row>
    <row r="82" spans="1:12" ht="15">
      <c r="A82" s="84" t="s">
        <v>1325</v>
      </c>
      <c r="B82" s="84" t="s">
        <v>1326</v>
      </c>
      <c r="C82" s="84">
        <v>2</v>
      </c>
      <c r="D82" s="122">
        <v>0.003368577547821351</v>
      </c>
      <c r="E82" s="122">
        <v>2.6111920608684343</v>
      </c>
      <c r="F82" s="84" t="s">
        <v>1400</v>
      </c>
      <c r="G82" s="84" t="b">
        <v>0</v>
      </c>
      <c r="H82" s="84" t="b">
        <v>0</v>
      </c>
      <c r="I82" s="84" t="b">
        <v>0</v>
      </c>
      <c r="J82" s="84" t="b">
        <v>0</v>
      </c>
      <c r="K82" s="84" t="b">
        <v>0</v>
      </c>
      <c r="L82" s="84" t="b">
        <v>0</v>
      </c>
    </row>
    <row r="83" spans="1:12" ht="15">
      <c r="A83" s="84" t="s">
        <v>1326</v>
      </c>
      <c r="B83" s="84" t="s">
        <v>1327</v>
      </c>
      <c r="C83" s="84">
        <v>2</v>
      </c>
      <c r="D83" s="122">
        <v>0.003368577547821351</v>
      </c>
      <c r="E83" s="122">
        <v>2.6111920608684343</v>
      </c>
      <c r="F83" s="84" t="s">
        <v>1400</v>
      </c>
      <c r="G83" s="84" t="b">
        <v>0</v>
      </c>
      <c r="H83" s="84" t="b">
        <v>0</v>
      </c>
      <c r="I83" s="84" t="b">
        <v>0</v>
      </c>
      <c r="J83" s="84" t="b">
        <v>0</v>
      </c>
      <c r="K83" s="84" t="b">
        <v>0</v>
      </c>
      <c r="L83" s="84" t="b">
        <v>0</v>
      </c>
    </row>
    <row r="84" spans="1:12" ht="15">
      <c r="A84" s="84" t="s">
        <v>1327</v>
      </c>
      <c r="B84" s="84" t="s">
        <v>1328</v>
      </c>
      <c r="C84" s="84">
        <v>2</v>
      </c>
      <c r="D84" s="122">
        <v>0.003368577547821351</v>
      </c>
      <c r="E84" s="122">
        <v>2.6111920608684343</v>
      </c>
      <c r="F84" s="84" t="s">
        <v>1400</v>
      </c>
      <c r="G84" s="84" t="b">
        <v>0</v>
      </c>
      <c r="H84" s="84" t="b">
        <v>0</v>
      </c>
      <c r="I84" s="84" t="b">
        <v>0</v>
      </c>
      <c r="J84" s="84" t="b">
        <v>0</v>
      </c>
      <c r="K84" s="84" t="b">
        <v>0</v>
      </c>
      <c r="L84" s="84" t="b">
        <v>0</v>
      </c>
    </row>
    <row r="85" spans="1:12" ht="15">
      <c r="A85" s="84" t="s">
        <v>1328</v>
      </c>
      <c r="B85" s="84" t="s">
        <v>1329</v>
      </c>
      <c r="C85" s="84">
        <v>2</v>
      </c>
      <c r="D85" s="122">
        <v>0.003368577547821351</v>
      </c>
      <c r="E85" s="122">
        <v>2.6111920608684343</v>
      </c>
      <c r="F85" s="84" t="s">
        <v>1400</v>
      </c>
      <c r="G85" s="84" t="b">
        <v>0</v>
      </c>
      <c r="H85" s="84" t="b">
        <v>0</v>
      </c>
      <c r="I85" s="84" t="b">
        <v>0</v>
      </c>
      <c r="J85" s="84" t="b">
        <v>0</v>
      </c>
      <c r="K85" s="84" t="b">
        <v>0</v>
      </c>
      <c r="L85" s="84" t="b">
        <v>0</v>
      </c>
    </row>
    <row r="86" spans="1:12" ht="15">
      <c r="A86" s="84" t="s">
        <v>1329</v>
      </c>
      <c r="B86" s="84" t="s">
        <v>1330</v>
      </c>
      <c r="C86" s="84">
        <v>2</v>
      </c>
      <c r="D86" s="122">
        <v>0.003368577547821351</v>
      </c>
      <c r="E86" s="122">
        <v>2.6111920608684343</v>
      </c>
      <c r="F86" s="84" t="s">
        <v>1400</v>
      </c>
      <c r="G86" s="84" t="b">
        <v>0</v>
      </c>
      <c r="H86" s="84" t="b">
        <v>0</v>
      </c>
      <c r="I86" s="84" t="b">
        <v>0</v>
      </c>
      <c r="J86" s="84" t="b">
        <v>0</v>
      </c>
      <c r="K86" s="84" t="b">
        <v>0</v>
      </c>
      <c r="L86" s="84" t="b">
        <v>0</v>
      </c>
    </row>
    <row r="87" spans="1:12" ht="15">
      <c r="A87" s="84" t="s">
        <v>1330</v>
      </c>
      <c r="B87" s="84" t="s">
        <v>1271</v>
      </c>
      <c r="C87" s="84">
        <v>2</v>
      </c>
      <c r="D87" s="122">
        <v>0.003368577547821351</v>
      </c>
      <c r="E87" s="122">
        <v>2.1340708061487716</v>
      </c>
      <c r="F87" s="84" t="s">
        <v>1400</v>
      </c>
      <c r="G87" s="84" t="b">
        <v>0</v>
      </c>
      <c r="H87" s="84" t="b">
        <v>0</v>
      </c>
      <c r="I87" s="84" t="b">
        <v>0</v>
      </c>
      <c r="J87" s="84" t="b">
        <v>0</v>
      </c>
      <c r="K87" s="84" t="b">
        <v>0</v>
      </c>
      <c r="L87" s="84" t="b">
        <v>0</v>
      </c>
    </row>
    <row r="88" spans="1:12" ht="15">
      <c r="A88" s="84" t="s">
        <v>1271</v>
      </c>
      <c r="B88" s="84" t="s">
        <v>1331</v>
      </c>
      <c r="C88" s="84">
        <v>2</v>
      </c>
      <c r="D88" s="122">
        <v>0.003368577547821351</v>
      </c>
      <c r="E88" s="122">
        <v>2.1340708061487716</v>
      </c>
      <c r="F88" s="84" t="s">
        <v>1400</v>
      </c>
      <c r="G88" s="84" t="b">
        <v>0</v>
      </c>
      <c r="H88" s="84" t="b">
        <v>0</v>
      </c>
      <c r="I88" s="84" t="b">
        <v>0</v>
      </c>
      <c r="J88" s="84" t="b">
        <v>0</v>
      </c>
      <c r="K88" s="84" t="b">
        <v>0</v>
      </c>
      <c r="L88" s="84" t="b">
        <v>0</v>
      </c>
    </row>
    <row r="89" spans="1:12" ht="15">
      <c r="A89" s="84" t="s">
        <v>1331</v>
      </c>
      <c r="B89" s="84" t="s">
        <v>1332</v>
      </c>
      <c r="C89" s="84">
        <v>2</v>
      </c>
      <c r="D89" s="122">
        <v>0.003368577547821351</v>
      </c>
      <c r="E89" s="122">
        <v>2.6111920608684343</v>
      </c>
      <c r="F89" s="84" t="s">
        <v>1400</v>
      </c>
      <c r="G89" s="84" t="b">
        <v>0</v>
      </c>
      <c r="H89" s="84" t="b">
        <v>0</v>
      </c>
      <c r="I89" s="84" t="b">
        <v>0</v>
      </c>
      <c r="J89" s="84" t="b">
        <v>0</v>
      </c>
      <c r="K89" s="84" t="b">
        <v>0</v>
      </c>
      <c r="L89" s="84" t="b">
        <v>0</v>
      </c>
    </row>
    <row r="90" spans="1:12" ht="15">
      <c r="A90" s="84" t="s">
        <v>1332</v>
      </c>
      <c r="B90" s="84" t="s">
        <v>995</v>
      </c>
      <c r="C90" s="84">
        <v>2</v>
      </c>
      <c r="D90" s="122">
        <v>0.003368577547821351</v>
      </c>
      <c r="E90" s="122">
        <v>1.9122220565324155</v>
      </c>
      <c r="F90" s="84" t="s">
        <v>1400</v>
      </c>
      <c r="G90" s="84" t="b">
        <v>0</v>
      </c>
      <c r="H90" s="84" t="b">
        <v>0</v>
      </c>
      <c r="I90" s="84" t="b">
        <v>0</v>
      </c>
      <c r="J90" s="84" t="b">
        <v>0</v>
      </c>
      <c r="K90" s="84" t="b">
        <v>0</v>
      </c>
      <c r="L90" s="84" t="b">
        <v>0</v>
      </c>
    </row>
    <row r="91" spans="1:12" ht="15">
      <c r="A91" s="84" t="s">
        <v>228</v>
      </c>
      <c r="B91" s="84" t="s">
        <v>228</v>
      </c>
      <c r="C91" s="84">
        <v>2</v>
      </c>
      <c r="D91" s="122">
        <v>0.003368577547821351</v>
      </c>
      <c r="E91" s="122">
        <v>2.2132520521963968</v>
      </c>
      <c r="F91" s="84" t="s">
        <v>1400</v>
      </c>
      <c r="G91" s="84" t="b">
        <v>0</v>
      </c>
      <c r="H91" s="84" t="b">
        <v>0</v>
      </c>
      <c r="I91" s="84" t="b">
        <v>0</v>
      </c>
      <c r="J91" s="84" t="b">
        <v>0</v>
      </c>
      <c r="K91" s="84" t="b">
        <v>0</v>
      </c>
      <c r="L91" s="84" t="b">
        <v>0</v>
      </c>
    </row>
    <row r="92" spans="1:12" ht="15">
      <c r="A92" s="84" t="s">
        <v>953</v>
      </c>
      <c r="B92" s="84" t="s">
        <v>1014</v>
      </c>
      <c r="C92" s="84">
        <v>2</v>
      </c>
      <c r="D92" s="122">
        <v>0.003368577547821351</v>
      </c>
      <c r="E92" s="122">
        <v>1.569799375710209</v>
      </c>
      <c r="F92" s="84" t="s">
        <v>1400</v>
      </c>
      <c r="G92" s="84" t="b">
        <v>0</v>
      </c>
      <c r="H92" s="84" t="b">
        <v>0</v>
      </c>
      <c r="I92" s="84" t="b">
        <v>0</v>
      </c>
      <c r="J92" s="84" t="b">
        <v>1</v>
      </c>
      <c r="K92" s="84" t="b">
        <v>0</v>
      </c>
      <c r="L92" s="84" t="b">
        <v>0</v>
      </c>
    </row>
    <row r="93" spans="1:12" ht="15">
      <c r="A93" s="84" t="s">
        <v>1014</v>
      </c>
      <c r="B93" s="84" t="s">
        <v>1334</v>
      </c>
      <c r="C93" s="84">
        <v>2</v>
      </c>
      <c r="D93" s="122">
        <v>0.003368577547821351</v>
      </c>
      <c r="E93" s="122">
        <v>2.310162065204453</v>
      </c>
      <c r="F93" s="84" t="s">
        <v>1400</v>
      </c>
      <c r="G93" s="84" t="b">
        <v>1</v>
      </c>
      <c r="H93" s="84" t="b">
        <v>0</v>
      </c>
      <c r="I93" s="84" t="b">
        <v>0</v>
      </c>
      <c r="J93" s="84" t="b">
        <v>0</v>
      </c>
      <c r="K93" s="84" t="b">
        <v>0</v>
      </c>
      <c r="L93" s="84" t="b">
        <v>0</v>
      </c>
    </row>
    <row r="94" spans="1:12" ht="15">
      <c r="A94" s="84" t="s">
        <v>1003</v>
      </c>
      <c r="B94" s="84" t="s">
        <v>1004</v>
      </c>
      <c r="C94" s="84">
        <v>2</v>
      </c>
      <c r="D94" s="122">
        <v>0.003368577547821351</v>
      </c>
      <c r="E94" s="122">
        <v>2.6111920608684343</v>
      </c>
      <c r="F94" s="84" t="s">
        <v>1400</v>
      </c>
      <c r="G94" s="84" t="b">
        <v>0</v>
      </c>
      <c r="H94" s="84" t="b">
        <v>0</v>
      </c>
      <c r="I94" s="84" t="b">
        <v>0</v>
      </c>
      <c r="J94" s="84" t="b">
        <v>0</v>
      </c>
      <c r="K94" s="84" t="b">
        <v>0</v>
      </c>
      <c r="L94" s="84" t="b">
        <v>0</v>
      </c>
    </row>
    <row r="95" spans="1:12" ht="15">
      <c r="A95" s="84" t="s">
        <v>1004</v>
      </c>
      <c r="B95" s="84" t="s">
        <v>1005</v>
      </c>
      <c r="C95" s="84">
        <v>2</v>
      </c>
      <c r="D95" s="122">
        <v>0.003368577547821351</v>
      </c>
      <c r="E95" s="122">
        <v>2.310162065204453</v>
      </c>
      <c r="F95" s="84" t="s">
        <v>1400</v>
      </c>
      <c r="G95" s="84" t="b">
        <v>0</v>
      </c>
      <c r="H95" s="84" t="b">
        <v>0</v>
      </c>
      <c r="I95" s="84" t="b">
        <v>0</v>
      </c>
      <c r="J95" s="84" t="b">
        <v>1</v>
      </c>
      <c r="K95" s="84" t="b">
        <v>0</v>
      </c>
      <c r="L95" s="84" t="b">
        <v>0</v>
      </c>
    </row>
    <row r="96" spans="1:12" ht="15">
      <c r="A96" s="84" t="s">
        <v>1005</v>
      </c>
      <c r="B96" s="84" t="s">
        <v>1006</v>
      </c>
      <c r="C96" s="84">
        <v>2</v>
      </c>
      <c r="D96" s="122">
        <v>0.003368577547821351</v>
      </c>
      <c r="E96" s="122">
        <v>2.310162065204453</v>
      </c>
      <c r="F96" s="84" t="s">
        <v>1400</v>
      </c>
      <c r="G96" s="84" t="b">
        <v>1</v>
      </c>
      <c r="H96" s="84" t="b">
        <v>0</v>
      </c>
      <c r="I96" s="84" t="b">
        <v>0</v>
      </c>
      <c r="J96" s="84" t="b">
        <v>0</v>
      </c>
      <c r="K96" s="84" t="b">
        <v>0</v>
      </c>
      <c r="L96" s="84" t="b">
        <v>0</v>
      </c>
    </row>
    <row r="97" spans="1:12" ht="15">
      <c r="A97" s="84" t="s">
        <v>1006</v>
      </c>
      <c r="B97" s="84" t="s">
        <v>1007</v>
      </c>
      <c r="C97" s="84">
        <v>2</v>
      </c>
      <c r="D97" s="122">
        <v>0.003368577547821351</v>
      </c>
      <c r="E97" s="122">
        <v>2.310162065204453</v>
      </c>
      <c r="F97" s="84" t="s">
        <v>1400</v>
      </c>
      <c r="G97" s="84" t="b">
        <v>0</v>
      </c>
      <c r="H97" s="84" t="b">
        <v>0</v>
      </c>
      <c r="I97" s="84" t="b">
        <v>0</v>
      </c>
      <c r="J97" s="84" t="b">
        <v>0</v>
      </c>
      <c r="K97" s="84" t="b">
        <v>0</v>
      </c>
      <c r="L97" s="84" t="b">
        <v>0</v>
      </c>
    </row>
    <row r="98" spans="1:12" ht="15">
      <c r="A98" s="84" t="s">
        <v>1007</v>
      </c>
      <c r="B98" s="84" t="s">
        <v>963</v>
      </c>
      <c r="C98" s="84">
        <v>2</v>
      </c>
      <c r="D98" s="122">
        <v>0.003368577547821351</v>
      </c>
      <c r="E98" s="122">
        <v>1.7081020738764907</v>
      </c>
      <c r="F98" s="84" t="s">
        <v>1400</v>
      </c>
      <c r="G98" s="84" t="b">
        <v>0</v>
      </c>
      <c r="H98" s="84" t="b">
        <v>0</v>
      </c>
      <c r="I98" s="84" t="b">
        <v>0</v>
      </c>
      <c r="J98" s="84" t="b">
        <v>0</v>
      </c>
      <c r="K98" s="84" t="b">
        <v>0</v>
      </c>
      <c r="L98" s="84" t="b">
        <v>0</v>
      </c>
    </row>
    <row r="99" spans="1:12" ht="15">
      <c r="A99" s="84" t="s">
        <v>963</v>
      </c>
      <c r="B99" s="84" t="s">
        <v>967</v>
      </c>
      <c r="C99" s="84">
        <v>2</v>
      </c>
      <c r="D99" s="122">
        <v>0.003368577547821351</v>
      </c>
      <c r="E99" s="122">
        <v>2.0091320695404717</v>
      </c>
      <c r="F99" s="84" t="s">
        <v>1400</v>
      </c>
      <c r="G99" s="84" t="b">
        <v>0</v>
      </c>
      <c r="H99" s="84" t="b">
        <v>0</v>
      </c>
      <c r="I99" s="84" t="b">
        <v>0</v>
      </c>
      <c r="J99" s="84" t="b">
        <v>0</v>
      </c>
      <c r="K99" s="84" t="b">
        <v>0</v>
      </c>
      <c r="L99" s="84" t="b">
        <v>0</v>
      </c>
    </row>
    <row r="100" spans="1:12" ht="15">
      <c r="A100" s="84" t="s">
        <v>967</v>
      </c>
      <c r="B100" s="84" t="s">
        <v>1335</v>
      </c>
      <c r="C100" s="84">
        <v>2</v>
      </c>
      <c r="D100" s="122">
        <v>0.003368577547821351</v>
      </c>
      <c r="E100" s="122">
        <v>2.6111920608684343</v>
      </c>
      <c r="F100" s="84" t="s">
        <v>1400</v>
      </c>
      <c r="G100" s="84" t="b">
        <v>0</v>
      </c>
      <c r="H100" s="84" t="b">
        <v>0</v>
      </c>
      <c r="I100" s="84" t="b">
        <v>0</v>
      </c>
      <c r="J100" s="84" t="b">
        <v>0</v>
      </c>
      <c r="K100" s="84" t="b">
        <v>0</v>
      </c>
      <c r="L100" s="84" t="b">
        <v>0</v>
      </c>
    </row>
    <row r="101" spans="1:12" ht="15">
      <c r="A101" s="84" t="s">
        <v>1335</v>
      </c>
      <c r="B101" s="84" t="s">
        <v>968</v>
      </c>
      <c r="C101" s="84">
        <v>2</v>
      </c>
      <c r="D101" s="122">
        <v>0.003368577547821351</v>
      </c>
      <c r="E101" s="122">
        <v>2.6111920608684343</v>
      </c>
      <c r="F101" s="84" t="s">
        <v>1400</v>
      </c>
      <c r="G101" s="84" t="b">
        <v>0</v>
      </c>
      <c r="H101" s="84" t="b">
        <v>0</v>
      </c>
      <c r="I101" s="84" t="b">
        <v>0</v>
      </c>
      <c r="J101" s="84" t="b">
        <v>0</v>
      </c>
      <c r="K101" s="84" t="b">
        <v>0</v>
      </c>
      <c r="L101" s="84" t="b">
        <v>0</v>
      </c>
    </row>
    <row r="102" spans="1:12" ht="15">
      <c r="A102" s="84" t="s">
        <v>968</v>
      </c>
      <c r="B102" s="84" t="s">
        <v>350</v>
      </c>
      <c r="C102" s="84">
        <v>2</v>
      </c>
      <c r="D102" s="122">
        <v>0.003368577547821351</v>
      </c>
      <c r="E102" s="122">
        <v>2.435100801812753</v>
      </c>
      <c r="F102" s="84" t="s">
        <v>1400</v>
      </c>
      <c r="G102" s="84" t="b">
        <v>0</v>
      </c>
      <c r="H102" s="84" t="b">
        <v>0</v>
      </c>
      <c r="I102" s="84" t="b">
        <v>0</v>
      </c>
      <c r="J102" s="84" t="b">
        <v>0</v>
      </c>
      <c r="K102" s="84" t="b">
        <v>0</v>
      </c>
      <c r="L102" s="84" t="b">
        <v>0</v>
      </c>
    </row>
    <row r="103" spans="1:12" ht="15">
      <c r="A103" s="84" t="s">
        <v>350</v>
      </c>
      <c r="B103" s="84" t="s">
        <v>993</v>
      </c>
      <c r="C103" s="84">
        <v>2</v>
      </c>
      <c r="D103" s="122">
        <v>0.003368577547821351</v>
      </c>
      <c r="E103" s="122">
        <v>1.6569495514291095</v>
      </c>
      <c r="F103" s="84" t="s">
        <v>1400</v>
      </c>
      <c r="G103" s="84" t="b">
        <v>0</v>
      </c>
      <c r="H103" s="84" t="b">
        <v>0</v>
      </c>
      <c r="I103" s="84" t="b">
        <v>0</v>
      </c>
      <c r="J103" s="84" t="b">
        <v>0</v>
      </c>
      <c r="K103" s="84" t="b">
        <v>0</v>
      </c>
      <c r="L103" s="84" t="b">
        <v>0</v>
      </c>
    </row>
    <row r="104" spans="1:12" ht="15">
      <c r="A104" s="84" t="s">
        <v>1336</v>
      </c>
      <c r="B104" s="84" t="s">
        <v>1337</v>
      </c>
      <c r="C104" s="84">
        <v>2</v>
      </c>
      <c r="D104" s="122">
        <v>0.003368577547821351</v>
      </c>
      <c r="E104" s="122">
        <v>2.6111920608684343</v>
      </c>
      <c r="F104" s="84" t="s">
        <v>1400</v>
      </c>
      <c r="G104" s="84" t="b">
        <v>0</v>
      </c>
      <c r="H104" s="84" t="b">
        <v>0</v>
      </c>
      <c r="I104" s="84" t="b">
        <v>0</v>
      </c>
      <c r="J104" s="84" t="b">
        <v>0</v>
      </c>
      <c r="K104" s="84" t="b">
        <v>0</v>
      </c>
      <c r="L104" s="84" t="b">
        <v>0</v>
      </c>
    </row>
    <row r="105" spans="1:12" ht="15">
      <c r="A105" s="84" t="s">
        <v>1337</v>
      </c>
      <c r="B105" s="84" t="s">
        <v>1301</v>
      </c>
      <c r="C105" s="84">
        <v>2</v>
      </c>
      <c r="D105" s="122">
        <v>0.003368577547821351</v>
      </c>
      <c r="E105" s="122">
        <v>2.435100801812753</v>
      </c>
      <c r="F105" s="84" t="s">
        <v>1400</v>
      </c>
      <c r="G105" s="84" t="b">
        <v>0</v>
      </c>
      <c r="H105" s="84" t="b">
        <v>0</v>
      </c>
      <c r="I105" s="84" t="b">
        <v>0</v>
      </c>
      <c r="J105" s="84" t="b">
        <v>0</v>
      </c>
      <c r="K105" s="84" t="b">
        <v>0</v>
      </c>
      <c r="L105" s="84" t="b">
        <v>0</v>
      </c>
    </row>
    <row r="106" spans="1:12" ht="15">
      <c r="A106" s="84" t="s">
        <v>1301</v>
      </c>
      <c r="B106" s="84" t="s">
        <v>1338</v>
      </c>
      <c r="C106" s="84">
        <v>2</v>
      </c>
      <c r="D106" s="122">
        <v>0.003368577547821351</v>
      </c>
      <c r="E106" s="122">
        <v>2.435100801812753</v>
      </c>
      <c r="F106" s="84" t="s">
        <v>1400</v>
      </c>
      <c r="G106" s="84" t="b">
        <v>0</v>
      </c>
      <c r="H106" s="84" t="b">
        <v>0</v>
      </c>
      <c r="I106" s="84" t="b">
        <v>0</v>
      </c>
      <c r="J106" s="84" t="b">
        <v>1</v>
      </c>
      <c r="K106" s="84" t="b">
        <v>0</v>
      </c>
      <c r="L106" s="84" t="b">
        <v>0</v>
      </c>
    </row>
    <row r="107" spans="1:12" ht="15">
      <c r="A107" s="84" t="s">
        <v>1338</v>
      </c>
      <c r="B107" s="84" t="s">
        <v>1005</v>
      </c>
      <c r="C107" s="84">
        <v>2</v>
      </c>
      <c r="D107" s="122">
        <v>0.003368577547821351</v>
      </c>
      <c r="E107" s="122">
        <v>2.310162065204453</v>
      </c>
      <c r="F107" s="84" t="s">
        <v>1400</v>
      </c>
      <c r="G107" s="84" t="b">
        <v>1</v>
      </c>
      <c r="H107" s="84" t="b">
        <v>0</v>
      </c>
      <c r="I107" s="84" t="b">
        <v>0</v>
      </c>
      <c r="J107" s="84" t="b">
        <v>1</v>
      </c>
      <c r="K107" s="84" t="b">
        <v>0</v>
      </c>
      <c r="L107" s="84" t="b">
        <v>0</v>
      </c>
    </row>
    <row r="108" spans="1:12" ht="15">
      <c r="A108" s="84" t="s">
        <v>1005</v>
      </c>
      <c r="B108" s="84" t="s">
        <v>1339</v>
      </c>
      <c r="C108" s="84">
        <v>2</v>
      </c>
      <c r="D108" s="122">
        <v>0.003368577547821351</v>
      </c>
      <c r="E108" s="122">
        <v>2.310162065204453</v>
      </c>
      <c r="F108" s="84" t="s">
        <v>1400</v>
      </c>
      <c r="G108" s="84" t="b">
        <v>1</v>
      </c>
      <c r="H108" s="84" t="b">
        <v>0</v>
      </c>
      <c r="I108" s="84" t="b">
        <v>0</v>
      </c>
      <c r="J108" s="84" t="b">
        <v>0</v>
      </c>
      <c r="K108" s="84" t="b">
        <v>0</v>
      </c>
      <c r="L108" s="84" t="b">
        <v>0</v>
      </c>
    </row>
    <row r="109" spans="1:12" ht="15">
      <c r="A109" s="84" t="s">
        <v>1339</v>
      </c>
      <c r="B109" s="84" t="s">
        <v>1302</v>
      </c>
      <c r="C109" s="84">
        <v>2</v>
      </c>
      <c r="D109" s="122">
        <v>0.003368577547821351</v>
      </c>
      <c r="E109" s="122">
        <v>2.435100801812753</v>
      </c>
      <c r="F109" s="84" t="s">
        <v>1400</v>
      </c>
      <c r="G109" s="84" t="b">
        <v>0</v>
      </c>
      <c r="H109" s="84" t="b">
        <v>0</v>
      </c>
      <c r="I109" s="84" t="b">
        <v>0</v>
      </c>
      <c r="J109" s="84" t="b">
        <v>0</v>
      </c>
      <c r="K109" s="84" t="b">
        <v>0</v>
      </c>
      <c r="L109" s="84" t="b">
        <v>0</v>
      </c>
    </row>
    <row r="110" spans="1:12" ht="15">
      <c r="A110" s="84" t="s">
        <v>1302</v>
      </c>
      <c r="B110" s="84" t="s">
        <v>240</v>
      </c>
      <c r="C110" s="84">
        <v>2</v>
      </c>
      <c r="D110" s="122">
        <v>0.003368577547821351</v>
      </c>
      <c r="E110" s="122">
        <v>2.259009542757072</v>
      </c>
      <c r="F110" s="84" t="s">
        <v>1400</v>
      </c>
      <c r="G110" s="84" t="b">
        <v>0</v>
      </c>
      <c r="H110" s="84" t="b">
        <v>0</v>
      </c>
      <c r="I110" s="84" t="b">
        <v>0</v>
      </c>
      <c r="J110" s="84" t="b">
        <v>0</v>
      </c>
      <c r="K110" s="84" t="b">
        <v>0</v>
      </c>
      <c r="L110" s="84" t="b">
        <v>0</v>
      </c>
    </row>
    <row r="111" spans="1:12" ht="15">
      <c r="A111" s="84" t="s">
        <v>240</v>
      </c>
      <c r="B111" s="84" t="s">
        <v>1281</v>
      </c>
      <c r="C111" s="84">
        <v>2</v>
      </c>
      <c r="D111" s="122">
        <v>0.003368577547821351</v>
      </c>
      <c r="E111" s="122">
        <v>2.310162065204453</v>
      </c>
      <c r="F111" s="84" t="s">
        <v>1400</v>
      </c>
      <c r="G111" s="84" t="b">
        <v>0</v>
      </c>
      <c r="H111" s="84" t="b">
        <v>0</v>
      </c>
      <c r="I111" s="84" t="b">
        <v>0</v>
      </c>
      <c r="J111" s="84" t="b">
        <v>1</v>
      </c>
      <c r="K111" s="84" t="b">
        <v>0</v>
      </c>
      <c r="L111" s="84" t="b">
        <v>0</v>
      </c>
    </row>
    <row r="112" spans="1:12" ht="15">
      <c r="A112" s="84" t="s">
        <v>1281</v>
      </c>
      <c r="B112" s="84" t="s">
        <v>1340</v>
      </c>
      <c r="C112" s="84">
        <v>2</v>
      </c>
      <c r="D112" s="122">
        <v>0.003368577547821351</v>
      </c>
      <c r="E112" s="122">
        <v>2.310162065204453</v>
      </c>
      <c r="F112" s="84" t="s">
        <v>1400</v>
      </c>
      <c r="G112" s="84" t="b">
        <v>1</v>
      </c>
      <c r="H112" s="84" t="b">
        <v>0</v>
      </c>
      <c r="I112" s="84" t="b">
        <v>0</v>
      </c>
      <c r="J112" s="84" t="b">
        <v>0</v>
      </c>
      <c r="K112" s="84" t="b">
        <v>0</v>
      </c>
      <c r="L112" s="84" t="b">
        <v>0</v>
      </c>
    </row>
    <row r="113" spans="1:12" ht="15">
      <c r="A113" s="84" t="s">
        <v>1340</v>
      </c>
      <c r="B113" s="84" t="s">
        <v>969</v>
      </c>
      <c r="C113" s="84">
        <v>2</v>
      </c>
      <c r="D113" s="122">
        <v>0.003368577547821351</v>
      </c>
      <c r="E113" s="122">
        <v>2.310162065204453</v>
      </c>
      <c r="F113" s="84" t="s">
        <v>1400</v>
      </c>
      <c r="G113" s="84" t="b">
        <v>0</v>
      </c>
      <c r="H113" s="84" t="b">
        <v>0</v>
      </c>
      <c r="I113" s="84" t="b">
        <v>0</v>
      </c>
      <c r="J113" s="84" t="b">
        <v>0</v>
      </c>
      <c r="K113" s="84" t="b">
        <v>0</v>
      </c>
      <c r="L113" s="84" t="b">
        <v>0</v>
      </c>
    </row>
    <row r="114" spans="1:12" ht="15">
      <c r="A114" s="84" t="s">
        <v>969</v>
      </c>
      <c r="B114" s="84" t="s">
        <v>1341</v>
      </c>
      <c r="C114" s="84">
        <v>2</v>
      </c>
      <c r="D114" s="122">
        <v>0.003368577547821351</v>
      </c>
      <c r="E114" s="122">
        <v>2.310162065204453</v>
      </c>
      <c r="F114" s="84" t="s">
        <v>1400</v>
      </c>
      <c r="G114" s="84" t="b">
        <v>0</v>
      </c>
      <c r="H114" s="84" t="b">
        <v>0</v>
      </c>
      <c r="I114" s="84" t="b">
        <v>0</v>
      </c>
      <c r="J114" s="84" t="b">
        <v>0</v>
      </c>
      <c r="K114" s="84" t="b">
        <v>0</v>
      </c>
      <c r="L114" s="84" t="b">
        <v>0</v>
      </c>
    </row>
    <row r="115" spans="1:12" ht="15">
      <c r="A115" s="84" t="s">
        <v>1025</v>
      </c>
      <c r="B115" s="84" t="s">
        <v>992</v>
      </c>
      <c r="C115" s="84">
        <v>2</v>
      </c>
      <c r="D115" s="122">
        <v>0.003368577547821351</v>
      </c>
      <c r="E115" s="122">
        <v>1.7660940208541775</v>
      </c>
      <c r="F115" s="84" t="s">
        <v>1400</v>
      </c>
      <c r="G115" s="84" t="b">
        <v>0</v>
      </c>
      <c r="H115" s="84" t="b">
        <v>0</v>
      </c>
      <c r="I115" s="84" t="b">
        <v>0</v>
      </c>
      <c r="J115" s="84" t="b">
        <v>0</v>
      </c>
      <c r="K115" s="84" t="b">
        <v>0</v>
      </c>
      <c r="L115" s="84" t="b">
        <v>0</v>
      </c>
    </row>
    <row r="116" spans="1:12" ht="15">
      <c r="A116" s="84" t="s">
        <v>992</v>
      </c>
      <c r="B116" s="84" t="s">
        <v>1026</v>
      </c>
      <c r="C116" s="84">
        <v>2</v>
      </c>
      <c r="D116" s="122">
        <v>0.003368577547821351</v>
      </c>
      <c r="E116" s="122">
        <v>1.7660940208541775</v>
      </c>
      <c r="F116" s="84" t="s">
        <v>1400</v>
      </c>
      <c r="G116" s="84" t="b">
        <v>0</v>
      </c>
      <c r="H116" s="84" t="b">
        <v>0</v>
      </c>
      <c r="I116" s="84" t="b">
        <v>0</v>
      </c>
      <c r="J116" s="84" t="b">
        <v>1</v>
      </c>
      <c r="K116" s="84" t="b">
        <v>0</v>
      </c>
      <c r="L116" s="84" t="b">
        <v>0</v>
      </c>
    </row>
    <row r="117" spans="1:12" ht="15">
      <c r="A117" s="84" t="s">
        <v>1026</v>
      </c>
      <c r="B117" s="84" t="s">
        <v>1027</v>
      </c>
      <c r="C117" s="84">
        <v>2</v>
      </c>
      <c r="D117" s="122">
        <v>0.003368577547821351</v>
      </c>
      <c r="E117" s="122">
        <v>2.6111920608684343</v>
      </c>
      <c r="F117" s="84" t="s">
        <v>1400</v>
      </c>
      <c r="G117" s="84" t="b">
        <v>1</v>
      </c>
      <c r="H117" s="84" t="b">
        <v>0</v>
      </c>
      <c r="I117" s="84" t="b">
        <v>0</v>
      </c>
      <c r="J117" s="84" t="b">
        <v>0</v>
      </c>
      <c r="K117" s="84" t="b">
        <v>0</v>
      </c>
      <c r="L117" s="84" t="b">
        <v>0</v>
      </c>
    </row>
    <row r="118" spans="1:12" ht="15">
      <c r="A118" s="84" t="s">
        <v>1027</v>
      </c>
      <c r="B118" s="84" t="s">
        <v>1028</v>
      </c>
      <c r="C118" s="84">
        <v>2</v>
      </c>
      <c r="D118" s="122">
        <v>0.003368577547821351</v>
      </c>
      <c r="E118" s="122">
        <v>2.6111920608684343</v>
      </c>
      <c r="F118" s="84" t="s">
        <v>1400</v>
      </c>
      <c r="G118" s="84" t="b">
        <v>0</v>
      </c>
      <c r="H118" s="84" t="b">
        <v>0</v>
      </c>
      <c r="I118" s="84" t="b">
        <v>0</v>
      </c>
      <c r="J118" s="84" t="b">
        <v>0</v>
      </c>
      <c r="K118" s="84" t="b">
        <v>0</v>
      </c>
      <c r="L118" s="84" t="b">
        <v>0</v>
      </c>
    </row>
    <row r="119" spans="1:12" ht="15">
      <c r="A119" s="84" t="s">
        <v>1028</v>
      </c>
      <c r="B119" s="84" t="s">
        <v>1029</v>
      </c>
      <c r="C119" s="84">
        <v>2</v>
      </c>
      <c r="D119" s="122">
        <v>0.003368577547821351</v>
      </c>
      <c r="E119" s="122">
        <v>2.6111920608684343</v>
      </c>
      <c r="F119" s="84" t="s">
        <v>1400</v>
      </c>
      <c r="G119" s="84" t="b">
        <v>0</v>
      </c>
      <c r="H119" s="84" t="b">
        <v>0</v>
      </c>
      <c r="I119" s="84" t="b">
        <v>0</v>
      </c>
      <c r="J119" s="84" t="b">
        <v>0</v>
      </c>
      <c r="K119" s="84" t="b">
        <v>0</v>
      </c>
      <c r="L119" s="84" t="b">
        <v>0</v>
      </c>
    </row>
    <row r="120" spans="1:12" ht="15">
      <c r="A120" s="84" t="s">
        <v>1029</v>
      </c>
      <c r="B120" s="84" t="s">
        <v>1030</v>
      </c>
      <c r="C120" s="84">
        <v>2</v>
      </c>
      <c r="D120" s="122">
        <v>0.003368577547821351</v>
      </c>
      <c r="E120" s="122">
        <v>2.6111920608684343</v>
      </c>
      <c r="F120" s="84" t="s">
        <v>1400</v>
      </c>
      <c r="G120" s="84" t="b">
        <v>0</v>
      </c>
      <c r="H120" s="84" t="b">
        <v>0</v>
      </c>
      <c r="I120" s="84" t="b">
        <v>0</v>
      </c>
      <c r="J120" s="84" t="b">
        <v>0</v>
      </c>
      <c r="K120" s="84" t="b">
        <v>0</v>
      </c>
      <c r="L120" s="84" t="b">
        <v>0</v>
      </c>
    </row>
    <row r="121" spans="1:12" ht="15">
      <c r="A121" s="84" t="s">
        <v>1030</v>
      </c>
      <c r="B121" s="84" t="s">
        <v>1007</v>
      </c>
      <c r="C121" s="84">
        <v>2</v>
      </c>
      <c r="D121" s="122">
        <v>0.003368577547821351</v>
      </c>
      <c r="E121" s="122">
        <v>2.310162065204453</v>
      </c>
      <c r="F121" s="84" t="s">
        <v>1400</v>
      </c>
      <c r="G121" s="84" t="b">
        <v>0</v>
      </c>
      <c r="H121" s="84" t="b">
        <v>0</v>
      </c>
      <c r="I121" s="84" t="b">
        <v>0</v>
      </c>
      <c r="J121" s="84" t="b">
        <v>0</v>
      </c>
      <c r="K121" s="84" t="b">
        <v>0</v>
      </c>
      <c r="L121" s="84" t="b">
        <v>0</v>
      </c>
    </row>
    <row r="122" spans="1:12" ht="15">
      <c r="A122" s="84" t="s">
        <v>1007</v>
      </c>
      <c r="B122" s="84" t="s">
        <v>1031</v>
      </c>
      <c r="C122" s="84">
        <v>2</v>
      </c>
      <c r="D122" s="122">
        <v>0.003368577547821351</v>
      </c>
      <c r="E122" s="122">
        <v>2.310162065204453</v>
      </c>
      <c r="F122" s="84" t="s">
        <v>1400</v>
      </c>
      <c r="G122" s="84" t="b">
        <v>0</v>
      </c>
      <c r="H122" s="84" t="b">
        <v>0</v>
      </c>
      <c r="I122" s="84" t="b">
        <v>0</v>
      </c>
      <c r="J122" s="84" t="b">
        <v>0</v>
      </c>
      <c r="K122" s="84" t="b">
        <v>0</v>
      </c>
      <c r="L122" s="84" t="b">
        <v>0</v>
      </c>
    </row>
    <row r="123" spans="1:12" ht="15">
      <c r="A123" s="84" t="s">
        <v>1031</v>
      </c>
      <c r="B123" s="84" t="s">
        <v>1032</v>
      </c>
      <c r="C123" s="84">
        <v>2</v>
      </c>
      <c r="D123" s="122">
        <v>0.003368577547821351</v>
      </c>
      <c r="E123" s="122">
        <v>2.6111920608684343</v>
      </c>
      <c r="F123" s="84" t="s">
        <v>1400</v>
      </c>
      <c r="G123" s="84" t="b">
        <v>0</v>
      </c>
      <c r="H123" s="84" t="b">
        <v>0</v>
      </c>
      <c r="I123" s="84" t="b">
        <v>0</v>
      </c>
      <c r="J123" s="84" t="b">
        <v>0</v>
      </c>
      <c r="K123" s="84" t="b">
        <v>0</v>
      </c>
      <c r="L123" s="84" t="b">
        <v>0</v>
      </c>
    </row>
    <row r="124" spans="1:12" ht="15">
      <c r="A124" s="84" t="s">
        <v>1044</v>
      </c>
      <c r="B124" s="84" t="s">
        <v>343</v>
      </c>
      <c r="C124" s="84">
        <v>2</v>
      </c>
      <c r="D124" s="122">
        <v>0.003368577547821351</v>
      </c>
      <c r="E124" s="122">
        <v>2.310162065204453</v>
      </c>
      <c r="F124" s="84" t="s">
        <v>1400</v>
      </c>
      <c r="G124" s="84" t="b">
        <v>0</v>
      </c>
      <c r="H124" s="84" t="b">
        <v>0</v>
      </c>
      <c r="I124" s="84" t="b">
        <v>0</v>
      </c>
      <c r="J124" s="84" t="b">
        <v>0</v>
      </c>
      <c r="K124" s="84" t="b">
        <v>0</v>
      </c>
      <c r="L124" s="84" t="b">
        <v>0</v>
      </c>
    </row>
    <row r="125" spans="1:12" ht="15">
      <c r="A125" s="84" t="s">
        <v>343</v>
      </c>
      <c r="B125" s="84" t="s">
        <v>1045</v>
      </c>
      <c r="C125" s="84">
        <v>2</v>
      </c>
      <c r="D125" s="122">
        <v>0.003368577547821351</v>
      </c>
      <c r="E125" s="122">
        <v>1.9122220565324155</v>
      </c>
      <c r="F125" s="84" t="s">
        <v>1400</v>
      </c>
      <c r="G125" s="84" t="b">
        <v>0</v>
      </c>
      <c r="H125" s="84" t="b">
        <v>0</v>
      </c>
      <c r="I125" s="84" t="b">
        <v>0</v>
      </c>
      <c r="J125" s="84" t="b">
        <v>0</v>
      </c>
      <c r="K125" s="84" t="b">
        <v>0</v>
      </c>
      <c r="L125" s="84" t="b">
        <v>0</v>
      </c>
    </row>
    <row r="126" spans="1:12" ht="15">
      <c r="A126" s="84" t="s">
        <v>1045</v>
      </c>
      <c r="B126" s="84" t="s">
        <v>1046</v>
      </c>
      <c r="C126" s="84">
        <v>2</v>
      </c>
      <c r="D126" s="122">
        <v>0.003368577547821351</v>
      </c>
      <c r="E126" s="122">
        <v>2.2132520521963968</v>
      </c>
      <c r="F126" s="84" t="s">
        <v>1400</v>
      </c>
      <c r="G126" s="84" t="b">
        <v>0</v>
      </c>
      <c r="H126" s="84" t="b">
        <v>0</v>
      </c>
      <c r="I126" s="84" t="b">
        <v>0</v>
      </c>
      <c r="J126" s="84" t="b">
        <v>1</v>
      </c>
      <c r="K126" s="84" t="b">
        <v>0</v>
      </c>
      <c r="L126" s="84" t="b">
        <v>0</v>
      </c>
    </row>
    <row r="127" spans="1:12" ht="15">
      <c r="A127" s="84" t="s">
        <v>1046</v>
      </c>
      <c r="B127" s="84" t="s">
        <v>1047</v>
      </c>
      <c r="C127" s="84">
        <v>2</v>
      </c>
      <c r="D127" s="122">
        <v>0.003368577547821351</v>
      </c>
      <c r="E127" s="122">
        <v>2.6111920608684343</v>
      </c>
      <c r="F127" s="84" t="s">
        <v>1400</v>
      </c>
      <c r="G127" s="84" t="b">
        <v>1</v>
      </c>
      <c r="H127" s="84" t="b">
        <v>0</v>
      </c>
      <c r="I127" s="84" t="b">
        <v>0</v>
      </c>
      <c r="J127" s="84" t="b">
        <v>0</v>
      </c>
      <c r="K127" s="84" t="b">
        <v>0</v>
      </c>
      <c r="L127" s="84" t="b">
        <v>0</v>
      </c>
    </row>
    <row r="128" spans="1:12" ht="15">
      <c r="A128" s="84" t="s">
        <v>1047</v>
      </c>
      <c r="B128" s="84" t="s">
        <v>1048</v>
      </c>
      <c r="C128" s="84">
        <v>2</v>
      </c>
      <c r="D128" s="122">
        <v>0.003368577547821351</v>
      </c>
      <c r="E128" s="122">
        <v>2.6111920608684343</v>
      </c>
      <c r="F128" s="84" t="s">
        <v>1400</v>
      </c>
      <c r="G128" s="84" t="b">
        <v>0</v>
      </c>
      <c r="H128" s="84" t="b">
        <v>0</v>
      </c>
      <c r="I128" s="84" t="b">
        <v>0</v>
      </c>
      <c r="J128" s="84" t="b">
        <v>0</v>
      </c>
      <c r="K128" s="84" t="b">
        <v>0</v>
      </c>
      <c r="L128" s="84" t="b">
        <v>0</v>
      </c>
    </row>
    <row r="129" spans="1:12" ht="15">
      <c r="A129" s="84" t="s">
        <v>1048</v>
      </c>
      <c r="B129" s="84" t="s">
        <v>343</v>
      </c>
      <c r="C129" s="84">
        <v>2</v>
      </c>
      <c r="D129" s="122">
        <v>0.003368577547821351</v>
      </c>
      <c r="E129" s="122">
        <v>2.310162065204453</v>
      </c>
      <c r="F129" s="84" t="s">
        <v>1400</v>
      </c>
      <c r="G129" s="84" t="b">
        <v>0</v>
      </c>
      <c r="H129" s="84" t="b">
        <v>0</v>
      </c>
      <c r="I129" s="84" t="b">
        <v>0</v>
      </c>
      <c r="J129" s="84" t="b">
        <v>0</v>
      </c>
      <c r="K129" s="84" t="b">
        <v>0</v>
      </c>
      <c r="L129" s="84" t="b">
        <v>0</v>
      </c>
    </row>
    <row r="130" spans="1:12" ht="15">
      <c r="A130" s="84" t="s">
        <v>343</v>
      </c>
      <c r="B130" s="84" t="s">
        <v>1049</v>
      </c>
      <c r="C130" s="84">
        <v>2</v>
      </c>
      <c r="D130" s="122">
        <v>0.003368577547821351</v>
      </c>
      <c r="E130" s="122">
        <v>2.1340708061487716</v>
      </c>
      <c r="F130" s="84" t="s">
        <v>1400</v>
      </c>
      <c r="G130" s="84" t="b">
        <v>0</v>
      </c>
      <c r="H130" s="84" t="b">
        <v>0</v>
      </c>
      <c r="I130" s="84" t="b">
        <v>0</v>
      </c>
      <c r="J130" s="84" t="b">
        <v>0</v>
      </c>
      <c r="K130" s="84" t="b">
        <v>0</v>
      </c>
      <c r="L130" s="84" t="b">
        <v>0</v>
      </c>
    </row>
    <row r="131" spans="1:12" ht="15">
      <c r="A131" s="84" t="s">
        <v>1035</v>
      </c>
      <c r="B131" s="84" t="s">
        <v>1036</v>
      </c>
      <c r="C131" s="84">
        <v>2</v>
      </c>
      <c r="D131" s="122">
        <v>0.003368577547821351</v>
      </c>
      <c r="E131" s="122">
        <v>2.6111920608684343</v>
      </c>
      <c r="F131" s="84" t="s">
        <v>1400</v>
      </c>
      <c r="G131" s="84" t="b">
        <v>0</v>
      </c>
      <c r="H131" s="84" t="b">
        <v>0</v>
      </c>
      <c r="I131" s="84" t="b">
        <v>0</v>
      </c>
      <c r="J131" s="84" t="b">
        <v>0</v>
      </c>
      <c r="K131" s="84" t="b">
        <v>0</v>
      </c>
      <c r="L131" s="84" t="b">
        <v>0</v>
      </c>
    </row>
    <row r="132" spans="1:12" ht="15">
      <c r="A132" s="84" t="s">
        <v>1036</v>
      </c>
      <c r="B132" s="84" t="s">
        <v>1037</v>
      </c>
      <c r="C132" s="84">
        <v>2</v>
      </c>
      <c r="D132" s="122">
        <v>0.003368577547821351</v>
      </c>
      <c r="E132" s="122">
        <v>2.6111920608684343</v>
      </c>
      <c r="F132" s="84" t="s">
        <v>1400</v>
      </c>
      <c r="G132" s="84" t="b">
        <v>0</v>
      </c>
      <c r="H132" s="84" t="b">
        <v>0</v>
      </c>
      <c r="I132" s="84" t="b">
        <v>0</v>
      </c>
      <c r="J132" s="84" t="b">
        <v>0</v>
      </c>
      <c r="K132" s="84" t="b">
        <v>0</v>
      </c>
      <c r="L132" s="84" t="b">
        <v>0</v>
      </c>
    </row>
    <row r="133" spans="1:12" ht="15">
      <c r="A133" s="84" t="s">
        <v>1037</v>
      </c>
      <c r="B133" s="84" t="s">
        <v>1034</v>
      </c>
      <c r="C133" s="84">
        <v>2</v>
      </c>
      <c r="D133" s="122">
        <v>0.003368577547821351</v>
      </c>
      <c r="E133" s="122">
        <v>2.310162065204453</v>
      </c>
      <c r="F133" s="84" t="s">
        <v>1400</v>
      </c>
      <c r="G133" s="84" t="b">
        <v>0</v>
      </c>
      <c r="H133" s="84" t="b">
        <v>0</v>
      </c>
      <c r="I133" s="84" t="b">
        <v>0</v>
      </c>
      <c r="J133" s="84" t="b">
        <v>0</v>
      </c>
      <c r="K133" s="84" t="b">
        <v>0</v>
      </c>
      <c r="L133" s="84" t="b">
        <v>0</v>
      </c>
    </row>
    <row r="134" spans="1:12" ht="15">
      <c r="A134" s="84" t="s">
        <v>1034</v>
      </c>
      <c r="B134" s="84" t="s">
        <v>1038</v>
      </c>
      <c r="C134" s="84">
        <v>2</v>
      </c>
      <c r="D134" s="122">
        <v>0.003368577547821351</v>
      </c>
      <c r="E134" s="122">
        <v>2.310162065204453</v>
      </c>
      <c r="F134" s="84" t="s">
        <v>1400</v>
      </c>
      <c r="G134" s="84" t="b">
        <v>0</v>
      </c>
      <c r="H134" s="84" t="b">
        <v>0</v>
      </c>
      <c r="I134" s="84" t="b">
        <v>0</v>
      </c>
      <c r="J134" s="84" t="b">
        <v>0</v>
      </c>
      <c r="K134" s="84" t="b">
        <v>0</v>
      </c>
      <c r="L134" s="84" t="b">
        <v>0</v>
      </c>
    </row>
    <row r="135" spans="1:12" ht="15">
      <c r="A135" s="84" t="s">
        <v>1038</v>
      </c>
      <c r="B135" s="84" t="s">
        <v>1034</v>
      </c>
      <c r="C135" s="84">
        <v>2</v>
      </c>
      <c r="D135" s="122">
        <v>0.003368577547821351</v>
      </c>
      <c r="E135" s="122">
        <v>2.310162065204453</v>
      </c>
      <c r="F135" s="84" t="s">
        <v>1400</v>
      </c>
      <c r="G135" s="84" t="b">
        <v>0</v>
      </c>
      <c r="H135" s="84" t="b">
        <v>0</v>
      </c>
      <c r="I135" s="84" t="b">
        <v>0</v>
      </c>
      <c r="J135" s="84" t="b">
        <v>0</v>
      </c>
      <c r="K135" s="84" t="b">
        <v>0</v>
      </c>
      <c r="L135" s="84" t="b">
        <v>0</v>
      </c>
    </row>
    <row r="136" spans="1:12" ht="15">
      <c r="A136" s="84" t="s">
        <v>1034</v>
      </c>
      <c r="B136" s="84" t="s">
        <v>1039</v>
      </c>
      <c r="C136" s="84">
        <v>2</v>
      </c>
      <c r="D136" s="122">
        <v>0.003368577547821351</v>
      </c>
      <c r="E136" s="122">
        <v>2.310162065204453</v>
      </c>
      <c r="F136" s="84" t="s">
        <v>1400</v>
      </c>
      <c r="G136" s="84" t="b">
        <v>0</v>
      </c>
      <c r="H136" s="84" t="b">
        <v>0</v>
      </c>
      <c r="I136" s="84" t="b">
        <v>0</v>
      </c>
      <c r="J136" s="84" t="b">
        <v>0</v>
      </c>
      <c r="K136" s="84" t="b">
        <v>0</v>
      </c>
      <c r="L136" s="84" t="b">
        <v>0</v>
      </c>
    </row>
    <row r="137" spans="1:12" ht="15">
      <c r="A137" s="84" t="s">
        <v>1039</v>
      </c>
      <c r="B137" s="84" t="s">
        <v>1040</v>
      </c>
      <c r="C137" s="84">
        <v>2</v>
      </c>
      <c r="D137" s="122">
        <v>0.003368577547821351</v>
      </c>
      <c r="E137" s="122">
        <v>2.6111920608684343</v>
      </c>
      <c r="F137" s="84" t="s">
        <v>1400</v>
      </c>
      <c r="G137" s="84" t="b">
        <v>0</v>
      </c>
      <c r="H137" s="84" t="b">
        <v>0</v>
      </c>
      <c r="I137" s="84" t="b">
        <v>0</v>
      </c>
      <c r="J137" s="84" t="b">
        <v>0</v>
      </c>
      <c r="K137" s="84" t="b">
        <v>0</v>
      </c>
      <c r="L137" s="84" t="b">
        <v>0</v>
      </c>
    </row>
    <row r="138" spans="1:12" ht="15">
      <c r="A138" s="84" t="s">
        <v>1040</v>
      </c>
      <c r="B138" s="84" t="s">
        <v>1041</v>
      </c>
      <c r="C138" s="84">
        <v>2</v>
      </c>
      <c r="D138" s="122">
        <v>0.003368577547821351</v>
      </c>
      <c r="E138" s="122">
        <v>2.6111920608684343</v>
      </c>
      <c r="F138" s="84" t="s">
        <v>1400</v>
      </c>
      <c r="G138" s="84" t="b">
        <v>0</v>
      </c>
      <c r="H138" s="84" t="b">
        <v>0</v>
      </c>
      <c r="I138" s="84" t="b">
        <v>0</v>
      </c>
      <c r="J138" s="84" t="b">
        <v>0</v>
      </c>
      <c r="K138" s="84" t="b">
        <v>0</v>
      </c>
      <c r="L138" s="84" t="b">
        <v>0</v>
      </c>
    </row>
    <row r="139" spans="1:12" ht="15">
      <c r="A139" s="84" t="s">
        <v>1041</v>
      </c>
      <c r="B139" s="84" t="s">
        <v>1042</v>
      </c>
      <c r="C139" s="84">
        <v>2</v>
      </c>
      <c r="D139" s="122">
        <v>0.003368577547821351</v>
      </c>
      <c r="E139" s="122">
        <v>2.310162065204453</v>
      </c>
      <c r="F139" s="84" t="s">
        <v>1400</v>
      </c>
      <c r="G139" s="84" t="b">
        <v>0</v>
      </c>
      <c r="H139" s="84" t="b">
        <v>0</v>
      </c>
      <c r="I139" s="84" t="b">
        <v>0</v>
      </c>
      <c r="J139" s="84" t="b">
        <v>0</v>
      </c>
      <c r="K139" s="84" t="b">
        <v>0</v>
      </c>
      <c r="L139" s="84" t="b">
        <v>0</v>
      </c>
    </row>
    <row r="140" spans="1:12" ht="15">
      <c r="A140" s="84" t="s">
        <v>1343</v>
      </c>
      <c r="B140" s="84" t="s">
        <v>1344</v>
      </c>
      <c r="C140" s="84">
        <v>2</v>
      </c>
      <c r="D140" s="122">
        <v>0.003368577547821351</v>
      </c>
      <c r="E140" s="122">
        <v>2.6111920608684343</v>
      </c>
      <c r="F140" s="84" t="s">
        <v>1400</v>
      </c>
      <c r="G140" s="84" t="b">
        <v>0</v>
      </c>
      <c r="H140" s="84" t="b">
        <v>0</v>
      </c>
      <c r="I140" s="84" t="b">
        <v>0</v>
      </c>
      <c r="J140" s="84" t="b">
        <v>0</v>
      </c>
      <c r="K140" s="84" t="b">
        <v>0</v>
      </c>
      <c r="L140" s="84" t="b">
        <v>0</v>
      </c>
    </row>
    <row r="141" spans="1:12" ht="15">
      <c r="A141" s="84" t="s">
        <v>1344</v>
      </c>
      <c r="B141" s="84" t="s">
        <v>1345</v>
      </c>
      <c r="C141" s="84">
        <v>2</v>
      </c>
      <c r="D141" s="122">
        <v>0.003368577547821351</v>
      </c>
      <c r="E141" s="122">
        <v>2.6111920608684343</v>
      </c>
      <c r="F141" s="84" t="s">
        <v>1400</v>
      </c>
      <c r="G141" s="84" t="b">
        <v>0</v>
      </c>
      <c r="H141" s="84" t="b">
        <v>0</v>
      </c>
      <c r="I141" s="84" t="b">
        <v>0</v>
      </c>
      <c r="J141" s="84" t="b">
        <v>0</v>
      </c>
      <c r="K141" s="84" t="b">
        <v>0</v>
      </c>
      <c r="L141" s="84" t="b">
        <v>0</v>
      </c>
    </row>
    <row r="142" spans="1:12" ht="15">
      <c r="A142" s="84" t="s">
        <v>1345</v>
      </c>
      <c r="B142" s="84" t="s">
        <v>1346</v>
      </c>
      <c r="C142" s="84">
        <v>2</v>
      </c>
      <c r="D142" s="122">
        <v>0.003368577547821351</v>
      </c>
      <c r="E142" s="122">
        <v>2.6111920608684343</v>
      </c>
      <c r="F142" s="84" t="s">
        <v>1400</v>
      </c>
      <c r="G142" s="84" t="b">
        <v>0</v>
      </c>
      <c r="H142" s="84" t="b">
        <v>0</v>
      </c>
      <c r="I142" s="84" t="b">
        <v>0</v>
      </c>
      <c r="J142" s="84" t="b">
        <v>0</v>
      </c>
      <c r="K142" s="84" t="b">
        <v>0</v>
      </c>
      <c r="L142" s="84" t="b">
        <v>0</v>
      </c>
    </row>
    <row r="143" spans="1:12" ht="15">
      <c r="A143" s="84" t="s">
        <v>1346</v>
      </c>
      <c r="B143" s="84" t="s">
        <v>239</v>
      </c>
      <c r="C143" s="84">
        <v>2</v>
      </c>
      <c r="D143" s="122">
        <v>0.003368577547821351</v>
      </c>
      <c r="E143" s="122">
        <v>2.6111920608684343</v>
      </c>
      <c r="F143" s="84" t="s">
        <v>1400</v>
      </c>
      <c r="G143" s="84" t="b">
        <v>0</v>
      </c>
      <c r="H143" s="84" t="b">
        <v>0</v>
      </c>
      <c r="I143" s="84" t="b">
        <v>0</v>
      </c>
      <c r="J143" s="84" t="b">
        <v>0</v>
      </c>
      <c r="K143" s="84" t="b">
        <v>0</v>
      </c>
      <c r="L143" s="84" t="b">
        <v>0</v>
      </c>
    </row>
    <row r="144" spans="1:12" ht="15">
      <c r="A144" s="84" t="s">
        <v>239</v>
      </c>
      <c r="B144" s="84" t="s">
        <v>1271</v>
      </c>
      <c r="C144" s="84">
        <v>2</v>
      </c>
      <c r="D144" s="122">
        <v>0.003368577547821351</v>
      </c>
      <c r="E144" s="122">
        <v>2.1340708061487716</v>
      </c>
      <c r="F144" s="84" t="s">
        <v>1400</v>
      </c>
      <c r="G144" s="84" t="b">
        <v>0</v>
      </c>
      <c r="H144" s="84" t="b">
        <v>0</v>
      </c>
      <c r="I144" s="84" t="b">
        <v>0</v>
      </c>
      <c r="J144" s="84" t="b">
        <v>0</v>
      </c>
      <c r="K144" s="84" t="b">
        <v>0</v>
      </c>
      <c r="L144" s="84" t="b">
        <v>0</v>
      </c>
    </row>
    <row r="145" spans="1:12" ht="15">
      <c r="A145" s="84" t="s">
        <v>1271</v>
      </c>
      <c r="B145" s="84" t="s">
        <v>1282</v>
      </c>
      <c r="C145" s="84">
        <v>2</v>
      </c>
      <c r="D145" s="122">
        <v>0.003368577547821351</v>
      </c>
      <c r="E145" s="122">
        <v>1.8330408104847906</v>
      </c>
      <c r="F145" s="84" t="s">
        <v>1400</v>
      </c>
      <c r="G145" s="84" t="b">
        <v>0</v>
      </c>
      <c r="H145" s="84" t="b">
        <v>0</v>
      </c>
      <c r="I145" s="84" t="b">
        <v>0</v>
      </c>
      <c r="J145" s="84" t="b">
        <v>0</v>
      </c>
      <c r="K145" s="84" t="b">
        <v>0</v>
      </c>
      <c r="L145" s="84" t="b">
        <v>0</v>
      </c>
    </row>
    <row r="146" spans="1:12" ht="15">
      <c r="A146" s="84" t="s">
        <v>1282</v>
      </c>
      <c r="B146" s="84" t="s">
        <v>961</v>
      </c>
      <c r="C146" s="84">
        <v>2</v>
      </c>
      <c r="D146" s="122">
        <v>0.003368577547821351</v>
      </c>
      <c r="E146" s="122">
        <v>2.0091320695404717</v>
      </c>
      <c r="F146" s="84" t="s">
        <v>1400</v>
      </c>
      <c r="G146" s="84" t="b">
        <v>0</v>
      </c>
      <c r="H146" s="84" t="b">
        <v>0</v>
      </c>
      <c r="I146" s="84" t="b">
        <v>0</v>
      </c>
      <c r="J146" s="84" t="b">
        <v>0</v>
      </c>
      <c r="K146" s="84" t="b">
        <v>0</v>
      </c>
      <c r="L146" s="84" t="b">
        <v>0</v>
      </c>
    </row>
    <row r="147" spans="1:12" ht="15">
      <c r="A147" s="84" t="s">
        <v>961</v>
      </c>
      <c r="B147" s="84" t="s">
        <v>1347</v>
      </c>
      <c r="C147" s="84">
        <v>2</v>
      </c>
      <c r="D147" s="122">
        <v>0.003368577547821351</v>
      </c>
      <c r="E147" s="122">
        <v>2.6111920608684343</v>
      </c>
      <c r="F147" s="84" t="s">
        <v>1400</v>
      </c>
      <c r="G147" s="84" t="b">
        <v>0</v>
      </c>
      <c r="H147" s="84" t="b">
        <v>0</v>
      </c>
      <c r="I147" s="84" t="b">
        <v>0</v>
      </c>
      <c r="J147" s="84" t="b">
        <v>0</v>
      </c>
      <c r="K147" s="84" t="b">
        <v>0</v>
      </c>
      <c r="L147" s="84" t="b">
        <v>0</v>
      </c>
    </row>
    <row r="148" spans="1:12" ht="15">
      <c r="A148" s="84" t="s">
        <v>1347</v>
      </c>
      <c r="B148" s="84" t="s">
        <v>963</v>
      </c>
      <c r="C148" s="84">
        <v>2</v>
      </c>
      <c r="D148" s="122">
        <v>0.003368577547821351</v>
      </c>
      <c r="E148" s="122">
        <v>2.0091320695404717</v>
      </c>
      <c r="F148" s="84" t="s">
        <v>1400</v>
      </c>
      <c r="G148" s="84" t="b">
        <v>0</v>
      </c>
      <c r="H148" s="84" t="b">
        <v>0</v>
      </c>
      <c r="I148" s="84" t="b">
        <v>0</v>
      </c>
      <c r="J148" s="84" t="b">
        <v>0</v>
      </c>
      <c r="K148" s="84" t="b">
        <v>0</v>
      </c>
      <c r="L148" s="84" t="b">
        <v>0</v>
      </c>
    </row>
    <row r="149" spans="1:12" ht="15">
      <c r="A149" s="84" t="s">
        <v>963</v>
      </c>
      <c r="B149" s="84" t="s">
        <v>955</v>
      </c>
      <c r="C149" s="84">
        <v>2</v>
      </c>
      <c r="D149" s="122">
        <v>0.003368577547821351</v>
      </c>
      <c r="E149" s="122">
        <v>1.5320108148208094</v>
      </c>
      <c r="F149" s="84" t="s">
        <v>1400</v>
      </c>
      <c r="G149" s="84" t="b">
        <v>0</v>
      </c>
      <c r="H149" s="84" t="b">
        <v>0</v>
      </c>
      <c r="I149" s="84" t="b">
        <v>0</v>
      </c>
      <c r="J149" s="84" t="b">
        <v>0</v>
      </c>
      <c r="K149" s="84" t="b">
        <v>0</v>
      </c>
      <c r="L149" s="84" t="b">
        <v>0</v>
      </c>
    </row>
    <row r="150" spans="1:12" ht="15">
      <c r="A150" s="84" t="s">
        <v>955</v>
      </c>
      <c r="B150" s="84" t="s">
        <v>1289</v>
      </c>
      <c r="C150" s="84">
        <v>2</v>
      </c>
      <c r="D150" s="122">
        <v>0.003368577547821351</v>
      </c>
      <c r="E150" s="122">
        <v>2.0371607931407154</v>
      </c>
      <c r="F150" s="84" t="s">
        <v>1400</v>
      </c>
      <c r="G150" s="84" t="b">
        <v>0</v>
      </c>
      <c r="H150" s="84" t="b">
        <v>0</v>
      </c>
      <c r="I150" s="84" t="b">
        <v>0</v>
      </c>
      <c r="J150" s="84" t="b">
        <v>0</v>
      </c>
      <c r="K150" s="84" t="b">
        <v>0</v>
      </c>
      <c r="L150" s="84" t="b">
        <v>0</v>
      </c>
    </row>
    <row r="151" spans="1:12" ht="15">
      <c r="A151" s="84" t="s">
        <v>1348</v>
      </c>
      <c r="B151" s="84" t="s">
        <v>1349</v>
      </c>
      <c r="C151" s="84">
        <v>2</v>
      </c>
      <c r="D151" s="122">
        <v>0.003368577547821351</v>
      </c>
      <c r="E151" s="122">
        <v>2.6111920608684343</v>
      </c>
      <c r="F151" s="84" t="s">
        <v>1400</v>
      </c>
      <c r="G151" s="84" t="b">
        <v>0</v>
      </c>
      <c r="H151" s="84" t="b">
        <v>0</v>
      </c>
      <c r="I151" s="84" t="b">
        <v>0</v>
      </c>
      <c r="J151" s="84" t="b">
        <v>0</v>
      </c>
      <c r="K151" s="84" t="b">
        <v>0</v>
      </c>
      <c r="L151" s="84" t="b">
        <v>0</v>
      </c>
    </row>
    <row r="152" spans="1:12" ht="15">
      <c r="A152" s="84" t="s">
        <v>1349</v>
      </c>
      <c r="B152" s="84" t="s">
        <v>1297</v>
      </c>
      <c r="C152" s="84">
        <v>2</v>
      </c>
      <c r="D152" s="122">
        <v>0.003368577547821351</v>
      </c>
      <c r="E152" s="122">
        <v>2.6111920608684343</v>
      </c>
      <c r="F152" s="84" t="s">
        <v>1400</v>
      </c>
      <c r="G152" s="84" t="b">
        <v>0</v>
      </c>
      <c r="H152" s="84" t="b">
        <v>0</v>
      </c>
      <c r="I152" s="84" t="b">
        <v>0</v>
      </c>
      <c r="J152" s="84" t="b">
        <v>0</v>
      </c>
      <c r="K152" s="84" t="b">
        <v>0</v>
      </c>
      <c r="L152" s="84" t="b">
        <v>0</v>
      </c>
    </row>
    <row r="153" spans="1:12" ht="15">
      <c r="A153" s="84" t="s">
        <v>1297</v>
      </c>
      <c r="B153" s="84" t="s">
        <v>953</v>
      </c>
      <c r="C153" s="84">
        <v>2</v>
      </c>
      <c r="D153" s="122">
        <v>0.003368577547821351</v>
      </c>
      <c r="E153" s="122">
        <v>1.7361307974767342</v>
      </c>
      <c r="F153" s="84" t="s">
        <v>1400</v>
      </c>
      <c r="G153" s="84" t="b">
        <v>0</v>
      </c>
      <c r="H153" s="84" t="b">
        <v>0</v>
      </c>
      <c r="I153" s="84" t="b">
        <v>0</v>
      </c>
      <c r="J153" s="84" t="b">
        <v>0</v>
      </c>
      <c r="K153" s="84" t="b">
        <v>0</v>
      </c>
      <c r="L153" s="84" t="b">
        <v>0</v>
      </c>
    </row>
    <row r="154" spans="1:12" ht="15">
      <c r="A154" s="84" t="s">
        <v>954</v>
      </c>
      <c r="B154" s="84" t="s">
        <v>1350</v>
      </c>
      <c r="C154" s="84">
        <v>2</v>
      </c>
      <c r="D154" s="122">
        <v>0.003368577547821351</v>
      </c>
      <c r="E154" s="122">
        <v>2.1340708061487716</v>
      </c>
      <c r="F154" s="84" t="s">
        <v>1400</v>
      </c>
      <c r="G154" s="84" t="b">
        <v>0</v>
      </c>
      <c r="H154" s="84" t="b">
        <v>0</v>
      </c>
      <c r="I154" s="84" t="b">
        <v>0</v>
      </c>
      <c r="J154" s="84" t="b">
        <v>0</v>
      </c>
      <c r="K154" s="84" t="b">
        <v>0</v>
      </c>
      <c r="L154" s="84" t="b">
        <v>0</v>
      </c>
    </row>
    <row r="155" spans="1:12" ht="15">
      <c r="A155" s="84" t="s">
        <v>1350</v>
      </c>
      <c r="B155" s="84" t="s">
        <v>1351</v>
      </c>
      <c r="C155" s="84">
        <v>2</v>
      </c>
      <c r="D155" s="122">
        <v>0.003368577547821351</v>
      </c>
      <c r="E155" s="122">
        <v>2.6111920608684343</v>
      </c>
      <c r="F155" s="84" t="s">
        <v>1400</v>
      </c>
      <c r="G155" s="84" t="b">
        <v>0</v>
      </c>
      <c r="H155" s="84" t="b">
        <v>0</v>
      </c>
      <c r="I155" s="84" t="b">
        <v>0</v>
      </c>
      <c r="J155" s="84" t="b">
        <v>0</v>
      </c>
      <c r="K155" s="84" t="b">
        <v>0</v>
      </c>
      <c r="L155" s="84" t="b">
        <v>0</v>
      </c>
    </row>
    <row r="156" spans="1:12" ht="15">
      <c r="A156" s="84" t="s">
        <v>1351</v>
      </c>
      <c r="B156" s="84" t="s">
        <v>1352</v>
      </c>
      <c r="C156" s="84">
        <v>2</v>
      </c>
      <c r="D156" s="122">
        <v>0.003368577547821351</v>
      </c>
      <c r="E156" s="122">
        <v>2.6111920608684343</v>
      </c>
      <c r="F156" s="84" t="s">
        <v>1400</v>
      </c>
      <c r="G156" s="84" t="b">
        <v>0</v>
      </c>
      <c r="H156" s="84" t="b">
        <v>0</v>
      </c>
      <c r="I156" s="84" t="b">
        <v>0</v>
      </c>
      <c r="J156" s="84" t="b">
        <v>0</v>
      </c>
      <c r="K156" s="84" t="b">
        <v>0</v>
      </c>
      <c r="L156" s="84" t="b">
        <v>0</v>
      </c>
    </row>
    <row r="157" spans="1:12" ht="15">
      <c r="A157" s="84" t="s">
        <v>1352</v>
      </c>
      <c r="B157" s="84" t="s">
        <v>1353</v>
      </c>
      <c r="C157" s="84">
        <v>2</v>
      </c>
      <c r="D157" s="122">
        <v>0.003368577547821351</v>
      </c>
      <c r="E157" s="122">
        <v>2.6111920608684343</v>
      </c>
      <c r="F157" s="84" t="s">
        <v>1400</v>
      </c>
      <c r="G157" s="84" t="b">
        <v>0</v>
      </c>
      <c r="H157" s="84" t="b">
        <v>0</v>
      </c>
      <c r="I157" s="84" t="b">
        <v>0</v>
      </c>
      <c r="J157" s="84" t="b">
        <v>0</v>
      </c>
      <c r="K157" s="84" t="b">
        <v>0</v>
      </c>
      <c r="L157" s="84" t="b">
        <v>0</v>
      </c>
    </row>
    <row r="158" spans="1:12" ht="15">
      <c r="A158" s="84" t="s">
        <v>1353</v>
      </c>
      <c r="B158" s="84" t="s">
        <v>992</v>
      </c>
      <c r="C158" s="84">
        <v>2</v>
      </c>
      <c r="D158" s="122">
        <v>0.003368577547821351</v>
      </c>
      <c r="E158" s="122">
        <v>1.7660940208541775</v>
      </c>
      <c r="F158" s="84" t="s">
        <v>1400</v>
      </c>
      <c r="G158" s="84" t="b">
        <v>0</v>
      </c>
      <c r="H158" s="84" t="b">
        <v>0</v>
      </c>
      <c r="I158" s="84" t="b">
        <v>0</v>
      </c>
      <c r="J158" s="84" t="b">
        <v>0</v>
      </c>
      <c r="K158" s="84" t="b">
        <v>0</v>
      </c>
      <c r="L158" s="84" t="b">
        <v>0</v>
      </c>
    </row>
    <row r="159" spans="1:12" ht="15">
      <c r="A159" s="84" t="s">
        <v>1354</v>
      </c>
      <c r="B159" s="84" t="s">
        <v>1355</v>
      </c>
      <c r="C159" s="84">
        <v>2</v>
      </c>
      <c r="D159" s="122">
        <v>0.003368577547821351</v>
      </c>
      <c r="E159" s="122">
        <v>2.6111920608684343</v>
      </c>
      <c r="F159" s="84" t="s">
        <v>1400</v>
      </c>
      <c r="G159" s="84" t="b">
        <v>0</v>
      </c>
      <c r="H159" s="84" t="b">
        <v>0</v>
      </c>
      <c r="I159" s="84" t="b">
        <v>0</v>
      </c>
      <c r="J159" s="84" t="b">
        <v>0</v>
      </c>
      <c r="K159" s="84" t="b">
        <v>0</v>
      </c>
      <c r="L159" s="84" t="b">
        <v>0</v>
      </c>
    </row>
    <row r="160" spans="1:12" ht="15">
      <c r="A160" s="84" t="s">
        <v>1355</v>
      </c>
      <c r="B160" s="84" t="s">
        <v>995</v>
      </c>
      <c r="C160" s="84">
        <v>2</v>
      </c>
      <c r="D160" s="122">
        <v>0.003368577547821351</v>
      </c>
      <c r="E160" s="122">
        <v>1.9122220565324155</v>
      </c>
      <c r="F160" s="84" t="s">
        <v>1400</v>
      </c>
      <c r="G160" s="84" t="b">
        <v>0</v>
      </c>
      <c r="H160" s="84" t="b">
        <v>0</v>
      </c>
      <c r="I160" s="84" t="b">
        <v>0</v>
      </c>
      <c r="J160" s="84" t="b">
        <v>0</v>
      </c>
      <c r="K160" s="84" t="b">
        <v>0</v>
      </c>
      <c r="L160" s="84" t="b">
        <v>0</v>
      </c>
    </row>
    <row r="161" spans="1:12" ht="15">
      <c r="A161" s="84" t="s">
        <v>346</v>
      </c>
      <c r="B161" s="84" t="s">
        <v>232</v>
      </c>
      <c r="C161" s="84">
        <v>2</v>
      </c>
      <c r="D161" s="122">
        <v>0.003368577547821351</v>
      </c>
      <c r="E161" s="122">
        <v>1.3047670333177468</v>
      </c>
      <c r="F161" s="84" t="s">
        <v>1400</v>
      </c>
      <c r="G161" s="84" t="b">
        <v>0</v>
      </c>
      <c r="H161" s="84" t="b">
        <v>0</v>
      </c>
      <c r="I161" s="84" t="b">
        <v>0</v>
      </c>
      <c r="J161" s="84" t="b">
        <v>0</v>
      </c>
      <c r="K161" s="84" t="b">
        <v>0</v>
      </c>
      <c r="L161" s="84" t="b">
        <v>0</v>
      </c>
    </row>
    <row r="162" spans="1:12" ht="15">
      <c r="A162" s="84" t="s">
        <v>232</v>
      </c>
      <c r="B162" s="84" t="s">
        <v>230</v>
      </c>
      <c r="C162" s="84">
        <v>2</v>
      </c>
      <c r="D162" s="122">
        <v>0.003368577547821351</v>
      </c>
      <c r="E162" s="122">
        <v>1.815312043524359</v>
      </c>
      <c r="F162" s="84" t="s">
        <v>1400</v>
      </c>
      <c r="G162" s="84" t="b">
        <v>0</v>
      </c>
      <c r="H162" s="84" t="b">
        <v>0</v>
      </c>
      <c r="I162" s="84" t="b">
        <v>0</v>
      </c>
      <c r="J162" s="84" t="b">
        <v>0</v>
      </c>
      <c r="K162" s="84" t="b">
        <v>0</v>
      </c>
      <c r="L162" s="84" t="b">
        <v>0</v>
      </c>
    </row>
    <row r="163" spans="1:12" ht="15">
      <c r="A163" s="84" t="s">
        <v>233</v>
      </c>
      <c r="B163" s="84" t="s">
        <v>358</v>
      </c>
      <c r="C163" s="84">
        <v>2</v>
      </c>
      <c r="D163" s="122">
        <v>0.003368577547821351</v>
      </c>
      <c r="E163" s="122">
        <v>0.8610695340850342</v>
      </c>
      <c r="F163" s="84" t="s">
        <v>1400</v>
      </c>
      <c r="G163" s="84" t="b">
        <v>0</v>
      </c>
      <c r="H163" s="84" t="b">
        <v>0</v>
      </c>
      <c r="I163" s="84" t="b">
        <v>0</v>
      </c>
      <c r="J163" s="84" t="b">
        <v>0</v>
      </c>
      <c r="K163" s="84" t="b">
        <v>0</v>
      </c>
      <c r="L163" s="84" t="b">
        <v>0</v>
      </c>
    </row>
    <row r="164" spans="1:12" ht="15">
      <c r="A164" s="84" t="s">
        <v>358</v>
      </c>
      <c r="B164" s="84" t="s">
        <v>955</v>
      </c>
      <c r="C164" s="84">
        <v>2</v>
      </c>
      <c r="D164" s="122">
        <v>0.003368577547821351</v>
      </c>
      <c r="E164" s="122">
        <v>1.435100801812753</v>
      </c>
      <c r="F164" s="84" t="s">
        <v>1400</v>
      </c>
      <c r="G164" s="84" t="b">
        <v>0</v>
      </c>
      <c r="H164" s="84" t="b">
        <v>0</v>
      </c>
      <c r="I164" s="84" t="b">
        <v>0</v>
      </c>
      <c r="J164" s="84" t="b">
        <v>0</v>
      </c>
      <c r="K164" s="84" t="b">
        <v>0</v>
      </c>
      <c r="L164" s="84" t="b">
        <v>0</v>
      </c>
    </row>
    <row r="165" spans="1:12" ht="15">
      <c r="A165" s="84" t="s">
        <v>348</v>
      </c>
      <c r="B165" s="84" t="s">
        <v>1280</v>
      </c>
      <c r="C165" s="84">
        <v>2</v>
      </c>
      <c r="D165" s="122">
        <v>0.003368577547821351</v>
      </c>
      <c r="E165" s="122">
        <v>1.4972487085615975</v>
      </c>
      <c r="F165" s="84" t="s">
        <v>1400</v>
      </c>
      <c r="G165" s="84" t="b">
        <v>0</v>
      </c>
      <c r="H165" s="84" t="b">
        <v>0</v>
      </c>
      <c r="I165" s="84" t="b">
        <v>0</v>
      </c>
      <c r="J165" s="84" t="b">
        <v>0</v>
      </c>
      <c r="K165" s="84" t="b">
        <v>0</v>
      </c>
      <c r="L165" s="84" t="b">
        <v>0</v>
      </c>
    </row>
    <row r="166" spans="1:12" ht="15">
      <c r="A166" s="84" t="s">
        <v>348</v>
      </c>
      <c r="B166" s="84" t="s">
        <v>993</v>
      </c>
      <c r="C166" s="84">
        <v>2</v>
      </c>
      <c r="D166" s="122">
        <v>0.003368577547821351</v>
      </c>
      <c r="E166" s="122">
        <v>1.020127453841935</v>
      </c>
      <c r="F166" s="84" t="s">
        <v>1400</v>
      </c>
      <c r="G166" s="84" t="b">
        <v>0</v>
      </c>
      <c r="H166" s="84" t="b">
        <v>0</v>
      </c>
      <c r="I166" s="84" t="b">
        <v>0</v>
      </c>
      <c r="J166" s="84" t="b">
        <v>0</v>
      </c>
      <c r="K166" s="84" t="b">
        <v>0</v>
      </c>
      <c r="L166" s="84" t="b">
        <v>0</v>
      </c>
    </row>
    <row r="167" spans="1:12" ht="15">
      <c r="A167" s="84" t="s">
        <v>993</v>
      </c>
      <c r="B167" s="84" t="s">
        <v>1283</v>
      </c>
      <c r="C167" s="84">
        <v>2</v>
      </c>
      <c r="D167" s="122">
        <v>0.003368577547821351</v>
      </c>
      <c r="E167" s="122">
        <v>1.5320108148208094</v>
      </c>
      <c r="F167" s="84" t="s">
        <v>1400</v>
      </c>
      <c r="G167" s="84" t="b">
        <v>0</v>
      </c>
      <c r="H167" s="84" t="b">
        <v>0</v>
      </c>
      <c r="I167" s="84" t="b">
        <v>0</v>
      </c>
      <c r="J167" s="84" t="b">
        <v>0</v>
      </c>
      <c r="K167" s="84" t="b">
        <v>0</v>
      </c>
      <c r="L167" s="84" t="b">
        <v>0</v>
      </c>
    </row>
    <row r="168" spans="1:12" ht="15">
      <c r="A168" s="84" t="s">
        <v>1283</v>
      </c>
      <c r="B168" s="84" t="s">
        <v>1356</v>
      </c>
      <c r="C168" s="84">
        <v>2</v>
      </c>
      <c r="D168" s="122">
        <v>0.003368577547821351</v>
      </c>
      <c r="E168" s="122">
        <v>2.310162065204453</v>
      </c>
      <c r="F168" s="84" t="s">
        <v>1400</v>
      </c>
      <c r="G168" s="84" t="b">
        <v>0</v>
      </c>
      <c r="H168" s="84" t="b">
        <v>0</v>
      </c>
      <c r="I168" s="84" t="b">
        <v>0</v>
      </c>
      <c r="J168" s="84" t="b">
        <v>0</v>
      </c>
      <c r="K168" s="84" t="b">
        <v>0</v>
      </c>
      <c r="L168" s="84" t="b">
        <v>0</v>
      </c>
    </row>
    <row r="169" spans="1:12" ht="15">
      <c r="A169" s="84" t="s">
        <v>1356</v>
      </c>
      <c r="B169" s="84" t="s">
        <v>1357</v>
      </c>
      <c r="C169" s="84">
        <v>2</v>
      </c>
      <c r="D169" s="122">
        <v>0.003368577547821351</v>
      </c>
      <c r="E169" s="122">
        <v>2.6111920608684343</v>
      </c>
      <c r="F169" s="84" t="s">
        <v>1400</v>
      </c>
      <c r="G169" s="84" t="b">
        <v>0</v>
      </c>
      <c r="H169" s="84" t="b">
        <v>0</v>
      </c>
      <c r="I169" s="84" t="b">
        <v>0</v>
      </c>
      <c r="J169" s="84" t="b">
        <v>1</v>
      </c>
      <c r="K169" s="84" t="b">
        <v>0</v>
      </c>
      <c r="L169" s="84" t="b">
        <v>0</v>
      </c>
    </row>
    <row r="170" spans="1:12" ht="15">
      <c r="A170" s="84" t="s">
        <v>1357</v>
      </c>
      <c r="B170" s="84" t="s">
        <v>1358</v>
      </c>
      <c r="C170" s="84">
        <v>2</v>
      </c>
      <c r="D170" s="122">
        <v>0.003368577547821351</v>
      </c>
      <c r="E170" s="122">
        <v>2.6111920608684343</v>
      </c>
      <c r="F170" s="84" t="s">
        <v>1400</v>
      </c>
      <c r="G170" s="84" t="b">
        <v>1</v>
      </c>
      <c r="H170" s="84" t="b">
        <v>0</v>
      </c>
      <c r="I170" s="84" t="b">
        <v>0</v>
      </c>
      <c r="J170" s="84" t="b">
        <v>0</v>
      </c>
      <c r="K170" s="84" t="b">
        <v>0</v>
      </c>
      <c r="L170" s="84" t="b">
        <v>0</v>
      </c>
    </row>
    <row r="171" spans="1:12" ht="15">
      <c r="A171" s="84" t="s">
        <v>1358</v>
      </c>
      <c r="B171" s="84" t="s">
        <v>1359</v>
      </c>
      <c r="C171" s="84">
        <v>2</v>
      </c>
      <c r="D171" s="122">
        <v>0.003368577547821351</v>
      </c>
      <c r="E171" s="122">
        <v>2.6111920608684343</v>
      </c>
      <c r="F171" s="84" t="s">
        <v>1400</v>
      </c>
      <c r="G171" s="84" t="b">
        <v>0</v>
      </c>
      <c r="H171" s="84" t="b">
        <v>0</v>
      </c>
      <c r="I171" s="84" t="b">
        <v>0</v>
      </c>
      <c r="J171" s="84" t="b">
        <v>0</v>
      </c>
      <c r="K171" s="84" t="b">
        <v>0</v>
      </c>
      <c r="L171" s="84" t="b">
        <v>0</v>
      </c>
    </row>
    <row r="172" spans="1:12" ht="15">
      <c r="A172" s="84" t="s">
        <v>1359</v>
      </c>
      <c r="B172" s="84" t="s">
        <v>1360</v>
      </c>
      <c r="C172" s="84">
        <v>2</v>
      </c>
      <c r="D172" s="122">
        <v>0.003368577547821351</v>
      </c>
      <c r="E172" s="122">
        <v>2.6111920608684343</v>
      </c>
      <c r="F172" s="84" t="s">
        <v>1400</v>
      </c>
      <c r="G172" s="84" t="b">
        <v>0</v>
      </c>
      <c r="H172" s="84" t="b">
        <v>0</v>
      </c>
      <c r="I172" s="84" t="b">
        <v>0</v>
      </c>
      <c r="J172" s="84" t="b">
        <v>0</v>
      </c>
      <c r="K172" s="84" t="b">
        <v>0</v>
      </c>
      <c r="L172" s="84" t="b">
        <v>0</v>
      </c>
    </row>
    <row r="173" spans="1:12" ht="15">
      <c r="A173" s="84" t="s">
        <v>1360</v>
      </c>
      <c r="B173" s="84" t="s">
        <v>1361</v>
      </c>
      <c r="C173" s="84">
        <v>2</v>
      </c>
      <c r="D173" s="122">
        <v>0.003368577547821351</v>
      </c>
      <c r="E173" s="122">
        <v>2.6111920608684343</v>
      </c>
      <c r="F173" s="84" t="s">
        <v>1400</v>
      </c>
      <c r="G173" s="84" t="b">
        <v>0</v>
      </c>
      <c r="H173" s="84" t="b">
        <v>0</v>
      </c>
      <c r="I173" s="84" t="b">
        <v>0</v>
      </c>
      <c r="J173" s="84" t="b">
        <v>0</v>
      </c>
      <c r="K173" s="84" t="b">
        <v>0</v>
      </c>
      <c r="L173" s="84" t="b">
        <v>0</v>
      </c>
    </row>
    <row r="174" spans="1:12" ht="15">
      <c r="A174" s="84" t="s">
        <v>1361</v>
      </c>
      <c r="B174" s="84" t="s">
        <v>993</v>
      </c>
      <c r="C174" s="84">
        <v>2</v>
      </c>
      <c r="D174" s="122">
        <v>0.003368577547821351</v>
      </c>
      <c r="E174" s="122">
        <v>1.8330408104847906</v>
      </c>
      <c r="F174" s="84" t="s">
        <v>1400</v>
      </c>
      <c r="G174" s="84" t="b">
        <v>0</v>
      </c>
      <c r="H174" s="84" t="b">
        <v>0</v>
      </c>
      <c r="I174" s="84" t="b">
        <v>0</v>
      </c>
      <c r="J174" s="84" t="b">
        <v>0</v>
      </c>
      <c r="K174" s="84" t="b">
        <v>0</v>
      </c>
      <c r="L174" s="84" t="b">
        <v>0</v>
      </c>
    </row>
    <row r="175" spans="1:12" ht="15">
      <c r="A175" s="84" t="s">
        <v>1303</v>
      </c>
      <c r="B175" s="84" t="s">
        <v>1362</v>
      </c>
      <c r="C175" s="84">
        <v>2</v>
      </c>
      <c r="D175" s="122">
        <v>0.003368577547821351</v>
      </c>
      <c r="E175" s="122">
        <v>2.435100801812753</v>
      </c>
      <c r="F175" s="84" t="s">
        <v>1400</v>
      </c>
      <c r="G175" s="84" t="b">
        <v>0</v>
      </c>
      <c r="H175" s="84" t="b">
        <v>0</v>
      </c>
      <c r="I175" s="84" t="b">
        <v>0</v>
      </c>
      <c r="J175" s="84" t="b">
        <v>0</v>
      </c>
      <c r="K175" s="84" t="b">
        <v>0</v>
      </c>
      <c r="L175" s="84" t="b">
        <v>0</v>
      </c>
    </row>
    <row r="176" spans="1:12" ht="15">
      <c r="A176" s="84" t="s">
        <v>1362</v>
      </c>
      <c r="B176" s="84" t="s">
        <v>1290</v>
      </c>
      <c r="C176" s="84">
        <v>2</v>
      </c>
      <c r="D176" s="122">
        <v>0.003368577547821351</v>
      </c>
      <c r="E176" s="122">
        <v>2.435100801812753</v>
      </c>
      <c r="F176" s="84" t="s">
        <v>1400</v>
      </c>
      <c r="G176" s="84" t="b">
        <v>0</v>
      </c>
      <c r="H176" s="84" t="b">
        <v>0</v>
      </c>
      <c r="I176" s="84" t="b">
        <v>0</v>
      </c>
      <c r="J176" s="84" t="b">
        <v>0</v>
      </c>
      <c r="K176" s="84" t="b">
        <v>0</v>
      </c>
      <c r="L176" s="84" t="b">
        <v>0</v>
      </c>
    </row>
    <row r="177" spans="1:12" ht="15">
      <c r="A177" s="84" t="s">
        <v>1290</v>
      </c>
      <c r="B177" s="84" t="s">
        <v>1279</v>
      </c>
      <c r="C177" s="84">
        <v>2</v>
      </c>
      <c r="D177" s="122">
        <v>0.003368577547821351</v>
      </c>
      <c r="E177" s="122">
        <v>2.1340708061487716</v>
      </c>
      <c r="F177" s="84" t="s">
        <v>1400</v>
      </c>
      <c r="G177" s="84" t="b">
        <v>0</v>
      </c>
      <c r="H177" s="84" t="b">
        <v>0</v>
      </c>
      <c r="I177" s="84" t="b">
        <v>0</v>
      </c>
      <c r="J177" s="84" t="b">
        <v>0</v>
      </c>
      <c r="K177" s="84" t="b">
        <v>0</v>
      </c>
      <c r="L177" s="84" t="b">
        <v>0</v>
      </c>
    </row>
    <row r="178" spans="1:12" ht="15">
      <c r="A178" s="84" t="s">
        <v>1279</v>
      </c>
      <c r="B178" s="84" t="s">
        <v>358</v>
      </c>
      <c r="C178" s="84">
        <v>2</v>
      </c>
      <c r="D178" s="122">
        <v>0.003368577547821351</v>
      </c>
      <c r="E178" s="122">
        <v>1.4351008018127531</v>
      </c>
      <c r="F178" s="84" t="s">
        <v>1400</v>
      </c>
      <c r="G178" s="84" t="b">
        <v>0</v>
      </c>
      <c r="H178" s="84" t="b">
        <v>0</v>
      </c>
      <c r="I178" s="84" t="b">
        <v>0</v>
      </c>
      <c r="J178" s="84" t="b">
        <v>0</v>
      </c>
      <c r="K178" s="84" t="b">
        <v>0</v>
      </c>
      <c r="L178" s="84" t="b">
        <v>0</v>
      </c>
    </row>
    <row r="179" spans="1:12" ht="15">
      <c r="A179" s="84" t="s">
        <v>358</v>
      </c>
      <c r="B179" s="84" t="s">
        <v>1363</v>
      </c>
      <c r="C179" s="84">
        <v>2</v>
      </c>
      <c r="D179" s="122">
        <v>0.003368577547821351</v>
      </c>
      <c r="E179" s="122">
        <v>1.9122220565324155</v>
      </c>
      <c r="F179" s="84" t="s">
        <v>1400</v>
      </c>
      <c r="G179" s="84" t="b">
        <v>0</v>
      </c>
      <c r="H179" s="84" t="b">
        <v>0</v>
      </c>
      <c r="I179" s="84" t="b">
        <v>0</v>
      </c>
      <c r="J179" s="84" t="b">
        <v>0</v>
      </c>
      <c r="K179" s="84" t="b">
        <v>0</v>
      </c>
      <c r="L179" s="84" t="b">
        <v>0</v>
      </c>
    </row>
    <row r="180" spans="1:12" ht="15">
      <c r="A180" s="84" t="s">
        <v>1363</v>
      </c>
      <c r="B180" s="84" t="s">
        <v>959</v>
      </c>
      <c r="C180" s="84">
        <v>2</v>
      </c>
      <c r="D180" s="122">
        <v>0.003368577547821351</v>
      </c>
      <c r="E180" s="122">
        <v>2.435100801812753</v>
      </c>
      <c r="F180" s="84" t="s">
        <v>1400</v>
      </c>
      <c r="G180" s="84" t="b">
        <v>0</v>
      </c>
      <c r="H180" s="84" t="b">
        <v>0</v>
      </c>
      <c r="I180" s="84" t="b">
        <v>0</v>
      </c>
      <c r="J180" s="84" t="b">
        <v>0</v>
      </c>
      <c r="K180" s="84" t="b">
        <v>0</v>
      </c>
      <c r="L180" s="84" t="b">
        <v>0</v>
      </c>
    </row>
    <row r="181" spans="1:12" ht="15">
      <c r="A181" s="84" t="s">
        <v>959</v>
      </c>
      <c r="B181" s="84" t="s">
        <v>1304</v>
      </c>
      <c r="C181" s="84">
        <v>2</v>
      </c>
      <c r="D181" s="122">
        <v>0.003368577547821351</v>
      </c>
      <c r="E181" s="122">
        <v>2.259009542757072</v>
      </c>
      <c r="F181" s="84" t="s">
        <v>1400</v>
      </c>
      <c r="G181" s="84" t="b">
        <v>0</v>
      </c>
      <c r="H181" s="84" t="b">
        <v>0</v>
      </c>
      <c r="I181" s="84" t="b">
        <v>0</v>
      </c>
      <c r="J181" s="84" t="b">
        <v>0</v>
      </c>
      <c r="K181" s="84" t="b">
        <v>0</v>
      </c>
      <c r="L181" s="84" t="b">
        <v>0</v>
      </c>
    </row>
    <row r="182" spans="1:12" ht="15">
      <c r="A182" s="84" t="s">
        <v>993</v>
      </c>
      <c r="B182" s="84" t="s">
        <v>1365</v>
      </c>
      <c r="C182" s="84">
        <v>2</v>
      </c>
      <c r="D182" s="122">
        <v>0.003368577547821351</v>
      </c>
      <c r="E182" s="122">
        <v>1.8330408104847906</v>
      </c>
      <c r="F182" s="84" t="s">
        <v>1400</v>
      </c>
      <c r="G182" s="84" t="b">
        <v>0</v>
      </c>
      <c r="H182" s="84" t="b">
        <v>0</v>
      </c>
      <c r="I182" s="84" t="b">
        <v>0</v>
      </c>
      <c r="J182" s="84" t="b">
        <v>0</v>
      </c>
      <c r="K182" s="84" t="b">
        <v>0</v>
      </c>
      <c r="L182" s="84" t="b">
        <v>0</v>
      </c>
    </row>
    <row r="183" spans="1:12" ht="15">
      <c r="A183" s="84" t="s">
        <v>1366</v>
      </c>
      <c r="B183" s="84" t="s">
        <v>1367</v>
      </c>
      <c r="C183" s="84">
        <v>2</v>
      </c>
      <c r="D183" s="122">
        <v>0.003368577547821351</v>
      </c>
      <c r="E183" s="122">
        <v>2.6111920608684343</v>
      </c>
      <c r="F183" s="84" t="s">
        <v>1400</v>
      </c>
      <c r="G183" s="84" t="b">
        <v>1</v>
      </c>
      <c r="H183" s="84" t="b">
        <v>0</v>
      </c>
      <c r="I183" s="84" t="b">
        <v>0</v>
      </c>
      <c r="J183" s="84" t="b">
        <v>1</v>
      </c>
      <c r="K183" s="84" t="b">
        <v>0</v>
      </c>
      <c r="L183" s="84" t="b">
        <v>0</v>
      </c>
    </row>
    <row r="184" spans="1:12" ht="15">
      <c r="A184" s="84" t="s">
        <v>1367</v>
      </c>
      <c r="B184" s="84" t="s">
        <v>953</v>
      </c>
      <c r="C184" s="84">
        <v>2</v>
      </c>
      <c r="D184" s="122">
        <v>0.003368577547821351</v>
      </c>
      <c r="E184" s="122">
        <v>1.9122220565324155</v>
      </c>
      <c r="F184" s="84" t="s">
        <v>1400</v>
      </c>
      <c r="G184" s="84" t="b">
        <v>1</v>
      </c>
      <c r="H184" s="84" t="b">
        <v>0</v>
      </c>
      <c r="I184" s="84" t="b">
        <v>0</v>
      </c>
      <c r="J184" s="84" t="b">
        <v>0</v>
      </c>
      <c r="K184" s="84" t="b">
        <v>0</v>
      </c>
      <c r="L184" s="84" t="b">
        <v>0</v>
      </c>
    </row>
    <row r="185" spans="1:12" ht="15">
      <c r="A185" s="84" t="s">
        <v>1275</v>
      </c>
      <c r="B185" s="84" t="s">
        <v>1369</v>
      </c>
      <c r="C185" s="84">
        <v>2</v>
      </c>
      <c r="D185" s="122">
        <v>0.003368577547821351</v>
      </c>
      <c r="E185" s="122">
        <v>2.2132520521963968</v>
      </c>
      <c r="F185" s="84" t="s">
        <v>1400</v>
      </c>
      <c r="G185" s="84" t="b">
        <v>0</v>
      </c>
      <c r="H185" s="84" t="b">
        <v>0</v>
      </c>
      <c r="I185" s="84" t="b">
        <v>0</v>
      </c>
      <c r="J185" s="84" t="b">
        <v>0</v>
      </c>
      <c r="K185" s="84" t="b">
        <v>0</v>
      </c>
      <c r="L185" s="84" t="b">
        <v>0</v>
      </c>
    </row>
    <row r="186" spans="1:12" ht="15">
      <c r="A186" s="84" t="s">
        <v>1371</v>
      </c>
      <c r="B186" s="84" t="s">
        <v>1042</v>
      </c>
      <c r="C186" s="84">
        <v>2</v>
      </c>
      <c r="D186" s="122">
        <v>0.003368577547821351</v>
      </c>
      <c r="E186" s="122">
        <v>2.310162065204453</v>
      </c>
      <c r="F186" s="84" t="s">
        <v>1400</v>
      </c>
      <c r="G186" s="84" t="b">
        <v>1</v>
      </c>
      <c r="H186" s="84" t="b">
        <v>0</v>
      </c>
      <c r="I186" s="84" t="b">
        <v>0</v>
      </c>
      <c r="J186" s="84" t="b">
        <v>0</v>
      </c>
      <c r="K186" s="84" t="b">
        <v>0</v>
      </c>
      <c r="L186" s="84" t="b">
        <v>0</v>
      </c>
    </row>
    <row r="187" spans="1:12" ht="15">
      <c r="A187" s="84" t="s">
        <v>1042</v>
      </c>
      <c r="B187" s="84" t="s">
        <v>360</v>
      </c>
      <c r="C187" s="84">
        <v>2</v>
      </c>
      <c r="D187" s="122">
        <v>0.003368577547821351</v>
      </c>
      <c r="E187" s="122">
        <v>1.8330408104847906</v>
      </c>
      <c r="F187" s="84" t="s">
        <v>1400</v>
      </c>
      <c r="G187" s="84" t="b">
        <v>0</v>
      </c>
      <c r="H187" s="84" t="b">
        <v>0</v>
      </c>
      <c r="I187" s="84" t="b">
        <v>0</v>
      </c>
      <c r="J187" s="84" t="b">
        <v>0</v>
      </c>
      <c r="K187" s="84" t="b">
        <v>0</v>
      </c>
      <c r="L187" s="84" t="b">
        <v>0</v>
      </c>
    </row>
    <row r="188" spans="1:12" ht="15">
      <c r="A188" s="84" t="s">
        <v>1045</v>
      </c>
      <c r="B188" s="84" t="s">
        <v>1372</v>
      </c>
      <c r="C188" s="84">
        <v>2</v>
      </c>
      <c r="D188" s="122">
        <v>0.003368577547821351</v>
      </c>
      <c r="E188" s="122">
        <v>2.2132520521963968</v>
      </c>
      <c r="F188" s="84" t="s">
        <v>1400</v>
      </c>
      <c r="G188" s="84" t="b">
        <v>0</v>
      </c>
      <c r="H188" s="84" t="b">
        <v>0</v>
      </c>
      <c r="I188" s="84" t="b">
        <v>0</v>
      </c>
      <c r="J188" s="84" t="b">
        <v>0</v>
      </c>
      <c r="K188" s="84" t="b">
        <v>0</v>
      </c>
      <c r="L188" s="84" t="b">
        <v>0</v>
      </c>
    </row>
    <row r="189" spans="1:12" ht="15">
      <c r="A189" s="84" t="s">
        <v>1372</v>
      </c>
      <c r="B189" s="84" t="s">
        <v>1298</v>
      </c>
      <c r="C189" s="84">
        <v>2</v>
      </c>
      <c r="D189" s="122">
        <v>0.003368577547821351</v>
      </c>
      <c r="E189" s="122">
        <v>2.435100801812753</v>
      </c>
      <c r="F189" s="84" t="s">
        <v>1400</v>
      </c>
      <c r="G189" s="84" t="b">
        <v>0</v>
      </c>
      <c r="H189" s="84" t="b">
        <v>0</v>
      </c>
      <c r="I189" s="84" t="b">
        <v>0</v>
      </c>
      <c r="J189" s="84" t="b">
        <v>1</v>
      </c>
      <c r="K189" s="84" t="b">
        <v>0</v>
      </c>
      <c r="L189" s="84" t="b">
        <v>0</v>
      </c>
    </row>
    <row r="190" spans="1:12" ht="15">
      <c r="A190" s="84" t="s">
        <v>1298</v>
      </c>
      <c r="B190" s="84" t="s">
        <v>1373</v>
      </c>
      <c r="C190" s="84">
        <v>2</v>
      </c>
      <c r="D190" s="122">
        <v>0.003368577547821351</v>
      </c>
      <c r="E190" s="122">
        <v>2.435100801812753</v>
      </c>
      <c r="F190" s="84" t="s">
        <v>1400</v>
      </c>
      <c r="G190" s="84" t="b">
        <v>1</v>
      </c>
      <c r="H190" s="84" t="b">
        <v>0</v>
      </c>
      <c r="I190" s="84" t="b">
        <v>0</v>
      </c>
      <c r="J190" s="84" t="b">
        <v>0</v>
      </c>
      <c r="K190" s="84" t="b">
        <v>0</v>
      </c>
      <c r="L190" s="84" t="b">
        <v>0</v>
      </c>
    </row>
    <row r="191" spans="1:12" ht="15">
      <c r="A191" s="84" t="s">
        <v>1373</v>
      </c>
      <c r="B191" s="84" t="s">
        <v>1374</v>
      </c>
      <c r="C191" s="84">
        <v>2</v>
      </c>
      <c r="D191" s="122">
        <v>0.003368577547821351</v>
      </c>
      <c r="E191" s="122">
        <v>2.6111920608684343</v>
      </c>
      <c r="F191" s="84" t="s">
        <v>1400</v>
      </c>
      <c r="G191" s="84" t="b">
        <v>0</v>
      </c>
      <c r="H191" s="84" t="b">
        <v>0</v>
      </c>
      <c r="I191" s="84" t="b">
        <v>0</v>
      </c>
      <c r="J191" s="84" t="b">
        <v>0</v>
      </c>
      <c r="K191" s="84" t="b">
        <v>0</v>
      </c>
      <c r="L191" s="84" t="b">
        <v>0</v>
      </c>
    </row>
    <row r="192" spans="1:12" ht="15">
      <c r="A192" s="84" t="s">
        <v>1374</v>
      </c>
      <c r="B192" s="84" t="s">
        <v>1375</v>
      </c>
      <c r="C192" s="84">
        <v>2</v>
      </c>
      <c r="D192" s="122">
        <v>0.003368577547821351</v>
      </c>
      <c r="E192" s="122">
        <v>2.6111920608684343</v>
      </c>
      <c r="F192" s="84" t="s">
        <v>1400</v>
      </c>
      <c r="G192" s="84" t="b">
        <v>0</v>
      </c>
      <c r="H192" s="84" t="b">
        <v>0</v>
      </c>
      <c r="I192" s="84" t="b">
        <v>0</v>
      </c>
      <c r="J192" s="84" t="b">
        <v>0</v>
      </c>
      <c r="K192" s="84" t="b">
        <v>0</v>
      </c>
      <c r="L192" s="84" t="b">
        <v>0</v>
      </c>
    </row>
    <row r="193" spans="1:12" ht="15">
      <c r="A193" s="84" t="s">
        <v>1375</v>
      </c>
      <c r="B193" s="84" t="s">
        <v>992</v>
      </c>
      <c r="C193" s="84">
        <v>2</v>
      </c>
      <c r="D193" s="122">
        <v>0.003368577547821351</v>
      </c>
      <c r="E193" s="122">
        <v>1.7660940208541775</v>
      </c>
      <c r="F193" s="84" t="s">
        <v>1400</v>
      </c>
      <c r="G193" s="84" t="b">
        <v>0</v>
      </c>
      <c r="H193" s="84" t="b">
        <v>0</v>
      </c>
      <c r="I193" s="84" t="b">
        <v>0</v>
      </c>
      <c r="J193" s="84" t="b">
        <v>0</v>
      </c>
      <c r="K193" s="84" t="b">
        <v>0</v>
      </c>
      <c r="L193" s="84" t="b">
        <v>0</v>
      </c>
    </row>
    <row r="194" spans="1:12" ht="15">
      <c r="A194" s="84" t="s">
        <v>960</v>
      </c>
      <c r="B194" s="84" t="s">
        <v>1378</v>
      </c>
      <c r="C194" s="84">
        <v>2</v>
      </c>
      <c r="D194" s="122">
        <v>0.003368577547821351</v>
      </c>
      <c r="E194" s="122">
        <v>2.0091320695404717</v>
      </c>
      <c r="F194" s="84" t="s">
        <v>1400</v>
      </c>
      <c r="G194" s="84" t="b">
        <v>0</v>
      </c>
      <c r="H194" s="84" t="b">
        <v>0</v>
      </c>
      <c r="I194" s="84" t="b">
        <v>0</v>
      </c>
      <c r="J194" s="84" t="b">
        <v>0</v>
      </c>
      <c r="K194" s="84" t="b">
        <v>0</v>
      </c>
      <c r="L194" s="84" t="b">
        <v>0</v>
      </c>
    </row>
    <row r="195" spans="1:12" ht="15">
      <c r="A195" s="84" t="s">
        <v>1378</v>
      </c>
      <c r="B195" s="84" t="s">
        <v>1379</v>
      </c>
      <c r="C195" s="84">
        <v>2</v>
      </c>
      <c r="D195" s="122">
        <v>0.003368577547821351</v>
      </c>
      <c r="E195" s="122">
        <v>2.6111920608684343</v>
      </c>
      <c r="F195" s="84" t="s">
        <v>1400</v>
      </c>
      <c r="G195" s="84" t="b">
        <v>0</v>
      </c>
      <c r="H195" s="84" t="b">
        <v>0</v>
      </c>
      <c r="I195" s="84" t="b">
        <v>0</v>
      </c>
      <c r="J195" s="84" t="b">
        <v>0</v>
      </c>
      <c r="K195" s="84" t="b">
        <v>0</v>
      </c>
      <c r="L195" s="84" t="b">
        <v>0</v>
      </c>
    </row>
    <row r="196" spans="1:12" ht="15">
      <c r="A196" s="84" t="s">
        <v>1379</v>
      </c>
      <c r="B196" s="84" t="s">
        <v>1380</v>
      </c>
      <c r="C196" s="84">
        <v>2</v>
      </c>
      <c r="D196" s="122">
        <v>0.003368577547821351</v>
      </c>
      <c r="E196" s="122">
        <v>2.6111920608684343</v>
      </c>
      <c r="F196" s="84" t="s">
        <v>1400</v>
      </c>
      <c r="G196" s="84" t="b">
        <v>0</v>
      </c>
      <c r="H196" s="84" t="b">
        <v>0</v>
      </c>
      <c r="I196" s="84" t="b">
        <v>0</v>
      </c>
      <c r="J196" s="84" t="b">
        <v>0</v>
      </c>
      <c r="K196" s="84" t="b">
        <v>0</v>
      </c>
      <c r="L196" s="84" t="b">
        <v>0</v>
      </c>
    </row>
    <row r="197" spans="1:12" ht="15">
      <c r="A197" s="84" t="s">
        <v>1380</v>
      </c>
      <c r="B197" s="84" t="s">
        <v>1381</v>
      </c>
      <c r="C197" s="84">
        <v>2</v>
      </c>
      <c r="D197" s="122">
        <v>0.003368577547821351</v>
      </c>
      <c r="E197" s="122">
        <v>2.6111920608684343</v>
      </c>
      <c r="F197" s="84" t="s">
        <v>1400</v>
      </c>
      <c r="G197" s="84" t="b">
        <v>0</v>
      </c>
      <c r="H197" s="84" t="b">
        <v>0</v>
      </c>
      <c r="I197" s="84" t="b">
        <v>0</v>
      </c>
      <c r="J197" s="84" t="b">
        <v>0</v>
      </c>
      <c r="K197" s="84" t="b">
        <v>0</v>
      </c>
      <c r="L197" s="84" t="b">
        <v>0</v>
      </c>
    </row>
    <row r="198" spans="1:12" ht="15">
      <c r="A198" s="84" t="s">
        <v>1381</v>
      </c>
      <c r="B198" s="84" t="s">
        <v>960</v>
      </c>
      <c r="C198" s="84">
        <v>2</v>
      </c>
      <c r="D198" s="122">
        <v>0.003368577547821351</v>
      </c>
      <c r="E198" s="122">
        <v>2.0091320695404717</v>
      </c>
      <c r="F198" s="84" t="s">
        <v>1400</v>
      </c>
      <c r="G198" s="84" t="b">
        <v>0</v>
      </c>
      <c r="H198" s="84" t="b">
        <v>0</v>
      </c>
      <c r="I198" s="84" t="b">
        <v>0</v>
      </c>
      <c r="J198" s="84" t="b">
        <v>0</v>
      </c>
      <c r="K198" s="84" t="b">
        <v>0</v>
      </c>
      <c r="L198" s="84" t="b">
        <v>0</v>
      </c>
    </row>
    <row r="199" spans="1:12" ht="15">
      <c r="A199" s="84" t="s">
        <v>960</v>
      </c>
      <c r="B199" s="84" t="s">
        <v>1382</v>
      </c>
      <c r="C199" s="84">
        <v>2</v>
      </c>
      <c r="D199" s="122">
        <v>0.003368577547821351</v>
      </c>
      <c r="E199" s="122">
        <v>2.0091320695404717</v>
      </c>
      <c r="F199" s="84" t="s">
        <v>1400</v>
      </c>
      <c r="G199" s="84" t="b">
        <v>0</v>
      </c>
      <c r="H199" s="84" t="b">
        <v>0</v>
      </c>
      <c r="I199" s="84" t="b">
        <v>0</v>
      </c>
      <c r="J199" s="84" t="b">
        <v>0</v>
      </c>
      <c r="K199" s="84" t="b">
        <v>0</v>
      </c>
      <c r="L199" s="84" t="b">
        <v>0</v>
      </c>
    </row>
    <row r="200" spans="1:12" ht="15">
      <c r="A200" s="84" t="s">
        <v>1382</v>
      </c>
      <c r="B200" s="84" t="s">
        <v>1383</v>
      </c>
      <c r="C200" s="84">
        <v>2</v>
      </c>
      <c r="D200" s="122">
        <v>0.003368577547821351</v>
      </c>
      <c r="E200" s="122">
        <v>2.6111920608684343</v>
      </c>
      <c r="F200" s="84" t="s">
        <v>1400</v>
      </c>
      <c r="G200" s="84" t="b">
        <v>0</v>
      </c>
      <c r="H200" s="84" t="b">
        <v>0</v>
      </c>
      <c r="I200" s="84" t="b">
        <v>0</v>
      </c>
      <c r="J200" s="84" t="b">
        <v>0</v>
      </c>
      <c r="K200" s="84" t="b">
        <v>0</v>
      </c>
      <c r="L200" s="84" t="b">
        <v>0</v>
      </c>
    </row>
    <row r="201" spans="1:12" ht="15">
      <c r="A201" s="84" t="s">
        <v>1383</v>
      </c>
      <c r="B201" s="84" t="s">
        <v>1305</v>
      </c>
      <c r="C201" s="84">
        <v>2</v>
      </c>
      <c r="D201" s="122">
        <v>0.003368577547821351</v>
      </c>
      <c r="E201" s="122">
        <v>2.435100801812753</v>
      </c>
      <c r="F201" s="84" t="s">
        <v>1400</v>
      </c>
      <c r="G201" s="84" t="b">
        <v>0</v>
      </c>
      <c r="H201" s="84" t="b">
        <v>0</v>
      </c>
      <c r="I201" s="84" t="b">
        <v>0</v>
      </c>
      <c r="J201" s="84" t="b">
        <v>0</v>
      </c>
      <c r="K201" s="84" t="b">
        <v>0</v>
      </c>
      <c r="L201" s="84" t="b">
        <v>0</v>
      </c>
    </row>
    <row r="202" spans="1:12" ht="15">
      <c r="A202" s="84" t="s">
        <v>1384</v>
      </c>
      <c r="B202" s="84" t="s">
        <v>1385</v>
      </c>
      <c r="C202" s="84">
        <v>2</v>
      </c>
      <c r="D202" s="122">
        <v>0.003368577547821351</v>
      </c>
      <c r="E202" s="122">
        <v>2.6111920608684343</v>
      </c>
      <c r="F202" s="84" t="s">
        <v>1400</v>
      </c>
      <c r="G202" s="84" t="b">
        <v>0</v>
      </c>
      <c r="H202" s="84" t="b">
        <v>0</v>
      </c>
      <c r="I202" s="84" t="b">
        <v>0</v>
      </c>
      <c r="J202" s="84" t="b">
        <v>0</v>
      </c>
      <c r="K202" s="84" t="b">
        <v>0</v>
      </c>
      <c r="L202" s="84" t="b">
        <v>0</v>
      </c>
    </row>
    <row r="203" spans="1:12" ht="15">
      <c r="A203" s="84" t="s">
        <v>1385</v>
      </c>
      <c r="B203" s="84" t="s">
        <v>1386</v>
      </c>
      <c r="C203" s="84">
        <v>2</v>
      </c>
      <c r="D203" s="122">
        <v>0.003368577547821351</v>
      </c>
      <c r="E203" s="122">
        <v>2.6111920608684343</v>
      </c>
      <c r="F203" s="84" t="s">
        <v>1400</v>
      </c>
      <c r="G203" s="84" t="b">
        <v>0</v>
      </c>
      <c r="H203" s="84" t="b">
        <v>0</v>
      </c>
      <c r="I203" s="84" t="b">
        <v>0</v>
      </c>
      <c r="J203" s="84" t="b">
        <v>0</v>
      </c>
      <c r="K203" s="84" t="b">
        <v>0</v>
      </c>
      <c r="L203" s="84" t="b">
        <v>0</v>
      </c>
    </row>
    <row r="204" spans="1:12" ht="15">
      <c r="A204" s="84" t="s">
        <v>1386</v>
      </c>
      <c r="B204" s="84" t="s">
        <v>233</v>
      </c>
      <c r="C204" s="84">
        <v>2</v>
      </c>
      <c r="D204" s="122">
        <v>0.003368577547821351</v>
      </c>
      <c r="E204" s="122">
        <v>1.7982787042255788</v>
      </c>
      <c r="F204" s="84" t="s">
        <v>1400</v>
      </c>
      <c r="G204" s="84" t="b">
        <v>0</v>
      </c>
      <c r="H204" s="84" t="b">
        <v>0</v>
      </c>
      <c r="I204" s="84" t="b">
        <v>0</v>
      </c>
      <c r="J204" s="84" t="b">
        <v>0</v>
      </c>
      <c r="K204" s="84" t="b">
        <v>0</v>
      </c>
      <c r="L204" s="84" t="b">
        <v>0</v>
      </c>
    </row>
    <row r="205" spans="1:12" ht="15">
      <c r="A205" s="84" t="s">
        <v>233</v>
      </c>
      <c r="B205" s="84" t="s">
        <v>995</v>
      </c>
      <c r="C205" s="84">
        <v>2</v>
      </c>
      <c r="D205" s="122">
        <v>0.003368577547821351</v>
      </c>
      <c r="E205" s="122">
        <v>1.0371607931407154</v>
      </c>
      <c r="F205" s="84" t="s">
        <v>1400</v>
      </c>
      <c r="G205" s="84" t="b">
        <v>0</v>
      </c>
      <c r="H205" s="84" t="b">
        <v>0</v>
      </c>
      <c r="I205" s="84" t="b">
        <v>0</v>
      </c>
      <c r="J205" s="84" t="b">
        <v>0</v>
      </c>
      <c r="K205" s="84" t="b">
        <v>0</v>
      </c>
      <c r="L205" s="84" t="b">
        <v>0</v>
      </c>
    </row>
    <row r="206" spans="1:12" ht="15">
      <c r="A206" s="84" t="s">
        <v>996</v>
      </c>
      <c r="B206" s="84" t="s">
        <v>1283</v>
      </c>
      <c r="C206" s="84">
        <v>2</v>
      </c>
      <c r="D206" s="122">
        <v>0.003368577547821351</v>
      </c>
      <c r="E206" s="122">
        <v>1.6569495514291095</v>
      </c>
      <c r="F206" s="84" t="s">
        <v>1400</v>
      </c>
      <c r="G206" s="84" t="b">
        <v>0</v>
      </c>
      <c r="H206" s="84" t="b">
        <v>0</v>
      </c>
      <c r="I206" s="84" t="b">
        <v>0</v>
      </c>
      <c r="J206" s="84" t="b">
        <v>0</v>
      </c>
      <c r="K206" s="84" t="b">
        <v>0</v>
      </c>
      <c r="L206" s="84" t="b">
        <v>0</v>
      </c>
    </row>
    <row r="207" spans="1:12" ht="15">
      <c r="A207" s="84" t="s">
        <v>1283</v>
      </c>
      <c r="B207" s="84" t="s">
        <v>346</v>
      </c>
      <c r="C207" s="84">
        <v>2</v>
      </c>
      <c r="D207" s="122">
        <v>0.003368577547821351</v>
      </c>
      <c r="E207" s="122">
        <v>1.6111920608684343</v>
      </c>
      <c r="F207" s="84" t="s">
        <v>1400</v>
      </c>
      <c r="G207" s="84" t="b">
        <v>0</v>
      </c>
      <c r="H207" s="84" t="b">
        <v>0</v>
      </c>
      <c r="I207" s="84" t="b">
        <v>0</v>
      </c>
      <c r="J207" s="84" t="b">
        <v>0</v>
      </c>
      <c r="K207" s="84" t="b">
        <v>0</v>
      </c>
      <c r="L207" s="84" t="b">
        <v>0</v>
      </c>
    </row>
    <row r="208" spans="1:12" ht="15">
      <c r="A208" s="84" t="s">
        <v>346</v>
      </c>
      <c r="B208" s="84" t="s">
        <v>358</v>
      </c>
      <c r="C208" s="84">
        <v>2</v>
      </c>
      <c r="D208" s="122">
        <v>0.003368577547821351</v>
      </c>
      <c r="E208" s="122">
        <v>1.0829182837013904</v>
      </c>
      <c r="F208" s="84" t="s">
        <v>1400</v>
      </c>
      <c r="G208" s="84" t="b">
        <v>0</v>
      </c>
      <c r="H208" s="84" t="b">
        <v>0</v>
      </c>
      <c r="I208" s="84" t="b">
        <v>0</v>
      </c>
      <c r="J208" s="84" t="b">
        <v>0</v>
      </c>
      <c r="K208" s="84" t="b">
        <v>0</v>
      </c>
      <c r="L208" s="84" t="b">
        <v>0</v>
      </c>
    </row>
    <row r="209" spans="1:12" ht="15">
      <c r="A209" s="84" t="s">
        <v>358</v>
      </c>
      <c r="B209" s="84" t="s">
        <v>960</v>
      </c>
      <c r="C209" s="84">
        <v>2</v>
      </c>
      <c r="D209" s="122">
        <v>0.003368577547821351</v>
      </c>
      <c r="E209" s="122">
        <v>1.3101620652044532</v>
      </c>
      <c r="F209" s="84" t="s">
        <v>1400</v>
      </c>
      <c r="G209" s="84" t="b">
        <v>0</v>
      </c>
      <c r="H209" s="84" t="b">
        <v>0</v>
      </c>
      <c r="I209" s="84" t="b">
        <v>0</v>
      </c>
      <c r="J209" s="84" t="b">
        <v>0</v>
      </c>
      <c r="K209" s="84" t="b">
        <v>0</v>
      </c>
      <c r="L209" s="84" t="b">
        <v>0</v>
      </c>
    </row>
    <row r="210" spans="1:12" ht="15">
      <c r="A210" s="84" t="s">
        <v>960</v>
      </c>
      <c r="B210" s="84" t="s">
        <v>955</v>
      </c>
      <c r="C210" s="84">
        <v>2</v>
      </c>
      <c r="D210" s="122">
        <v>0.003368577547821351</v>
      </c>
      <c r="E210" s="122">
        <v>1.5320108148208094</v>
      </c>
      <c r="F210" s="84" t="s">
        <v>1400</v>
      </c>
      <c r="G210" s="84" t="b">
        <v>0</v>
      </c>
      <c r="H210" s="84" t="b">
        <v>0</v>
      </c>
      <c r="I210" s="84" t="b">
        <v>0</v>
      </c>
      <c r="J210" s="84" t="b">
        <v>0</v>
      </c>
      <c r="K210" s="84" t="b">
        <v>0</v>
      </c>
      <c r="L210" s="84" t="b">
        <v>0</v>
      </c>
    </row>
    <row r="211" spans="1:12" ht="15">
      <c r="A211" s="84" t="s">
        <v>1387</v>
      </c>
      <c r="B211" s="84" t="s">
        <v>1388</v>
      </c>
      <c r="C211" s="84">
        <v>2</v>
      </c>
      <c r="D211" s="122">
        <v>0.003368577547821351</v>
      </c>
      <c r="E211" s="122">
        <v>2.6111920608684343</v>
      </c>
      <c r="F211" s="84" t="s">
        <v>1400</v>
      </c>
      <c r="G211" s="84" t="b">
        <v>0</v>
      </c>
      <c r="H211" s="84" t="b">
        <v>0</v>
      </c>
      <c r="I211" s="84" t="b">
        <v>0</v>
      </c>
      <c r="J211" s="84" t="b">
        <v>0</v>
      </c>
      <c r="K211" s="84" t="b">
        <v>0</v>
      </c>
      <c r="L211" s="84" t="b">
        <v>0</v>
      </c>
    </row>
    <row r="212" spans="1:12" ht="15">
      <c r="A212" s="84" t="s">
        <v>1388</v>
      </c>
      <c r="B212" s="84" t="s">
        <v>1389</v>
      </c>
      <c r="C212" s="84">
        <v>2</v>
      </c>
      <c r="D212" s="122">
        <v>0.003368577547821351</v>
      </c>
      <c r="E212" s="122">
        <v>2.6111920608684343</v>
      </c>
      <c r="F212" s="84" t="s">
        <v>1400</v>
      </c>
      <c r="G212" s="84" t="b">
        <v>0</v>
      </c>
      <c r="H212" s="84" t="b">
        <v>0</v>
      </c>
      <c r="I212" s="84" t="b">
        <v>0</v>
      </c>
      <c r="J212" s="84" t="b">
        <v>0</v>
      </c>
      <c r="K212" s="84" t="b">
        <v>0</v>
      </c>
      <c r="L212" s="84" t="b">
        <v>0</v>
      </c>
    </row>
    <row r="213" spans="1:12" ht="15">
      <c r="A213" s="84" t="s">
        <v>1389</v>
      </c>
      <c r="B213" s="84" t="s">
        <v>995</v>
      </c>
      <c r="C213" s="84">
        <v>2</v>
      </c>
      <c r="D213" s="122">
        <v>0.003368577547821351</v>
      </c>
      <c r="E213" s="122">
        <v>1.9122220565324155</v>
      </c>
      <c r="F213" s="84" t="s">
        <v>1400</v>
      </c>
      <c r="G213" s="84" t="b">
        <v>0</v>
      </c>
      <c r="H213" s="84" t="b">
        <v>0</v>
      </c>
      <c r="I213" s="84" t="b">
        <v>0</v>
      </c>
      <c r="J213" s="84" t="b">
        <v>0</v>
      </c>
      <c r="K213" s="84" t="b">
        <v>0</v>
      </c>
      <c r="L213" s="84" t="b">
        <v>0</v>
      </c>
    </row>
    <row r="214" spans="1:12" ht="15">
      <c r="A214" s="84" t="s">
        <v>346</v>
      </c>
      <c r="B214" s="84" t="s">
        <v>233</v>
      </c>
      <c r="C214" s="84">
        <v>2</v>
      </c>
      <c r="D214" s="122">
        <v>0.003368577547821351</v>
      </c>
      <c r="E214" s="122">
        <v>1.145066190450235</v>
      </c>
      <c r="F214" s="84" t="s">
        <v>1400</v>
      </c>
      <c r="G214" s="84" t="b">
        <v>0</v>
      </c>
      <c r="H214" s="84" t="b">
        <v>0</v>
      </c>
      <c r="I214" s="84" t="b">
        <v>0</v>
      </c>
      <c r="J214" s="84" t="b">
        <v>0</v>
      </c>
      <c r="K214" s="84" t="b">
        <v>0</v>
      </c>
      <c r="L214" s="84" t="b">
        <v>0</v>
      </c>
    </row>
    <row r="215" spans="1:12" ht="15">
      <c r="A215" s="84" t="s">
        <v>233</v>
      </c>
      <c r="B215" s="84" t="s">
        <v>1390</v>
      </c>
      <c r="C215" s="84">
        <v>2</v>
      </c>
      <c r="D215" s="122">
        <v>0.003368577547821351</v>
      </c>
      <c r="E215" s="122">
        <v>1.7361307974767342</v>
      </c>
      <c r="F215" s="84" t="s">
        <v>1400</v>
      </c>
      <c r="G215" s="84" t="b">
        <v>0</v>
      </c>
      <c r="H215" s="84" t="b">
        <v>0</v>
      </c>
      <c r="I215" s="84" t="b">
        <v>0</v>
      </c>
      <c r="J215" s="84" t="b">
        <v>0</v>
      </c>
      <c r="K215" s="84" t="b">
        <v>0</v>
      </c>
      <c r="L215" s="84" t="b">
        <v>0</v>
      </c>
    </row>
    <row r="216" spans="1:12" ht="15">
      <c r="A216" s="84" t="s">
        <v>1390</v>
      </c>
      <c r="B216" s="84" t="s">
        <v>232</v>
      </c>
      <c r="C216" s="84">
        <v>2</v>
      </c>
      <c r="D216" s="122">
        <v>0.003368577547821351</v>
      </c>
      <c r="E216" s="122">
        <v>1.9579795470930905</v>
      </c>
      <c r="F216" s="84" t="s">
        <v>1400</v>
      </c>
      <c r="G216" s="84" t="b">
        <v>0</v>
      </c>
      <c r="H216" s="84" t="b">
        <v>0</v>
      </c>
      <c r="I216" s="84" t="b">
        <v>0</v>
      </c>
      <c r="J216" s="84" t="b">
        <v>0</v>
      </c>
      <c r="K216" s="84" t="b">
        <v>0</v>
      </c>
      <c r="L216" s="84" t="b">
        <v>0</v>
      </c>
    </row>
    <row r="217" spans="1:12" ht="15">
      <c r="A217" s="84" t="s">
        <v>1391</v>
      </c>
      <c r="B217" s="84" t="s">
        <v>1392</v>
      </c>
      <c r="C217" s="84">
        <v>2</v>
      </c>
      <c r="D217" s="122">
        <v>0.003368577547821351</v>
      </c>
      <c r="E217" s="122">
        <v>2.6111920608684343</v>
      </c>
      <c r="F217" s="84" t="s">
        <v>1400</v>
      </c>
      <c r="G217" s="84" t="b">
        <v>0</v>
      </c>
      <c r="H217" s="84" t="b">
        <v>0</v>
      </c>
      <c r="I217" s="84" t="b">
        <v>0</v>
      </c>
      <c r="J217" s="84" t="b">
        <v>1</v>
      </c>
      <c r="K217" s="84" t="b">
        <v>0</v>
      </c>
      <c r="L217" s="84" t="b">
        <v>0</v>
      </c>
    </row>
    <row r="218" spans="1:12" ht="15">
      <c r="A218" s="84" t="s">
        <v>1392</v>
      </c>
      <c r="B218" s="84" t="s">
        <v>1393</v>
      </c>
      <c r="C218" s="84">
        <v>2</v>
      </c>
      <c r="D218" s="122">
        <v>0.003368577547821351</v>
      </c>
      <c r="E218" s="122">
        <v>2.6111920608684343</v>
      </c>
      <c r="F218" s="84" t="s">
        <v>1400</v>
      </c>
      <c r="G218" s="84" t="b">
        <v>1</v>
      </c>
      <c r="H218" s="84" t="b">
        <v>0</v>
      </c>
      <c r="I218" s="84" t="b">
        <v>0</v>
      </c>
      <c r="J218" s="84" t="b">
        <v>0</v>
      </c>
      <c r="K218" s="84" t="b">
        <v>0</v>
      </c>
      <c r="L218" s="84" t="b">
        <v>0</v>
      </c>
    </row>
    <row r="219" spans="1:12" ht="15">
      <c r="A219" s="84" t="s">
        <v>1393</v>
      </c>
      <c r="B219" s="84" t="s">
        <v>956</v>
      </c>
      <c r="C219" s="84">
        <v>2</v>
      </c>
      <c r="D219" s="122">
        <v>0.003368577547821351</v>
      </c>
      <c r="E219" s="122">
        <v>2.2132520521963968</v>
      </c>
      <c r="F219" s="84" t="s">
        <v>1400</v>
      </c>
      <c r="G219" s="84" t="b">
        <v>0</v>
      </c>
      <c r="H219" s="84" t="b">
        <v>0</v>
      </c>
      <c r="I219" s="84" t="b">
        <v>0</v>
      </c>
      <c r="J219" s="84" t="b">
        <v>0</v>
      </c>
      <c r="K219" s="84" t="b">
        <v>0</v>
      </c>
      <c r="L219" s="84" t="b">
        <v>0</v>
      </c>
    </row>
    <row r="220" spans="1:12" ht="15">
      <c r="A220" s="84" t="s">
        <v>999</v>
      </c>
      <c r="B220" s="84" t="s">
        <v>1394</v>
      </c>
      <c r="C220" s="84">
        <v>2</v>
      </c>
      <c r="D220" s="122">
        <v>0.003368577547821351</v>
      </c>
      <c r="E220" s="122">
        <v>2.310162065204453</v>
      </c>
      <c r="F220" s="84" t="s">
        <v>1400</v>
      </c>
      <c r="G220" s="84" t="b">
        <v>0</v>
      </c>
      <c r="H220" s="84" t="b">
        <v>0</v>
      </c>
      <c r="I220" s="84" t="b">
        <v>0</v>
      </c>
      <c r="J220" s="84" t="b">
        <v>0</v>
      </c>
      <c r="K220" s="84" t="b">
        <v>0</v>
      </c>
      <c r="L220" s="84" t="b">
        <v>0</v>
      </c>
    </row>
    <row r="221" spans="1:12" ht="15">
      <c r="A221" s="84" t="s">
        <v>1394</v>
      </c>
      <c r="B221" s="84" t="s">
        <v>1282</v>
      </c>
      <c r="C221" s="84">
        <v>2</v>
      </c>
      <c r="D221" s="122">
        <v>0.003368577547821351</v>
      </c>
      <c r="E221" s="122">
        <v>2.310162065204453</v>
      </c>
      <c r="F221" s="84" t="s">
        <v>1400</v>
      </c>
      <c r="G221" s="84" t="b">
        <v>0</v>
      </c>
      <c r="H221" s="84" t="b">
        <v>0</v>
      </c>
      <c r="I221" s="84" t="b">
        <v>0</v>
      </c>
      <c r="J221" s="84" t="b">
        <v>0</v>
      </c>
      <c r="K221" s="84" t="b">
        <v>0</v>
      </c>
      <c r="L221" s="84" t="b">
        <v>0</v>
      </c>
    </row>
    <row r="222" spans="1:12" ht="15">
      <c r="A222" s="84" t="s">
        <v>1282</v>
      </c>
      <c r="B222" s="84" t="s">
        <v>1395</v>
      </c>
      <c r="C222" s="84">
        <v>2</v>
      </c>
      <c r="D222" s="122">
        <v>0.003368577547821351</v>
      </c>
      <c r="E222" s="122">
        <v>2.310162065204453</v>
      </c>
      <c r="F222" s="84" t="s">
        <v>1400</v>
      </c>
      <c r="G222" s="84" t="b">
        <v>0</v>
      </c>
      <c r="H222" s="84" t="b">
        <v>0</v>
      </c>
      <c r="I222" s="84" t="b">
        <v>0</v>
      </c>
      <c r="J222" s="84" t="b">
        <v>0</v>
      </c>
      <c r="K222" s="84" t="b">
        <v>0</v>
      </c>
      <c r="L222" s="84" t="b">
        <v>0</v>
      </c>
    </row>
    <row r="223" spans="1:12" ht="15">
      <c r="A223" s="84" t="s">
        <v>1395</v>
      </c>
      <c r="B223" s="84" t="s">
        <v>1396</v>
      </c>
      <c r="C223" s="84">
        <v>2</v>
      </c>
      <c r="D223" s="122">
        <v>0.003368577547821351</v>
      </c>
      <c r="E223" s="122">
        <v>2.6111920608684343</v>
      </c>
      <c r="F223" s="84" t="s">
        <v>1400</v>
      </c>
      <c r="G223" s="84" t="b">
        <v>0</v>
      </c>
      <c r="H223" s="84" t="b">
        <v>0</v>
      </c>
      <c r="I223" s="84" t="b">
        <v>0</v>
      </c>
      <c r="J223" s="84" t="b">
        <v>0</v>
      </c>
      <c r="K223" s="84" t="b">
        <v>0</v>
      </c>
      <c r="L223" s="84" t="b">
        <v>0</v>
      </c>
    </row>
    <row r="224" spans="1:12" ht="15">
      <c r="A224" s="84" t="s">
        <v>1396</v>
      </c>
      <c r="B224" s="84" t="s">
        <v>360</v>
      </c>
      <c r="C224" s="84">
        <v>2</v>
      </c>
      <c r="D224" s="122">
        <v>0.003368577547821351</v>
      </c>
      <c r="E224" s="122">
        <v>2.1340708061487716</v>
      </c>
      <c r="F224" s="84" t="s">
        <v>1400</v>
      </c>
      <c r="G224" s="84" t="b">
        <v>0</v>
      </c>
      <c r="H224" s="84" t="b">
        <v>0</v>
      </c>
      <c r="I224" s="84" t="b">
        <v>0</v>
      </c>
      <c r="J224" s="84" t="b">
        <v>0</v>
      </c>
      <c r="K224" s="84" t="b">
        <v>0</v>
      </c>
      <c r="L224" s="84" t="b">
        <v>0</v>
      </c>
    </row>
    <row r="225" spans="1:12" ht="15">
      <c r="A225" s="84" t="s">
        <v>215</v>
      </c>
      <c r="B225" s="84" t="s">
        <v>1285</v>
      </c>
      <c r="C225" s="84">
        <v>2</v>
      </c>
      <c r="D225" s="122">
        <v>0.003368577547821351</v>
      </c>
      <c r="E225" s="122">
        <v>2.1340708061487716</v>
      </c>
      <c r="F225" s="84" t="s">
        <v>1400</v>
      </c>
      <c r="G225" s="84" t="b">
        <v>0</v>
      </c>
      <c r="H225" s="84" t="b">
        <v>0</v>
      </c>
      <c r="I225" s="84" t="b">
        <v>0</v>
      </c>
      <c r="J225" s="84" t="b">
        <v>0</v>
      </c>
      <c r="K225" s="84" t="b">
        <v>0</v>
      </c>
      <c r="L225" s="84" t="b">
        <v>0</v>
      </c>
    </row>
    <row r="226" spans="1:12" ht="15">
      <c r="A226" s="84" t="s">
        <v>234</v>
      </c>
      <c r="B226" s="84" t="s">
        <v>216</v>
      </c>
      <c r="C226" s="84">
        <v>2</v>
      </c>
      <c r="D226" s="122">
        <v>0.003368577547821351</v>
      </c>
      <c r="E226" s="122">
        <v>2.1340708061487716</v>
      </c>
      <c r="F226" s="84" t="s">
        <v>1400</v>
      </c>
      <c r="G226" s="84" t="b">
        <v>0</v>
      </c>
      <c r="H226" s="84" t="b">
        <v>0</v>
      </c>
      <c r="I226" s="84" t="b">
        <v>0</v>
      </c>
      <c r="J226" s="84" t="b">
        <v>0</v>
      </c>
      <c r="K226" s="84" t="b">
        <v>0</v>
      </c>
      <c r="L226" s="84" t="b">
        <v>0</v>
      </c>
    </row>
    <row r="227" spans="1:12" ht="15">
      <c r="A227" s="84" t="s">
        <v>216</v>
      </c>
      <c r="B227" s="84" t="s">
        <v>1397</v>
      </c>
      <c r="C227" s="84">
        <v>2</v>
      </c>
      <c r="D227" s="122">
        <v>0.003368577547821351</v>
      </c>
      <c r="E227" s="122">
        <v>2.2132520521963968</v>
      </c>
      <c r="F227" s="84" t="s">
        <v>1400</v>
      </c>
      <c r="G227" s="84" t="b">
        <v>0</v>
      </c>
      <c r="H227" s="84" t="b">
        <v>0</v>
      </c>
      <c r="I227" s="84" t="b">
        <v>0</v>
      </c>
      <c r="J227" s="84" t="b">
        <v>0</v>
      </c>
      <c r="K227" s="84" t="b">
        <v>0</v>
      </c>
      <c r="L227" s="84" t="b">
        <v>0</v>
      </c>
    </row>
    <row r="228" spans="1:12" ht="15">
      <c r="A228" s="84" t="s">
        <v>215</v>
      </c>
      <c r="B228" s="84" t="s">
        <v>1287</v>
      </c>
      <c r="C228" s="84">
        <v>2</v>
      </c>
      <c r="D228" s="122">
        <v>0.003368577547821351</v>
      </c>
      <c r="E228" s="122">
        <v>2.1340708061487716</v>
      </c>
      <c r="F228" s="84" t="s">
        <v>1400</v>
      </c>
      <c r="G228" s="84" t="b">
        <v>0</v>
      </c>
      <c r="H228" s="84" t="b">
        <v>0</v>
      </c>
      <c r="I228" s="84" t="b">
        <v>0</v>
      </c>
      <c r="J228" s="84" t="b">
        <v>0</v>
      </c>
      <c r="K228" s="84" t="b">
        <v>0</v>
      </c>
      <c r="L228" s="84" t="b">
        <v>0</v>
      </c>
    </row>
    <row r="229" spans="1:12" ht="15">
      <c r="A229" s="84" t="s">
        <v>358</v>
      </c>
      <c r="B229" s="84" t="s">
        <v>1306</v>
      </c>
      <c r="C229" s="84">
        <v>2</v>
      </c>
      <c r="D229" s="122">
        <v>0.003368577547821351</v>
      </c>
      <c r="E229" s="122">
        <v>1.7361307974767342</v>
      </c>
      <c r="F229" s="84" t="s">
        <v>1400</v>
      </c>
      <c r="G229" s="84" t="b">
        <v>0</v>
      </c>
      <c r="H229" s="84" t="b">
        <v>0</v>
      </c>
      <c r="I229" s="84" t="b">
        <v>0</v>
      </c>
      <c r="J229" s="84" t="b">
        <v>0</v>
      </c>
      <c r="K229" s="84" t="b">
        <v>0</v>
      </c>
      <c r="L229" s="84" t="b">
        <v>0</v>
      </c>
    </row>
    <row r="230" spans="1:12" ht="15">
      <c r="A230" s="84" t="s">
        <v>995</v>
      </c>
      <c r="B230" s="84" t="s">
        <v>996</v>
      </c>
      <c r="C230" s="84">
        <v>6</v>
      </c>
      <c r="D230" s="122">
        <v>0.009609128035478975</v>
      </c>
      <c r="E230" s="122">
        <v>1.7136105305189089</v>
      </c>
      <c r="F230" s="84" t="s">
        <v>887</v>
      </c>
      <c r="G230" s="84" t="b">
        <v>0</v>
      </c>
      <c r="H230" s="84" t="b">
        <v>0</v>
      </c>
      <c r="I230" s="84" t="b">
        <v>0</v>
      </c>
      <c r="J230" s="84" t="b">
        <v>0</v>
      </c>
      <c r="K230" s="84" t="b">
        <v>0</v>
      </c>
      <c r="L230" s="84" t="b">
        <v>0</v>
      </c>
    </row>
    <row r="231" spans="1:12" ht="15">
      <c r="A231" s="84" t="s">
        <v>992</v>
      </c>
      <c r="B231" s="84" t="s">
        <v>348</v>
      </c>
      <c r="C231" s="84">
        <v>6</v>
      </c>
      <c r="D231" s="122">
        <v>0.009609128035478975</v>
      </c>
      <c r="E231" s="122">
        <v>1.3826173114774845</v>
      </c>
      <c r="F231" s="84" t="s">
        <v>887</v>
      </c>
      <c r="G231" s="84" t="b">
        <v>0</v>
      </c>
      <c r="H231" s="84" t="b">
        <v>0</v>
      </c>
      <c r="I231" s="84" t="b">
        <v>0</v>
      </c>
      <c r="J231" s="84" t="b">
        <v>0</v>
      </c>
      <c r="K231" s="84" t="b">
        <v>0</v>
      </c>
      <c r="L231" s="84" t="b">
        <v>0</v>
      </c>
    </row>
    <row r="232" spans="1:12" ht="15">
      <c r="A232" s="84" t="s">
        <v>953</v>
      </c>
      <c r="B232" s="84" t="s">
        <v>954</v>
      </c>
      <c r="C232" s="84">
        <v>5</v>
      </c>
      <c r="D232" s="122">
        <v>0.009030620211059675</v>
      </c>
      <c r="E232" s="122">
        <v>1.7805573201495222</v>
      </c>
      <c r="F232" s="84" t="s">
        <v>887</v>
      </c>
      <c r="G232" s="84" t="b">
        <v>0</v>
      </c>
      <c r="H232" s="84" t="b">
        <v>0</v>
      </c>
      <c r="I232" s="84" t="b">
        <v>0</v>
      </c>
      <c r="J232" s="84" t="b">
        <v>0</v>
      </c>
      <c r="K232" s="84" t="b">
        <v>0</v>
      </c>
      <c r="L232" s="84" t="b">
        <v>0</v>
      </c>
    </row>
    <row r="233" spans="1:12" ht="15">
      <c r="A233" s="84" t="s">
        <v>348</v>
      </c>
      <c r="B233" s="84" t="s">
        <v>1277</v>
      </c>
      <c r="C233" s="84">
        <v>4</v>
      </c>
      <c r="D233" s="122">
        <v>0.008226150050067962</v>
      </c>
      <c r="E233" s="122">
        <v>1.479527324485541</v>
      </c>
      <c r="F233" s="84" t="s">
        <v>887</v>
      </c>
      <c r="G233" s="84" t="b">
        <v>0</v>
      </c>
      <c r="H233" s="84" t="b">
        <v>0</v>
      </c>
      <c r="I233" s="84" t="b">
        <v>0</v>
      </c>
      <c r="J233" s="84" t="b">
        <v>1</v>
      </c>
      <c r="K233" s="84" t="b">
        <v>0</v>
      </c>
      <c r="L233" s="84" t="b">
        <v>0</v>
      </c>
    </row>
    <row r="234" spans="1:12" ht="15">
      <c r="A234" s="84" t="s">
        <v>1277</v>
      </c>
      <c r="B234" s="84" t="s">
        <v>1278</v>
      </c>
      <c r="C234" s="84">
        <v>4</v>
      </c>
      <c r="D234" s="122">
        <v>0.008226150050067962</v>
      </c>
      <c r="E234" s="122">
        <v>1.9566485792052033</v>
      </c>
      <c r="F234" s="84" t="s">
        <v>887</v>
      </c>
      <c r="G234" s="84" t="b">
        <v>1</v>
      </c>
      <c r="H234" s="84" t="b">
        <v>0</v>
      </c>
      <c r="I234" s="84" t="b">
        <v>0</v>
      </c>
      <c r="J234" s="84" t="b">
        <v>0</v>
      </c>
      <c r="K234" s="84" t="b">
        <v>0</v>
      </c>
      <c r="L234" s="84" t="b">
        <v>0</v>
      </c>
    </row>
    <row r="235" spans="1:12" ht="15">
      <c r="A235" s="84" t="s">
        <v>1272</v>
      </c>
      <c r="B235" s="84" t="s">
        <v>1270</v>
      </c>
      <c r="C235" s="84">
        <v>4</v>
      </c>
      <c r="D235" s="122">
        <v>0.008226150050067962</v>
      </c>
      <c r="E235" s="122">
        <v>1.9566485792052033</v>
      </c>
      <c r="F235" s="84" t="s">
        <v>887</v>
      </c>
      <c r="G235" s="84" t="b">
        <v>0</v>
      </c>
      <c r="H235" s="84" t="b">
        <v>0</v>
      </c>
      <c r="I235" s="84" t="b">
        <v>0</v>
      </c>
      <c r="J235" s="84" t="b">
        <v>0</v>
      </c>
      <c r="K235" s="84" t="b">
        <v>0</v>
      </c>
      <c r="L235" s="84" t="b">
        <v>0</v>
      </c>
    </row>
    <row r="236" spans="1:12" ht="15">
      <c r="A236" s="84" t="s">
        <v>230</v>
      </c>
      <c r="B236" s="84" t="s">
        <v>233</v>
      </c>
      <c r="C236" s="84">
        <v>3</v>
      </c>
      <c r="D236" s="122">
        <v>0.007138129875599808</v>
      </c>
      <c r="E236" s="122">
        <v>1.4125805348549276</v>
      </c>
      <c r="F236" s="84" t="s">
        <v>887</v>
      </c>
      <c r="G236" s="84" t="b">
        <v>0</v>
      </c>
      <c r="H236" s="84" t="b">
        <v>0</v>
      </c>
      <c r="I236" s="84" t="b">
        <v>0</v>
      </c>
      <c r="J236" s="84" t="b">
        <v>0</v>
      </c>
      <c r="K236" s="84" t="b">
        <v>0</v>
      </c>
      <c r="L236" s="84" t="b">
        <v>0</v>
      </c>
    </row>
    <row r="237" spans="1:12" ht="15">
      <c r="A237" s="84" t="s">
        <v>957</v>
      </c>
      <c r="B237" s="84" t="s">
        <v>358</v>
      </c>
      <c r="C237" s="84">
        <v>3</v>
      </c>
      <c r="D237" s="122">
        <v>0.007138129875599808</v>
      </c>
      <c r="E237" s="122">
        <v>1.4337698339248657</v>
      </c>
      <c r="F237" s="84" t="s">
        <v>887</v>
      </c>
      <c r="G237" s="84" t="b">
        <v>0</v>
      </c>
      <c r="H237" s="84" t="b">
        <v>0</v>
      </c>
      <c r="I237" s="84" t="b">
        <v>0</v>
      </c>
      <c r="J237" s="84" t="b">
        <v>0</v>
      </c>
      <c r="K237" s="84" t="b">
        <v>0</v>
      </c>
      <c r="L237" s="84" t="b">
        <v>0</v>
      </c>
    </row>
    <row r="238" spans="1:12" ht="15">
      <c r="A238" s="84" t="s">
        <v>230</v>
      </c>
      <c r="B238" s="84" t="s">
        <v>348</v>
      </c>
      <c r="C238" s="84">
        <v>2</v>
      </c>
      <c r="D238" s="122">
        <v>0.00566878559694086</v>
      </c>
      <c r="E238" s="122">
        <v>1.0146405261828901</v>
      </c>
      <c r="F238" s="84" t="s">
        <v>887</v>
      </c>
      <c r="G238" s="84" t="b">
        <v>0</v>
      </c>
      <c r="H238" s="84" t="b">
        <v>0</v>
      </c>
      <c r="I238" s="84" t="b">
        <v>0</v>
      </c>
      <c r="J238" s="84" t="b">
        <v>0</v>
      </c>
      <c r="K238" s="84" t="b">
        <v>0</v>
      </c>
      <c r="L238" s="84" t="b">
        <v>0</v>
      </c>
    </row>
    <row r="239" spans="1:12" ht="15">
      <c r="A239" s="84" t="s">
        <v>1278</v>
      </c>
      <c r="B239" s="84" t="s">
        <v>1291</v>
      </c>
      <c r="C239" s="84">
        <v>2</v>
      </c>
      <c r="D239" s="122">
        <v>0.00566878559694086</v>
      </c>
      <c r="E239" s="122">
        <v>1.780557320149522</v>
      </c>
      <c r="F239" s="84" t="s">
        <v>887</v>
      </c>
      <c r="G239" s="84" t="b">
        <v>0</v>
      </c>
      <c r="H239" s="84" t="b">
        <v>0</v>
      </c>
      <c r="I239" s="84" t="b">
        <v>0</v>
      </c>
      <c r="J239" s="84" t="b">
        <v>0</v>
      </c>
      <c r="K239" s="84" t="b">
        <v>0</v>
      </c>
      <c r="L239" s="84" t="b">
        <v>0</v>
      </c>
    </row>
    <row r="240" spans="1:12" ht="15">
      <c r="A240" s="84" t="s">
        <v>1291</v>
      </c>
      <c r="B240" s="84" t="s">
        <v>1315</v>
      </c>
      <c r="C240" s="84">
        <v>2</v>
      </c>
      <c r="D240" s="122">
        <v>0.00566878559694086</v>
      </c>
      <c r="E240" s="122">
        <v>2.081587315813503</v>
      </c>
      <c r="F240" s="84" t="s">
        <v>887</v>
      </c>
      <c r="G240" s="84" t="b">
        <v>0</v>
      </c>
      <c r="H240" s="84" t="b">
        <v>0</v>
      </c>
      <c r="I240" s="84" t="b">
        <v>0</v>
      </c>
      <c r="J240" s="84" t="b">
        <v>0</v>
      </c>
      <c r="K240" s="84" t="b">
        <v>0</v>
      </c>
      <c r="L240" s="84" t="b">
        <v>0</v>
      </c>
    </row>
    <row r="241" spans="1:12" ht="15">
      <c r="A241" s="84" t="s">
        <v>1315</v>
      </c>
      <c r="B241" s="84" t="s">
        <v>250</v>
      </c>
      <c r="C241" s="84">
        <v>2</v>
      </c>
      <c r="D241" s="122">
        <v>0.00566878559694086</v>
      </c>
      <c r="E241" s="122">
        <v>2.081587315813503</v>
      </c>
      <c r="F241" s="84" t="s">
        <v>887</v>
      </c>
      <c r="G241" s="84" t="b">
        <v>0</v>
      </c>
      <c r="H241" s="84" t="b">
        <v>0</v>
      </c>
      <c r="I241" s="84" t="b">
        <v>0</v>
      </c>
      <c r="J241" s="84" t="b">
        <v>0</v>
      </c>
      <c r="K241" s="84" t="b">
        <v>0</v>
      </c>
      <c r="L241" s="84" t="b">
        <v>0</v>
      </c>
    </row>
    <row r="242" spans="1:12" ht="15">
      <c r="A242" s="84" t="s">
        <v>250</v>
      </c>
      <c r="B242" s="84" t="s">
        <v>1272</v>
      </c>
      <c r="C242" s="84">
        <v>2</v>
      </c>
      <c r="D242" s="122">
        <v>0.00566878559694086</v>
      </c>
      <c r="E242" s="122">
        <v>1.780557320149522</v>
      </c>
      <c r="F242" s="84" t="s">
        <v>887</v>
      </c>
      <c r="G242" s="84" t="b">
        <v>0</v>
      </c>
      <c r="H242" s="84" t="b">
        <v>0</v>
      </c>
      <c r="I242" s="84" t="b">
        <v>0</v>
      </c>
      <c r="J242" s="84" t="b">
        <v>0</v>
      </c>
      <c r="K242" s="84" t="b">
        <v>0</v>
      </c>
      <c r="L242" s="84" t="b">
        <v>0</v>
      </c>
    </row>
    <row r="243" spans="1:12" ht="15">
      <c r="A243" s="84" t="s">
        <v>1270</v>
      </c>
      <c r="B243" s="84" t="s">
        <v>992</v>
      </c>
      <c r="C243" s="84">
        <v>2</v>
      </c>
      <c r="D243" s="122">
        <v>0.00566878559694086</v>
      </c>
      <c r="E243" s="122">
        <v>1.3034360654298596</v>
      </c>
      <c r="F243" s="84" t="s">
        <v>887</v>
      </c>
      <c r="G243" s="84" t="b">
        <v>0</v>
      </c>
      <c r="H243" s="84" t="b">
        <v>0</v>
      </c>
      <c r="I243" s="84" t="b">
        <v>0</v>
      </c>
      <c r="J243" s="84" t="b">
        <v>0</v>
      </c>
      <c r="K243" s="84" t="b">
        <v>0</v>
      </c>
      <c r="L243" s="84" t="b">
        <v>0</v>
      </c>
    </row>
    <row r="244" spans="1:12" ht="15">
      <c r="A244" s="84" t="s">
        <v>992</v>
      </c>
      <c r="B244" s="84" t="s">
        <v>1292</v>
      </c>
      <c r="C244" s="84">
        <v>2</v>
      </c>
      <c r="D244" s="122">
        <v>0.00566878559694086</v>
      </c>
      <c r="E244" s="122">
        <v>1.4283748020381597</v>
      </c>
      <c r="F244" s="84" t="s">
        <v>887</v>
      </c>
      <c r="G244" s="84" t="b">
        <v>0</v>
      </c>
      <c r="H244" s="84" t="b">
        <v>0</v>
      </c>
      <c r="I244" s="84" t="b">
        <v>0</v>
      </c>
      <c r="J244" s="84" t="b">
        <v>0</v>
      </c>
      <c r="K244" s="84" t="b">
        <v>0</v>
      </c>
      <c r="L244" s="84" t="b">
        <v>0</v>
      </c>
    </row>
    <row r="245" spans="1:12" ht="15">
      <c r="A245" s="84" t="s">
        <v>1292</v>
      </c>
      <c r="B245" s="84" t="s">
        <v>1293</v>
      </c>
      <c r="C245" s="84">
        <v>2</v>
      </c>
      <c r="D245" s="122">
        <v>0.00566878559694086</v>
      </c>
      <c r="E245" s="122">
        <v>1.905496056757822</v>
      </c>
      <c r="F245" s="84" t="s">
        <v>887</v>
      </c>
      <c r="G245" s="84" t="b">
        <v>0</v>
      </c>
      <c r="H245" s="84" t="b">
        <v>0</v>
      </c>
      <c r="I245" s="84" t="b">
        <v>0</v>
      </c>
      <c r="J245" s="84" t="b">
        <v>0</v>
      </c>
      <c r="K245" s="84" t="b">
        <v>0</v>
      </c>
      <c r="L245" s="84" t="b">
        <v>0</v>
      </c>
    </row>
    <row r="246" spans="1:12" ht="15">
      <c r="A246" s="84" t="s">
        <v>1293</v>
      </c>
      <c r="B246" s="84" t="s">
        <v>1316</v>
      </c>
      <c r="C246" s="84">
        <v>2</v>
      </c>
      <c r="D246" s="122">
        <v>0.00566878559694086</v>
      </c>
      <c r="E246" s="122">
        <v>2.081587315813503</v>
      </c>
      <c r="F246" s="84" t="s">
        <v>887</v>
      </c>
      <c r="G246" s="84" t="b">
        <v>0</v>
      </c>
      <c r="H246" s="84" t="b">
        <v>0</v>
      </c>
      <c r="I246" s="84" t="b">
        <v>0</v>
      </c>
      <c r="J246" s="84" t="b">
        <v>0</v>
      </c>
      <c r="K246" s="84" t="b">
        <v>0</v>
      </c>
      <c r="L246" s="84" t="b">
        <v>0</v>
      </c>
    </row>
    <row r="247" spans="1:12" ht="15">
      <c r="A247" s="84" t="s">
        <v>1316</v>
      </c>
      <c r="B247" s="84" t="s">
        <v>1279</v>
      </c>
      <c r="C247" s="84">
        <v>2</v>
      </c>
      <c r="D247" s="122">
        <v>0.00566878559694086</v>
      </c>
      <c r="E247" s="122">
        <v>1.9566485792052033</v>
      </c>
      <c r="F247" s="84" t="s">
        <v>887</v>
      </c>
      <c r="G247" s="84" t="b">
        <v>0</v>
      </c>
      <c r="H247" s="84" t="b">
        <v>0</v>
      </c>
      <c r="I247" s="84" t="b">
        <v>0</v>
      </c>
      <c r="J247" s="84" t="b">
        <v>0</v>
      </c>
      <c r="K247" s="84" t="b">
        <v>0</v>
      </c>
      <c r="L247" s="84" t="b">
        <v>0</v>
      </c>
    </row>
    <row r="248" spans="1:12" ht="15">
      <c r="A248" s="84" t="s">
        <v>1020</v>
      </c>
      <c r="B248" s="84" t="s">
        <v>1021</v>
      </c>
      <c r="C248" s="84">
        <v>2</v>
      </c>
      <c r="D248" s="122">
        <v>0.00566878559694086</v>
      </c>
      <c r="E248" s="122">
        <v>2.2576785748691846</v>
      </c>
      <c r="F248" s="84" t="s">
        <v>887</v>
      </c>
      <c r="G248" s="84" t="b">
        <v>0</v>
      </c>
      <c r="H248" s="84" t="b">
        <v>0</v>
      </c>
      <c r="I248" s="84" t="b">
        <v>0</v>
      </c>
      <c r="J248" s="84" t="b">
        <v>0</v>
      </c>
      <c r="K248" s="84" t="b">
        <v>0</v>
      </c>
      <c r="L248" s="84" t="b">
        <v>0</v>
      </c>
    </row>
    <row r="249" spans="1:12" ht="15">
      <c r="A249" s="84" t="s">
        <v>996</v>
      </c>
      <c r="B249" s="84" t="s">
        <v>346</v>
      </c>
      <c r="C249" s="84">
        <v>2</v>
      </c>
      <c r="D249" s="122">
        <v>0.00566878559694086</v>
      </c>
      <c r="E249" s="122">
        <v>1.479527324485541</v>
      </c>
      <c r="F249" s="84" t="s">
        <v>887</v>
      </c>
      <c r="G249" s="84" t="b">
        <v>0</v>
      </c>
      <c r="H249" s="84" t="b">
        <v>0</v>
      </c>
      <c r="I249" s="84" t="b">
        <v>0</v>
      </c>
      <c r="J249" s="84" t="b">
        <v>0</v>
      </c>
      <c r="K249" s="84" t="b">
        <v>0</v>
      </c>
      <c r="L249" s="84" t="b">
        <v>0</v>
      </c>
    </row>
    <row r="250" spans="1:12" ht="15">
      <c r="A250" s="84" t="s">
        <v>1366</v>
      </c>
      <c r="B250" s="84" t="s">
        <v>1367</v>
      </c>
      <c r="C250" s="84">
        <v>2</v>
      </c>
      <c r="D250" s="122">
        <v>0.00566878559694086</v>
      </c>
      <c r="E250" s="122">
        <v>2.2576785748691846</v>
      </c>
      <c r="F250" s="84" t="s">
        <v>887</v>
      </c>
      <c r="G250" s="84" t="b">
        <v>1</v>
      </c>
      <c r="H250" s="84" t="b">
        <v>0</v>
      </c>
      <c r="I250" s="84" t="b">
        <v>0</v>
      </c>
      <c r="J250" s="84" t="b">
        <v>1</v>
      </c>
      <c r="K250" s="84" t="b">
        <v>0</v>
      </c>
      <c r="L250" s="84" t="b">
        <v>0</v>
      </c>
    </row>
    <row r="251" spans="1:12" ht="15">
      <c r="A251" s="84" t="s">
        <v>1367</v>
      </c>
      <c r="B251" s="84" t="s">
        <v>953</v>
      </c>
      <c r="C251" s="84">
        <v>2</v>
      </c>
      <c r="D251" s="122">
        <v>0.00566878559694086</v>
      </c>
      <c r="E251" s="122">
        <v>1.8597385661971468</v>
      </c>
      <c r="F251" s="84" t="s">
        <v>887</v>
      </c>
      <c r="G251" s="84" t="b">
        <v>1</v>
      </c>
      <c r="H251" s="84" t="b">
        <v>0</v>
      </c>
      <c r="I251" s="84" t="b">
        <v>0</v>
      </c>
      <c r="J251" s="84" t="b">
        <v>0</v>
      </c>
      <c r="K251" s="84" t="b">
        <v>0</v>
      </c>
      <c r="L251" s="84" t="b">
        <v>0</v>
      </c>
    </row>
    <row r="252" spans="1:12" ht="15">
      <c r="A252" s="84" t="s">
        <v>1318</v>
      </c>
      <c r="B252" s="84" t="s">
        <v>1275</v>
      </c>
      <c r="C252" s="84">
        <v>2</v>
      </c>
      <c r="D252" s="122">
        <v>0.00566878559694086</v>
      </c>
      <c r="E252" s="122">
        <v>1.8597385661971468</v>
      </c>
      <c r="F252" s="84" t="s">
        <v>887</v>
      </c>
      <c r="G252" s="84" t="b">
        <v>0</v>
      </c>
      <c r="H252" s="84" t="b">
        <v>0</v>
      </c>
      <c r="I252" s="84" t="b">
        <v>0</v>
      </c>
      <c r="J252" s="84" t="b">
        <v>0</v>
      </c>
      <c r="K252" s="84" t="b">
        <v>0</v>
      </c>
      <c r="L252" s="84" t="b">
        <v>0</v>
      </c>
    </row>
    <row r="253" spans="1:12" ht="15">
      <c r="A253" s="84" t="s">
        <v>1275</v>
      </c>
      <c r="B253" s="84" t="s">
        <v>1369</v>
      </c>
      <c r="C253" s="84">
        <v>2</v>
      </c>
      <c r="D253" s="122">
        <v>0.00566878559694086</v>
      </c>
      <c r="E253" s="122">
        <v>1.8597385661971468</v>
      </c>
      <c r="F253" s="84" t="s">
        <v>887</v>
      </c>
      <c r="G253" s="84" t="b">
        <v>0</v>
      </c>
      <c r="H253" s="84" t="b">
        <v>0</v>
      </c>
      <c r="I253" s="84" t="b">
        <v>0</v>
      </c>
      <c r="J253" s="84" t="b">
        <v>0</v>
      </c>
      <c r="K253" s="84" t="b">
        <v>0</v>
      </c>
      <c r="L253" s="84" t="b">
        <v>0</v>
      </c>
    </row>
    <row r="254" spans="1:12" ht="15">
      <c r="A254" s="84" t="s">
        <v>1280</v>
      </c>
      <c r="B254" s="84" t="s">
        <v>993</v>
      </c>
      <c r="C254" s="84">
        <v>2</v>
      </c>
      <c r="D254" s="122">
        <v>0.00566878559694086</v>
      </c>
      <c r="E254" s="122">
        <v>1.4125805348549276</v>
      </c>
      <c r="F254" s="84" t="s">
        <v>887</v>
      </c>
      <c r="G254" s="84" t="b">
        <v>0</v>
      </c>
      <c r="H254" s="84" t="b">
        <v>0</v>
      </c>
      <c r="I254" s="84" t="b">
        <v>0</v>
      </c>
      <c r="J254" s="84" t="b">
        <v>0</v>
      </c>
      <c r="K254" s="84" t="b">
        <v>0</v>
      </c>
      <c r="L254" s="84" t="b">
        <v>0</v>
      </c>
    </row>
    <row r="255" spans="1:12" ht="15">
      <c r="A255" s="84" t="s">
        <v>1303</v>
      </c>
      <c r="B255" s="84" t="s">
        <v>1362</v>
      </c>
      <c r="C255" s="84">
        <v>2</v>
      </c>
      <c r="D255" s="122">
        <v>0.00566878559694086</v>
      </c>
      <c r="E255" s="122">
        <v>2.081587315813503</v>
      </c>
      <c r="F255" s="84" t="s">
        <v>887</v>
      </c>
      <c r="G255" s="84" t="b">
        <v>0</v>
      </c>
      <c r="H255" s="84" t="b">
        <v>0</v>
      </c>
      <c r="I255" s="84" t="b">
        <v>0</v>
      </c>
      <c r="J255" s="84" t="b">
        <v>0</v>
      </c>
      <c r="K255" s="84" t="b">
        <v>0</v>
      </c>
      <c r="L255" s="84" t="b">
        <v>0</v>
      </c>
    </row>
    <row r="256" spans="1:12" ht="15">
      <c r="A256" s="84" t="s">
        <v>1362</v>
      </c>
      <c r="B256" s="84" t="s">
        <v>1290</v>
      </c>
      <c r="C256" s="84">
        <v>2</v>
      </c>
      <c r="D256" s="122">
        <v>0.00566878559694086</v>
      </c>
      <c r="E256" s="122">
        <v>2.2576785748691846</v>
      </c>
      <c r="F256" s="84" t="s">
        <v>887</v>
      </c>
      <c r="G256" s="84" t="b">
        <v>0</v>
      </c>
      <c r="H256" s="84" t="b">
        <v>0</v>
      </c>
      <c r="I256" s="84" t="b">
        <v>0</v>
      </c>
      <c r="J256" s="84" t="b">
        <v>0</v>
      </c>
      <c r="K256" s="84" t="b">
        <v>0</v>
      </c>
      <c r="L256" s="84" t="b">
        <v>0</v>
      </c>
    </row>
    <row r="257" spans="1:12" ht="15">
      <c r="A257" s="84" t="s">
        <v>1290</v>
      </c>
      <c r="B257" s="84" t="s">
        <v>1279</v>
      </c>
      <c r="C257" s="84">
        <v>2</v>
      </c>
      <c r="D257" s="122">
        <v>0.00566878559694086</v>
      </c>
      <c r="E257" s="122">
        <v>1.9566485792052033</v>
      </c>
      <c r="F257" s="84" t="s">
        <v>887</v>
      </c>
      <c r="G257" s="84" t="b">
        <v>0</v>
      </c>
      <c r="H257" s="84" t="b">
        <v>0</v>
      </c>
      <c r="I257" s="84" t="b">
        <v>0</v>
      </c>
      <c r="J257" s="84" t="b">
        <v>0</v>
      </c>
      <c r="K257" s="84" t="b">
        <v>0</v>
      </c>
      <c r="L257" s="84" t="b">
        <v>0</v>
      </c>
    </row>
    <row r="258" spans="1:12" ht="15">
      <c r="A258" s="84" t="s">
        <v>1279</v>
      </c>
      <c r="B258" s="84" t="s">
        <v>358</v>
      </c>
      <c r="C258" s="84">
        <v>2</v>
      </c>
      <c r="D258" s="122">
        <v>0.00566878559694086</v>
      </c>
      <c r="E258" s="122">
        <v>1.2576785748691846</v>
      </c>
      <c r="F258" s="84" t="s">
        <v>887</v>
      </c>
      <c r="G258" s="84" t="b">
        <v>0</v>
      </c>
      <c r="H258" s="84" t="b">
        <v>0</v>
      </c>
      <c r="I258" s="84" t="b">
        <v>0</v>
      </c>
      <c r="J258" s="84" t="b">
        <v>0</v>
      </c>
      <c r="K258" s="84" t="b">
        <v>0</v>
      </c>
      <c r="L258" s="84" t="b">
        <v>0</v>
      </c>
    </row>
    <row r="259" spans="1:12" ht="15">
      <c r="A259" s="84" t="s">
        <v>358</v>
      </c>
      <c r="B259" s="84" t="s">
        <v>1363</v>
      </c>
      <c r="C259" s="84">
        <v>2</v>
      </c>
      <c r="D259" s="122">
        <v>0.00566878559694086</v>
      </c>
      <c r="E259" s="122">
        <v>1.780557320149522</v>
      </c>
      <c r="F259" s="84" t="s">
        <v>887</v>
      </c>
      <c r="G259" s="84" t="b">
        <v>0</v>
      </c>
      <c r="H259" s="84" t="b">
        <v>0</v>
      </c>
      <c r="I259" s="84" t="b">
        <v>0</v>
      </c>
      <c r="J259" s="84" t="b">
        <v>0</v>
      </c>
      <c r="K259" s="84" t="b">
        <v>0</v>
      </c>
      <c r="L259" s="84" t="b">
        <v>0</v>
      </c>
    </row>
    <row r="260" spans="1:12" ht="15">
      <c r="A260" s="84" t="s">
        <v>1363</v>
      </c>
      <c r="B260" s="84" t="s">
        <v>959</v>
      </c>
      <c r="C260" s="84">
        <v>2</v>
      </c>
      <c r="D260" s="122">
        <v>0.00566878559694086</v>
      </c>
      <c r="E260" s="122">
        <v>2.081587315813503</v>
      </c>
      <c r="F260" s="84" t="s">
        <v>887</v>
      </c>
      <c r="G260" s="84" t="b">
        <v>0</v>
      </c>
      <c r="H260" s="84" t="b">
        <v>0</v>
      </c>
      <c r="I260" s="84" t="b">
        <v>0</v>
      </c>
      <c r="J260" s="84" t="b">
        <v>0</v>
      </c>
      <c r="K260" s="84" t="b">
        <v>0</v>
      </c>
      <c r="L260" s="84" t="b">
        <v>0</v>
      </c>
    </row>
    <row r="261" spans="1:12" ht="15">
      <c r="A261" s="84" t="s">
        <v>959</v>
      </c>
      <c r="B261" s="84" t="s">
        <v>1304</v>
      </c>
      <c r="C261" s="84">
        <v>2</v>
      </c>
      <c r="D261" s="122">
        <v>0.00566878559694086</v>
      </c>
      <c r="E261" s="122">
        <v>2.081587315813503</v>
      </c>
      <c r="F261" s="84" t="s">
        <v>887</v>
      </c>
      <c r="G261" s="84" t="b">
        <v>0</v>
      </c>
      <c r="H261" s="84" t="b">
        <v>0</v>
      </c>
      <c r="I261" s="84" t="b">
        <v>0</v>
      </c>
      <c r="J261" s="84" t="b">
        <v>0</v>
      </c>
      <c r="K261" s="84" t="b">
        <v>0</v>
      </c>
      <c r="L261" s="84" t="b">
        <v>0</v>
      </c>
    </row>
    <row r="262" spans="1:12" ht="15">
      <c r="A262" s="84" t="s">
        <v>348</v>
      </c>
      <c r="B262" s="84" t="s">
        <v>993</v>
      </c>
      <c r="C262" s="84">
        <v>2</v>
      </c>
      <c r="D262" s="122">
        <v>0.00566878559694086</v>
      </c>
      <c r="E262" s="122">
        <v>0.9354592801352652</v>
      </c>
      <c r="F262" s="84" t="s">
        <v>887</v>
      </c>
      <c r="G262" s="84" t="b">
        <v>0</v>
      </c>
      <c r="H262" s="84" t="b">
        <v>0</v>
      </c>
      <c r="I262" s="84" t="b">
        <v>0</v>
      </c>
      <c r="J262" s="84" t="b">
        <v>0</v>
      </c>
      <c r="K262" s="84" t="b">
        <v>0</v>
      </c>
      <c r="L262" s="84" t="b">
        <v>0</v>
      </c>
    </row>
    <row r="263" spans="1:12" ht="15">
      <c r="A263" s="84" t="s">
        <v>993</v>
      </c>
      <c r="B263" s="84" t="s">
        <v>1283</v>
      </c>
      <c r="C263" s="84">
        <v>2</v>
      </c>
      <c r="D263" s="122">
        <v>0.00566878559694086</v>
      </c>
      <c r="E263" s="122">
        <v>1.5375192714632275</v>
      </c>
      <c r="F263" s="84" t="s">
        <v>887</v>
      </c>
      <c r="G263" s="84" t="b">
        <v>0</v>
      </c>
      <c r="H263" s="84" t="b">
        <v>0</v>
      </c>
      <c r="I263" s="84" t="b">
        <v>0</v>
      </c>
      <c r="J263" s="84" t="b">
        <v>0</v>
      </c>
      <c r="K263" s="84" t="b">
        <v>0</v>
      </c>
      <c r="L263" s="84" t="b">
        <v>0</v>
      </c>
    </row>
    <row r="264" spans="1:12" ht="15">
      <c r="A264" s="84" t="s">
        <v>1283</v>
      </c>
      <c r="B264" s="84" t="s">
        <v>1356</v>
      </c>
      <c r="C264" s="84">
        <v>2</v>
      </c>
      <c r="D264" s="122">
        <v>0.00566878559694086</v>
      </c>
      <c r="E264" s="122">
        <v>2.081587315813503</v>
      </c>
      <c r="F264" s="84" t="s">
        <v>887</v>
      </c>
      <c r="G264" s="84" t="b">
        <v>0</v>
      </c>
      <c r="H264" s="84" t="b">
        <v>0</v>
      </c>
      <c r="I264" s="84" t="b">
        <v>0</v>
      </c>
      <c r="J264" s="84" t="b">
        <v>0</v>
      </c>
      <c r="K264" s="84" t="b">
        <v>0</v>
      </c>
      <c r="L264" s="84" t="b">
        <v>0</v>
      </c>
    </row>
    <row r="265" spans="1:12" ht="15">
      <c r="A265" s="84" t="s">
        <v>1356</v>
      </c>
      <c r="B265" s="84" t="s">
        <v>1357</v>
      </c>
      <c r="C265" s="84">
        <v>2</v>
      </c>
      <c r="D265" s="122">
        <v>0.00566878559694086</v>
      </c>
      <c r="E265" s="122">
        <v>2.2576785748691846</v>
      </c>
      <c r="F265" s="84" t="s">
        <v>887</v>
      </c>
      <c r="G265" s="84" t="b">
        <v>0</v>
      </c>
      <c r="H265" s="84" t="b">
        <v>0</v>
      </c>
      <c r="I265" s="84" t="b">
        <v>0</v>
      </c>
      <c r="J265" s="84" t="b">
        <v>1</v>
      </c>
      <c r="K265" s="84" t="b">
        <v>0</v>
      </c>
      <c r="L265" s="84" t="b">
        <v>0</v>
      </c>
    </row>
    <row r="266" spans="1:12" ht="15">
      <c r="A266" s="84" t="s">
        <v>1357</v>
      </c>
      <c r="B266" s="84" t="s">
        <v>1358</v>
      </c>
      <c r="C266" s="84">
        <v>2</v>
      </c>
      <c r="D266" s="122">
        <v>0.00566878559694086</v>
      </c>
      <c r="E266" s="122">
        <v>2.2576785748691846</v>
      </c>
      <c r="F266" s="84" t="s">
        <v>887</v>
      </c>
      <c r="G266" s="84" t="b">
        <v>1</v>
      </c>
      <c r="H266" s="84" t="b">
        <v>0</v>
      </c>
      <c r="I266" s="84" t="b">
        <v>0</v>
      </c>
      <c r="J266" s="84" t="b">
        <v>0</v>
      </c>
      <c r="K266" s="84" t="b">
        <v>0</v>
      </c>
      <c r="L266" s="84" t="b">
        <v>0</v>
      </c>
    </row>
    <row r="267" spans="1:12" ht="15">
      <c r="A267" s="84" t="s">
        <v>1358</v>
      </c>
      <c r="B267" s="84" t="s">
        <v>1359</v>
      </c>
      <c r="C267" s="84">
        <v>2</v>
      </c>
      <c r="D267" s="122">
        <v>0.00566878559694086</v>
      </c>
      <c r="E267" s="122">
        <v>2.2576785748691846</v>
      </c>
      <c r="F267" s="84" t="s">
        <v>887</v>
      </c>
      <c r="G267" s="84" t="b">
        <v>0</v>
      </c>
      <c r="H267" s="84" t="b">
        <v>0</v>
      </c>
      <c r="I267" s="84" t="b">
        <v>0</v>
      </c>
      <c r="J267" s="84" t="b">
        <v>0</v>
      </c>
      <c r="K267" s="84" t="b">
        <v>0</v>
      </c>
      <c r="L267" s="84" t="b">
        <v>0</v>
      </c>
    </row>
    <row r="268" spans="1:12" ht="15">
      <c r="A268" s="84" t="s">
        <v>1359</v>
      </c>
      <c r="B268" s="84" t="s">
        <v>1360</v>
      </c>
      <c r="C268" s="84">
        <v>2</v>
      </c>
      <c r="D268" s="122">
        <v>0.00566878559694086</v>
      </c>
      <c r="E268" s="122">
        <v>2.2576785748691846</v>
      </c>
      <c r="F268" s="84" t="s">
        <v>887</v>
      </c>
      <c r="G268" s="84" t="b">
        <v>0</v>
      </c>
      <c r="H268" s="84" t="b">
        <v>0</v>
      </c>
      <c r="I268" s="84" t="b">
        <v>0</v>
      </c>
      <c r="J268" s="84" t="b">
        <v>0</v>
      </c>
      <c r="K268" s="84" t="b">
        <v>0</v>
      </c>
      <c r="L268" s="84" t="b">
        <v>0</v>
      </c>
    </row>
    <row r="269" spans="1:12" ht="15">
      <c r="A269" s="84" t="s">
        <v>1360</v>
      </c>
      <c r="B269" s="84" t="s">
        <v>1361</v>
      </c>
      <c r="C269" s="84">
        <v>2</v>
      </c>
      <c r="D269" s="122">
        <v>0.00566878559694086</v>
      </c>
      <c r="E269" s="122">
        <v>2.2576785748691846</v>
      </c>
      <c r="F269" s="84" t="s">
        <v>887</v>
      </c>
      <c r="G269" s="84" t="b">
        <v>0</v>
      </c>
      <c r="H269" s="84" t="b">
        <v>0</v>
      </c>
      <c r="I269" s="84" t="b">
        <v>0</v>
      </c>
      <c r="J269" s="84" t="b">
        <v>0</v>
      </c>
      <c r="K269" s="84" t="b">
        <v>0</v>
      </c>
      <c r="L269" s="84" t="b">
        <v>0</v>
      </c>
    </row>
    <row r="270" spans="1:12" ht="15">
      <c r="A270" s="84" t="s">
        <v>1361</v>
      </c>
      <c r="B270" s="84" t="s">
        <v>993</v>
      </c>
      <c r="C270" s="84">
        <v>2</v>
      </c>
      <c r="D270" s="122">
        <v>0.00566878559694086</v>
      </c>
      <c r="E270" s="122">
        <v>1.7136105305189089</v>
      </c>
      <c r="F270" s="84" t="s">
        <v>887</v>
      </c>
      <c r="G270" s="84" t="b">
        <v>0</v>
      </c>
      <c r="H270" s="84" t="b">
        <v>0</v>
      </c>
      <c r="I270" s="84" t="b">
        <v>0</v>
      </c>
      <c r="J270" s="84" t="b">
        <v>0</v>
      </c>
      <c r="K270" s="84" t="b">
        <v>0</v>
      </c>
      <c r="L270" s="84" t="b">
        <v>0</v>
      </c>
    </row>
    <row r="271" spans="1:12" ht="15">
      <c r="A271" s="84" t="s">
        <v>1322</v>
      </c>
      <c r="B271" s="84" t="s">
        <v>1323</v>
      </c>
      <c r="C271" s="84">
        <v>2</v>
      </c>
      <c r="D271" s="122">
        <v>0.00566878559694086</v>
      </c>
      <c r="E271" s="122">
        <v>2.2576785748691846</v>
      </c>
      <c r="F271" s="84" t="s">
        <v>887</v>
      </c>
      <c r="G271" s="84" t="b">
        <v>0</v>
      </c>
      <c r="H271" s="84" t="b">
        <v>0</v>
      </c>
      <c r="I271" s="84" t="b">
        <v>0</v>
      </c>
      <c r="J271" s="84" t="b">
        <v>0</v>
      </c>
      <c r="K271" s="84" t="b">
        <v>0</v>
      </c>
      <c r="L271" s="84" t="b">
        <v>0</v>
      </c>
    </row>
    <row r="272" spans="1:12" ht="15">
      <c r="A272" s="84" t="s">
        <v>1323</v>
      </c>
      <c r="B272" s="84" t="s">
        <v>1324</v>
      </c>
      <c r="C272" s="84">
        <v>2</v>
      </c>
      <c r="D272" s="122">
        <v>0.00566878559694086</v>
      </c>
      <c r="E272" s="122">
        <v>2.2576785748691846</v>
      </c>
      <c r="F272" s="84" t="s">
        <v>887</v>
      </c>
      <c r="G272" s="84" t="b">
        <v>0</v>
      </c>
      <c r="H272" s="84" t="b">
        <v>0</v>
      </c>
      <c r="I272" s="84" t="b">
        <v>0</v>
      </c>
      <c r="J272" s="84" t="b">
        <v>0</v>
      </c>
      <c r="K272" s="84" t="b">
        <v>0</v>
      </c>
      <c r="L272" s="84" t="b">
        <v>0</v>
      </c>
    </row>
    <row r="273" spans="1:12" ht="15">
      <c r="A273" s="84" t="s">
        <v>1324</v>
      </c>
      <c r="B273" s="84" t="s">
        <v>1325</v>
      </c>
      <c r="C273" s="84">
        <v>2</v>
      </c>
      <c r="D273" s="122">
        <v>0.00566878559694086</v>
      </c>
      <c r="E273" s="122">
        <v>2.2576785748691846</v>
      </c>
      <c r="F273" s="84" t="s">
        <v>887</v>
      </c>
      <c r="G273" s="84" t="b">
        <v>0</v>
      </c>
      <c r="H273" s="84" t="b">
        <v>0</v>
      </c>
      <c r="I273" s="84" t="b">
        <v>0</v>
      </c>
      <c r="J273" s="84" t="b">
        <v>0</v>
      </c>
      <c r="K273" s="84" t="b">
        <v>0</v>
      </c>
      <c r="L273" s="84" t="b">
        <v>0</v>
      </c>
    </row>
    <row r="274" spans="1:12" ht="15">
      <c r="A274" s="84" t="s">
        <v>1325</v>
      </c>
      <c r="B274" s="84" t="s">
        <v>1326</v>
      </c>
      <c r="C274" s="84">
        <v>2</v>
      </c>
      <c r="D274" s="122">
        <v>0.00566878559694086</v>
      </c>
      <c r="E274" s="122">
        <v>2.2576785748691846</v>
      </c>
      <c r="F274" s="84" t="s">
        <v>887</v>
      </c>
      <c r="G274" s="84" t="b">
        <v>0</v>
      </c>
      <c r="H274" s="84" t="b">
        <v>0</v>
      </c>
      <c r="I274" s="84" t="b">
        <v>0</v>
      </c>
      <c r="J274" s="84" t="b">
        <v>0</v>
      </c>
      <c r="K274" s="84" t="b">
        <v>0</v>
      </c>
      <c r="L274" s="84" t="b">
        <v>0</v>
      </c>
    </row>
    <row r="275" spans="1:12" ht="15">
      <c r="A275" s="84" t="s">
        <v>1326</v>
      </c>
      <c r="B275" s="84" t="s">
        <v>1327</v>
      </c>
      <c r="C275" s="84">
        <v>2</v>
      </c>
      <c r="D275" s="122">
        <v>0.00566878559694086</v>
      </c>
      <c r="E275" s="122">
        <v>2.2576785748691846</v>
      </c>
      <c r="F275" s="84" t="s">
        <v>887</v>
      </c>
      <c r="G275" s="84" t="b">
        <v>0</v>
      </c>
      <c r="H275" s="84" t="b">
        <v>0</v>
      </c>
      <c r="I275" s="84" t="b">
        <v>0</v>
      </c>
      <c r="J275" s="84" t="b">
        <v>0</v>
      </c>
      <c r="K275" s="84" t="b">
        <v>0</v>
      </c>
      <c r="L275" s="84" t="b">
        <v>0</v>
      </c>
    </row>
    <row r="276" spans="1:12" ht="15">
      <c r="A276" s="84" t="s">
        <v>1327</v>
      </c>
      <c r="B276" s="84" t="s">
        <v>1328</v>
      </c>
      <c r="C276" s="84">
        <v>2</v>
      </c>
      <c r="D276" s="122">
        <v>0.00566878559694086</v>
      </c>
      <c r="E276" s="122">
        <v>2.2576785748691846</v>
      </c>
      <c r="F276" s="84" t="s">
        <v>887</v>
      </c>
      <c r="G276" s="84" t="b">
        <v>0</v>
      </c>
      <c r="H276" s="84" t="b">
        <v>0</v>
      </c>
      <c r="I276" s="84" t="b">
        <v>0</v>
      </c>
      <c r="J276" s="84" t="b">
        <v>0</v>
      </c>
      <c r="K276" s="84" t="b">
        <v>0</v>
      </c>
      <c r="L276" s="84" t="b">
        <v>0</v>
      </c>
    </row>
    <row r="277" spans="1:12" ht="15">
      <c r="A277" s="84" t="s">
        <v>1328</v>
      </c>
      <c r="B277" s="84" t="s">
        <v>1329</v>
      </c>
      <c r="C277" s="84">
        <v>2</v>
      </c>
      <c r="D277" s="122">
        <v>0.00566878559694086</v>
      </c>
      <c r="E277" s="122">
        <v>2.2576785748691846</v>
      </c>
      <c r="F277" s="84" t="s">
        <v>887</v>
      </c>
      <c r="G277" s="84" t="b">
        <v>0</v>
      </c>
      <c r="H277" s="84" t="b">
        <v>0</v>
      </c>
      <c r="I277" s="84" t="b">
        <v>0</v>
      </c>
      <c r="J277" s="84" t="b">
        <v>0</v>
      </c>
      <c r="K277" s="84" t="b">
        <v>0</v>
      </c>
      <c r="L277" s="84" t="b">
        <v>0</v>
      </c>
    </row>
    <row r="278" spans="1:12" ht="15">
      <c r="A278" s="84" t="s">
        <v>1329</v>
      </c>
      <c r="B278" s="84" t="s">
        <v>1330</v>
      </c>
      <c r="C278" s="84">
        <v>2</v>
      </c>
      <c r="D278" s="122">
        <v>0.00566878559694086</v>
      </c>
      <c r="E278" s="122">
        <v>2.2576785748691846</v>
      </c>
      <c r="F278" s="84" t="s">
        <v>887</v>
      </c>
      <c r="G278" s="84" t="b">
        <v>0</v>
      </c>
      <c r="H278" s="84" t="b">
        <v>0</v>
      </c>
      <c r="I278" s="84" t="b">
        <v>0</v>
      </c>
      <c r="J278" s="84" t="b">
        <v>0</v>
      </c>
      <c r="K278" s="84" t="b">
        <v>0</v>
      </c>
      <c r="L278" s="84" t="b">
        <v>0</v>
      </c>
    </row>
    <row r="279" spans="1:12" ht="15">
      <c r="A279" s="84" t="s">
        <v>1330</v>
      </c>
      <c r="B279" s="84" t="s">
        <v>1271</v>
      </c>
      <c r="C279" s="84">
        <v>2</v>
      </c>
      <c r="D279" s="122">
        <v>0.00566878559694086</v>
      </c>
      <c r="E279" s="122">
        <v>1.8597385661971468</v>
      </c>
      <c r="F279" s="84" t="s">
        <v>887</v>
      </c>
      <c r="G279" s="84" t="b">
        <v>0</v>
      </c>
      <c r="H279" s="84" t="b">
        <v>0</v>
      </c>
      <c r="I279" s="84" t="b">
        <v>0</v>
      </c>
      <c r="J279" s="84" t="b">
        <v>0</v>
      </c>
      <c r="K279" s="84" t="b">
        <v>0</v>
      </c>
      <c r="L279" s="84" t="b">
        <v>0</v>
      </c>
    </row>
    <row r="280" spans="1:12" ht="15">
      <c r="A280" s="84" t="s">
        <v>1271</v>
      </c>
      <c r="B280" s="84" t="s">
        <v>1331</v>
      </c>
      <c r="C280" s="84">
        <v>2</v>
      </c>
      <c r="D280" s="122">
        <v>0.00566878559694086</v>
      </c>
      <c r="E280" s="122">
        <v>1.8597385661971468</v>
      </c>
      <c r="F280" s="84" t="s">
        <v>887</v>
      </c>
      <c r="G280" s="84" t="b">
        <v>0</v>
      </c>
      <c r="H280" s="84" t="b">
        <v>0</v>
      </c>
      <c r="I280" s="84" t="b">
        <v>0</v>
      </c>
      <c r="J280" s="84" t="b">
        <v>0</v>
      </c>
      <c r="K280" s="84" t="b">
        <v>0</v>
      </c>
      <c r="L280" s="84" t="b">
        <v>0</v>
      </c>
    </row>
    <row r="281" spans="1:12" ht="15">
      <c r="A281" s="84" t="s">
        <v>1331</v>
      </c>
      <c r="B281" s="84" t="s">
        <v>1332</v>
      </c>
      <c r="C281" s="84">
        <v>2</v>
      </c>
      <c r="D281" s="122">
        <v>0.00566878559694086</v>
      </c>
      <c r="E281" s="122">
        <v>2.2576785748691846</v>
      </c>
      <c r="F281" s="84" t="s">
        <v>887</v>
      </c>
      <c r="G281" s="84" t="b">
        <v>0</v>
      </c>
      <c r="H281" s="84" t="b">
        <v>0</v>
      </c>
      <c r="I281" s="84" t="b">
        <v>0</v>
      </c>
      <c r="J281" s="84" t="b">
        <v>0</v>
      </c>
      <c r="K281" s="84" t="b">
        <v>0</v>
      </c>
      <c r="L281" s="84" t="b">
        <v>0</v>
      </c>
    </row>
    <row r="282" spans="1:12" ht="15">
      <c r="A282" s="84" t="s">
        <v>1332</v>
      </c>
      <c r="B282" s="84" t="s">
        <v>995</v>
      </c>
      <c r="C282" s="84">
        <v>2</v>
      </c>
      <c r="D282" s="122">
        <v>0.00566878559694086</v>
      </c>
      <c r="E282" s="122">
        <v>1.7136105305189089</v>
      </c>
      <c r="F282" s="84" t="s">
        <v>887</v>
      </c>
      <c r="G282" s="84" t="b">
        <v>0</v>
      </c>
      <c r="H282" s="84" t="b">
        <v>0</v>
      </c>
      <c r="I282" s="84" t="b">
        <v>0</v>
      </c>
      <c r="J282" s="84" t="b">
        <v>0</v>
      </c>
      <c r="K282" s="84" t="b">
        <v>0</v>
      </c>
      <c r="L282" s="84" t="b">
        <v>0</v>
      </c>
    </row>
    <row r="283" spans="1:12" ht="15">
      <c r="A283" s="84" t="s">
        <v>996</v>
      </c>
      <c r="B283" s="84" t="s">
        <v>230</v>
      </c>
      <c r="C283" s="84">
        <v>2</v>
      </c>
      <c r="D283" s="122">
        <v>0.00566878559694086</v>
      </c>
      <c r="E283" s="122">
        <v>1.6044660610938408</v>
      </c>
      <c r="F283" s="84" t="s">
        <v>887</v>
      </c>
      <c r="G283" s="84" t="b">
        <v>0</v>
      </c>
      <c r="H283" s="84" t="b">
        <v>0</v>
      </c>
      <c r="I283" s="84" t="b">
        <v>0</v>
      </c>
      <c r="J283" s="84" t="b">
        <v>0</v>
      </c>
      <c r="K283" s="84" t="b">
        <v>0</v>
      </c>
      <c r="L283" s="84" t="b">
        <v>0</v>
      </c>
    </row>
    <row r="284" spans="1:12" ht="15">
      <c r="A284" s="84" t="s">
        <v>1278</v>
      </c>
      <c r="B284" s="84" t="s">
        <v>1319</v>
      </c>
      <c r="C284" s="84">
        <v>2</v>
      </c>
      <c r="D284" s="122">
        <v>0.00566878559694086</v>
      </c>
      <c r="E284" s="122">
        <v>1.9566485792052033</v>
      </c>
      <c r="F284" s="84" t="s">
        <v>887</v>
      </c>
      <c r="G284" s="84" t="b">
        <v>0</v>
      </c>
      <c r="H284" s="84" t="b">
        <v>0</v>
      </c>
      <c r="I284" s="84" t="b">
        <v>0</v>
      </c>
      <c r="J284" s="84" t="b">
        <v>0</v>
      </c>
      <c r="K284" s="84" t="b">
        <v>0</v>
      </c>
      <c r="L284" s="84" t="b">
        <v>0</v>
      </c>
    </row>
    <row r="285" spans="1:12" ht="15">
      <c r="A285" s="84" t="s">
        <v>1319</v>
      </c>
      <c r="B285" s="84" t="s">
        <v>1320</v>
      </c>
      <c r="C285" s="84">
        <v>2</v>
      </c>
      <c r="D285" s="122">
        <v>0.00566878559694086</v>
      </c>
      <c r="E285" s="122">
        <v>2.2576785748691846</v>
      </c>
      <c r="F285" s="84" t="s">
        <v>887</v>
      </c>
      <c r="G285" s="84" t="b">
        <v>0</v>
      </c>
      <c r="H285" s="84" t="b">
        <v>0</v>
      </c>
      <c r="I285" s="84" t="b">
        <v>0</v>
      </c>
      <c r="J285" s="84" t="b">
        <v>0</v>
      </c>
      <c r="K285" s="84" t="b">
        <v>0</v>
      </c>
      <c r="L285" s="84" t="b">
        <v>0</v>
      </c>
    </row>
    <row r="286" spans="1:12" ht="15">
      <c r="A286" s="84" t="s">
        <v>1320</v>
      </c>
      <c r="B286" s="84" t="s">
        <v>246</v>
      </c>
      <c r="C286" s="84">
        <v>2</v>
      </c>
      <c r="D286" s="122">
        <v>0.00566878559694086</v>
      </c>
      <c r="E286" s="122">
        <v>2.081587315813503</v>
      </c>
      <c r="F286" s="84" t="s">
        <v>887</v>
      </c>
      <c r="G286" s="84" t="b">
        <v>0</v>
      </c>
      <c r="H286" s="84" t="b">
        <v>0</v>
      </c>
      <c r="I286" s="84" t="b">
        <v>0</v>
      </c>
      <c r="J286" s="84" t="b">
        <v>0</v>
      </c>
      <c r="K286" s="84" t="b">
        <v>0</v>
      </c>
      <c r="L286" s="84" t="b">
        <v>0</v>
      </c>
    </row>
    <row r="287" spans="1:12" ht="15">
      <c r="A287" s="84" t="s">
        <v>246</v>
      </c>
      <c r="B287" s="84" t="s">
        <v>1272</v>
      </c>
      <c r="C287" s="84">
        <v>2</v>
      </c>
      <c r="D287" s="122">
        <v>0.00566878559694086</v>
      </c>
      <c r="E287" s="122">
        <v>1.780557320149522</v>
      </c>
      <c r="F287" s="84" t="s">
        <v>887</v>
      </c>
      <c r="G287" s="84" t="b">
        <v>0</v>
      </c>
      <c r="H287" s="84" t="b">
        <v>0</v>
      </c>
      <c r="I287" s="84" t="b">
        <v>0</v>
      </c>
      <c r="J287" s="84" t="b">
        <v>0</v>
      </c>
      <c r="K287" s="84" t="b">
        <v>0</v>
      </c>
      <c r="L287" s="84" t="b">
        <v>0</v>
      </c>
    </row>
    <row r="288" spans="1:12" ht="15">
      <c r="A288" s="84" t="s">
        <v>1270</v>
      </c>
      <c r="B288" s="84" t="s">
        <v>1321</v>
      </c>
      <c r="C288" s="84">
        <v>2</v>
      </c>
      <c r="D288" s="122">
        <v>0.00566878559694086</v>
      </c>
      <c r="E288" s="122">
        <v>1.9566485792052033</v>
      </c>
      <c r="F288" s="84" t="s">
        <v>887</v>
      </c>
      <c r="G288" s="84" t="b">
        <v>0</v>
      </c>
      <c r="H288" s="84" t="b">
        <v>0</v>
      </c>
      <c r="I288" s="84" t="b">
        <v>0</v>
      </c>
      <c r="J288" s="84" t="b">
        <v>0</v>
      </c>
      <c r="K288" s="84" t="b">
        <v>0</v>
      </c>
      <c r="L288" s="84" t="b">
        <v>0</v>
      </c>
    </row>
    <row r="289" spans="1:12" ht="15">
      <c r="A289" s="84" t="s">
        <v>1321</v>
      </c>
      <c r="B289" s="84" t="s">
        <v>1275</v>
      </c>
      <c r="C289" s="84">
        <v>2</v>
      </c>
      <c r="D289" s="122">
        <v>0.00566878559694086</v>
      </c>
      <c r="E289" s="122">
        <v>1.8597385661971468</v>
      </c>
      <c r="F289" s="84" t="s">
        <v>887</v>
      </c>
      <c r="G289" s="84" t="b">
        <v>0</v>
      </c>
      <c r="H289" s="84" t="b">
        <v>0</v>
      </c>
      <c r="I289" s="84" t="b">
        <v>0</v>
      </c>
      <c r="J289" s="84" t="b">
        <v>0</v>
      </c>
      <c r="K289" s="84" t="b">
        <v>0</v>
      </c>
      <c r="L289" s="84" t="b">
        <v>0</v>
      </c>
    </row>
    <row r="290" spans="1:12" ht="15">
      <c r="A290" s="84" t="s">
        <v>1275</v>
      </c>
      <c r="B290" s="84" t="s">
        <v>1296</v>
      </c>
      <c r="C290" s="84">
        <v>2</v>
      </c>
      <c r="D290" s="122">
        <v>0.00566878559694086</v>
      </c>
      <c r="E290" s="122">
        <v>1.8597385661971468</v>
      </c>
      <c r="F290" s="84" t="s">
        <v>887</v>
      </c>
      <c r="G290" s="84" t="b">
        <v>0</v>
      </c>
      <c r="H290" s="84" t="b">
        <v>0</v>
      </c>
      <c r="I290" s="84" t="b">
        <v>0</v>
      </c>
      <c r="J290" s="84" t="b">
        <v>0</v>
      </c>
      <c r="K290" s="84" t="b">
        <v>0</v>
      </c>
      <c r="L290" s="84" t="b">
        <v>0</v>
      </c>
    </row>
    <row r="291" spans="1:12" ht="15">
      <c r="A291" s="84" t="s">
        <v>1296</v>
      </c>
      <c r="B291" s="84" t="s">
        <v>1276</v>
      </c>
      <c r="C291" s="84">
        <v>2</v>
      </c>
      <c r="D291" s="122">
        <v>0.00566878559694086</v>
      </c>
      <c r="E291" s="122">
        <v>2.2576785748691846</v>
      </c>
      <c r="F291" s="84" t="s">
        <v>887</v>
      </c>
      <c r="G291" s="84" t="b">
        <v>0</v>
      </c>
      <c r="H291" s="84" t="b">
        <v>0</v>
      </c>
      <c r="I291" s="84" t="b">
        <v>0</v>
      </c>
      <c r="J291" s="84" t="b">
        <v>0</v>
      </c>
      <c r="K291" s="84" t="b">
        <v>0</v>
      </c>
      <c r="L291" s="84" t="b">
        <v>0</v>
      </c>
    </row>
    <row r="292" spans="1:12" ht="15">
      <c r="A292" s="84" t="s">
        <v>1276</v>
      </c>
      <c r="B292" s="84" t="s">
        <v>1294</v>
      </c>
      <c r="C292" s="84">
        <v>2</v>
      </c>
      <c r="D292" s="122">
        <v>0.00566878559694086</v>
      </c>
      <c r="E292" s="122">
        <v>2.081587315813503</v>
      </c>
      <c r="F292" s="84" t="s">
        <v>887</v>
      </c>
      <c r="G292" s="84" t="b">
        <v>0</v>
      </c>
      <c r="H292" s="84" t="b">
        <v>0</v>
      </c>
      <c r="I292" s="84" t="b">
        <v>0</v>
      </c>
      <c r="J292" s="84" t="b">
        <v>0</v>
      </c>
      <c r="K292" s="84" t="b">
        <v>0</v>
      </c>
      <c r="L292" s="84" t="b">
        <v>0</v>
      </c>
    </row>
    <row r="293" spans="1:12" ht="15">
      <c r="A293" s="84" t="s">
        <v>1294</v>
      </c>
      <c r="B293" s="84" t="s">
        <v>1274</v>
      </c>
      <c r="C293" s="84">
        <v>2</v>
      </c>
      <c r="D293" s="122">
        <v>0.00566878559694086</v>
      </c>
      <c r="E293" s="122">
        <v>1.8597385661971468</v>
      </c>
      <c r="F293" s="84" t="s">
        <v>887</v>
      </c>
      <c r="G293" s="84" t="b">
        <v>0</v>
      </c>
      <c r="H293" s="84" t="b">
        <v>0</v>
      </c>
      <c r="I293" s="84" t="b">
        <v>0</v>
      </c>
      <c r="J293" s="84" t="b">
        <v>0</v>
      </c>
      <c r="K293" s="84" t="b">
        <v>0</v>
      </c>
      <c r="L293" s="84" t="b">
        <v>0</v>
      </c>
    </row>
    <row r="294" spans="1:12" ht="15">
      <c r="A294" s="84" t="s">
        <v>1274</v>
      </c>
      <c r="B294" s="84" t="s">
        <v>1295</v>
      </c>
      <c r="C294" s="84">
        <v>2</v>
      </c>
      <c r="D294" s="122">
        <v>0.00566878559694086</v>
      </c>
      <c r="E294" s="122">
        <v>1.9566485792052033</v>
      </c>
      <c r="F294" s="84" t="s">
        <v>887</v>
      </c>
      <c r="G294" s="84" t="b">
        <v>0</v>
      </c>
      <c r="H294" s="84" t="b">
        <v>0</v>
      </c>
      <c r="I294" s="84" t="b">
        <v>0</v>
      </c>
      <c r="J294" s="84" t="b">
        <v>0</v>
      </c>
      <c r="K294" s="84" t="b">
        <v>0</v>
      </c>
      <c r="L294" s="84" t="b">
        <v>0</v>
      </c>
    </row>
    <row r="295" spans="1:12" ht="15">
      <c r="A295" s="84" t="s">
        <v>348</v>
      </c>
      <c r="B295" s="84" t="s">
        <v>1280</v>
      </c>
      <c r="C295" s="84">
        <v>2</v>
      </c>
      <c r="D295" s="122">
        <v>0.00566878559694086</v>
      </c>
      <c r="E295" s="122">
        <v>1.1784973288215597</v>
      </c>
      <c r="F295" s="84" t="s">
        <v>887</v>
      </c>
      <c r="G295" s="84" t="b">
        <v>0</v>
      </c>
      <c r="H295" s="84" t="b">
        <v>0</v>
      </c>
      <c r="I295" s="84" t="b">
        <v>0</v>
      </c>
      <c r="J295" s="84" t="b">
        <v>0</v>
      </c>
      <c r="K295" s="84" t="b">
        <v>0</v>
      </c>
      <c r="L295" s="84" t="b">
        <v>0</v>
      </c>
    </row>
    <row r="296" spans="1:12" ht="15">
      <c r="A296" s="84" t="s">
        <v>956</v>
      </c>
      <c r="B296" s="84" t="s">
        <v>999</v>
      </c>
      <c r="C296" s="84">
        <v>3</v>
      </c>
      <c r="D296" s="122">
        <v>0.00901333494652869</v>
      </c>
      <c r="E296" s="122">
        <v>1.655018314638606</v>
      </c>
      <c r="F296" s="84" t="s">
        <v>888</v>
      </c>
      <c r="G296" s="84" t="b">
        <v>0</v>
      </c>
      <c r="H296" s="84" t="b">
        <v>0</v>
      </c>
      <c r="I296" s="84" t="b">
        <v>0</v>
      </c>
      <c r="J296" s="84" t="b">
        <v>0</v>
      </c>
      <c r="K296" s="84" t="b">
        <v>0</v>
      </c>
      <c r="L296" s="84" t="b">
        <v>0</v>
      </c>
    </row>
    <row r="297" spans="1:12" ht="15">
      <c r="A297" s="84" t="s">
        <v>1287</v>
      </c>
      <c r="B297" s="84" t="s">
        <v>1270</v>
      </c>
      <c r="C297" s="84">
        <v>3</v>
      </c>
      <c r="D297" s="122">
        <v>0.00901333494652869</v>
      </c>
      <c r="E297" s="122">
        <v>1.779957051246906</v>
      </c>
      <c r="F297" s="84" t="s">
        <v>888</v>
      </c>
      <c r="G297" s="84" t="b">
        <v>0</v>
      </c>
      <c r="H297" s="84" t="b">
        <v>0</v>
      </c>
      <c r="I297" s="84" t="b">
        <v>0</v>
      </c>
      <c r="J297" s="84" t="b">
        <v>0</v>
      </c>
      <c r="K297" s="84" t="b">
        <v>0</v>
      </c>
      <c r="L297" s="84" t="b">
        <v>0</v>
      </c>
    </row>
    <row r="298" spans="1:12" ht="15">
      <c r="A298" s="84" t="s">
        <v>1270</v>
      </c>
      <c r="B298" s="84" t="s">
        <v>233</v>
      </c>
      <c r="C298" s="84">
        <v>3</v>
      </c>
      <c r="D298" s="122">
        <v>0.00901333494652869</v>
      </c>
      <c r="E298" s="122">
        <v>1.5369190025606116</v>
      </c>
      <c r="F298" s="84" t="s">
        <v>888</v>
      </c>
      <c r="G298" s="84" t="b">
        <v>0</v>
      </c>
      <c r="H298" s="84" t="b">
        <v>0</v>
      </c>
      <c r="I298" s="84" t="b">
        <v>0</v>
      </c>
      <c r="J298" s="84" t="b">
        <v>0</v>
      </c>
      <c r="K298" s="84" t="b">
        <v>0</v>
      </c>
      <c r="L298" s="84" t="b">
        <v>0</v>
      </c>
    </row>
    <row r="299" spans="1:12" ht="15">
      <c r="A299" s="84" t="s">
        <v>233</v>
      </c>
      <c r="B299" s="84" t="s">
        <v>336</v>
      </c>
      <c r="C299" s="84">
        <v>3</v>
      </c>
      <c r="D299" s="122">
        <v>0.00901333494652869</v>
      </c>
      <c r="E299" s="122">
        <v>1.2358890068966304</v>
      </c>
      <c r="F299" s="84" t="s">
        <v>888</v>
      </c>
      <c r="G299" s="84" t="b">
        <v>0</v>
      </c>
      <c r="H299" s="84" t="b">
        <v>0</v>
      </c>
      <c r="I299" s="84" t="b">
        <v>0</v>
      </c>
      <c r="J299" s="84" t="b">
        <v>0</v>
      </c>
      <c r="K299" s="84" t="b">
        <v>0</v>
      </c>
      <c r="L299" s="84" t="b">
        <v>0</v>
      </c>
    </row>
    <row r="300" spans="1:12" ht="15">
      <c r="A300" s="84" t="s">
        <v>336</v>
      </c>
      <c r="B300" s="84" t="s">
        <v>1308</v>
      </c>
      <c r="C300" s="84">
        <v>3</v>
      </c>
      <c r="D300" s="122">
        <v>0.00901333494652869</v>
      </c>
      <c r="E300" s="122">
        <v>1.6038657921912247</v>
      </c>
      <c r="F300" s="84" t="s">
        <v>888</v>
      </c>
      <c r="G300" s="84" t="b">
        <v>0</v>
      </c>
      <c r="H300" s="84" t="b">
        <v>0</v>
      </c>
      <c r="I300" s="84" t="b">
        <v>0</v>
      </c>
      <c r="J300" s="84" t="b">
        <v>0</v>
      </c>
      <c r="K300" s="84" t="b">
        <v>0</v>
      </c>
      <c r="L300" s="84" t="b">
        <v>0</v>
      </c>
    </row>
    <row r="301" spans="1:12" ht="15">
      <c r="A301" s="84" t="s">
        <v>1308</v>
      </c>
      <c r="B301" s="84" t="s">
        <v>1309</v>
      </c>
      <c r="C301" s="84">
        <v>3</v>
      </c>
      <c r="D301" s="122">
        <v>0.00901333494652869</v>
      </c>
      <c r="E301" s="122">
        <v>1.904895787855206</v>
      </c>
      <c r="F301" s="84" t="s">
        <v>888</v>
      </c>
      <c r="G301" s="84" t="b">
        <v>0</v>
      </c>
      <c r="H301" s="84" t="b">
        <v>0</v>
      </c>
      <c r="I301" s="84" t="b">
        <v>0</v>
      </c>
      <c r="J301" s="84" t="b">
        <v>0</v>
      </c>
      <c r="K301" s="84" t="b">
        <v>0</v>
      </c>
      <c r="L301" s="84" t="b">
        <v>0</v>
      </c>
    </row>
    <row r="302" spans="1:12" ht="15">
      <c r="A302" s="84" t="s">
        <v>1309</v>
      </c>
      <c r="B302" s="84" t="s">
        <v>214</v>
      </c>
      <c r="C302" s="84">
        <v>3</v>
      </c>
      <c r="D302" s="122">
        <v>0.00901333494652869</v>
      </c>
      <c r="E302" s="122">
        <v>1.904895787855206</v>
      </c>
      <c r="F302" s="84" t="s">
        <v>888</v>
      </c>
      <c r="G302" s="84" t="b">
        <v>0</v>
      </c>
      <c r="H302" s="84" t="b">
        <v>0</v>
      </c>
      <c r="I302" s="84" t="b">
        <v>0</v>
      </c>
      <c r="J302" s="84" t="b">
        <v>0</v>
      </c>
      <c r="K302" s="84" t="b">
        <v>0</v>
      </c>
      <c r="L302" s="84" t="b">
        <v>0</v>
      </c>
    </row>
    <row r="303" spans="1:12" ht="15">
      <c r="A303" s="84" t="s">
        <v>214</v>
      </c>
      <c r="B303" s="84" t="s">
        <v>1273</v>
      </c>
      <c r="C303" s="84">
        <v>3</v>
      </c>
      <c r="D303" s="122">
        <v>0.00901333494652869</v>
      </c>
      <c r="E303" s="122">
        <v>1.779957051246906</v>
      </c>
      <c r="F303" s="84" t="s">
        <v>888</v>
      </c>
      <c r="G303" s="84" t="b">
        <v>0</v>
      </c>
      <c r="H303" s="84" t="b">
        <v>0</v>
      </c>
      <c r="I303" s="84" t="b">
        <v>0</v>
      </c>
      <c r="J303" s="84" t="b">
        <v>0</v>
      </c>
      <c r="K303" s="84" t="b">
        <v>0</v>
      </c>
      <c r="L303" s="84" t="b">
        <v>0</v>
      </c>
    </row>
    <row r="304" spans="1:12" ht="15">
      <c r="A304" s="84" t="s">
        <v>1273</v>
      </c>
      <c r="B304" s="84" t="s">
        <v>963</v>
      </c>
      <c r="C304" s="84">
        <v>3</v>
      </c>
      <c r="D304" s="122">
        <v>0.00901333494652869</v>
      </c>
      <c r="E304" s="122">
        <v>1.655018314638606</v>
      </c>
      <c r="F304" s="84" t="s">
        <v>888</v>
      </c>
      <c r="G304" s="84" t="b">
        <v>0</v>
      </c>
      <c r="H304" s="84" t="b">
        <v>0</v>
      </c>
      <c r="I304" s="84" t="b">
        <v>0</v>
      </c>
      <c r="J304" s="84" t="b">
        <v>0</v>
      </c>
      <c r="K304" s="84" t="b">
        <v>0</v>
      </c>
      <c r="L304" s="84" t="b">
        <v>0</v>
      </c>
    </row>
    <row r="305" spans="1:12" ht="15">
      <c r="A305" s="84" t="s">
        <v>963</v>
      </c>
      <c r="B305" s="84" t="s">
        <v>1310</v>
      </c>
      <c r="C305" s="84">
        <v>3</v>
      </c>
      <c r="D305" s="122">
        <v>0.00901333494652869</v>
      </c>
      <c r="E305" s="122">
        <v>1.779957051246906</v>
      </c>
      <c r="F305" s="84" t="s">
        <v>888</v>
      </c>
      <c r="G305" s="84" t="b">
        <v>0</v>
      </c>
      <c r="H305" s="84" t="b">
        <v>0</v>
      </c>
      <c r="I305" s="84" t="b">
        <v>0</v>
      </c>
      <c r="J305" s="84" t="b">
        <v>0</v>
      </c>
      <c r="K305" s="84" t="b">
        <v>0</v>
      </c>
      <c r="L305" s="84" t="b">
        <v>0</v>
      </c>
    </row>
    <row r="306" spans="1:12" ht="15">
      <c r="A306" s="84" t="s">
        <v>1310</v>
      </c>
      <c r="B306" s="84" t="s">
        <v>998</v>
      </c>
      <c r="C306" s="84">
        <v>3</v>
      </c>
      <c r="D306" s="122">
        <v>0.00901333494652869</v>
      </c>
      <c r="E306" s="122">
        <v>1.779957051246906</v>
      </c>
      <c r="F306" s="84" t="s">
        <v>888</v>
      </c>
      <c r="G306" s="84" t="b">
        <v>0</v>
      </c>
      <c r="H306" s="84" t="b">
        <v>0</v>
      </c>
      <c r="I306" s="84" t="b">
        <v>0</v>
      </c>
      <c r="J306" s="84" t="b">
        <v>0</v>
      </c>
      <c r="K306" s="84" t="b">
        <v>0</v>
      </c>
      <c r="L306" s="84" t="b">
        <v>0</v>
      </c>
    </row>
    <row r="307" spans="1:12" ht="15">
      <c r="A307" s="84" t="s">
        <v>995</v>
      </c>
      <c r="B307" s="84" t="s">
        <v>996</v>
      </c>
      <c r="C307" s="84">
        <v>3</v>
      </c>
      <c r="D307" s="122">
        <v>0.00901333494652869</v>
      </c>
      <c r="E307" s="122">
        <v>1.904895787855206</v>
      </c>
      <c r="F307" s="84" t="s">
        <v>888</v>
      </c>
      <c r="G307" s="84" t="b">
        <v>0</v>
      </c>
      <c r="H307" s="84" t="b">
        <v>0</v>
      </c>
      <c r="I307" s="84" t="b">
        <v>0</v>
      </c>
      <c r="J307" s="84" t="b">
        <v>0</v>
      </c>
      <c r="K307" s="84" t="b">
        <v>0</v>
      </c>
      <c r="L307" s="84" t="b">
        <v>0</v>
      </c>
    </row>
    <row r="308" spans="1:12" ht="15">
      <c r="A308" s="84" t="s">
        <v>1391</v>
      </c>
      <c r="B308" s="84" t="s">
        <v>1392</v>
      </c>
      <c r="C308" s="84">
        <v>2</v>
      </c>
      <c r="D308" s="122">
        <v>0.007368668026558493</v>
      </c>
      <c r="E308" s="122">
        <v>2.080987046910887</v>
      </c>
      <c r="F308" s="84" t="s">
        <v>888</v>
      </c>
      <c r="G308" s="84" t="b">
        <v>0</v>
      </c>
      <c r="H308" s="84" t="b">
        <v>0</v>
      </c>
      <c r="I308" s="84" t="b">
        <v>0</v>
      </c>
      <c r="J308" s="84" t="b">
        <v>1</v>
      </c>
      <c r="K308" s="84" t="b">
        <v>0</v>
      </c>
      <c r="L308" s="84" t="b">
        <v>0</v>
      </c>
    </row>
    <row r="309" spans="1:12" ht="15">
      <c r="A309" s="84" t="s">
        <v>1392</v>
      </c>
      <c r="B309" s="84" t="s">
        <v>1393</v>
      </c>
      <c r="C309" s="84">
        <v>2</v>
      </c>
      <c r="D309" s="122">
        <v>0.007368668026558493</v>
      </c>
      <c r="E309" s="122">
        <v>2.080987046910887</v>
      </c>
      <c r="F309" s="84" t="s">
        <v>888</v>
      </c>
      <c r="G309" s="84" t="b">
        <v>1</v>
      </c>
      <c r="H309" s="84" t="b">
        <v>0</v>
      </c>
      <c r="I309" s="84" t="b">
        <v>0</v>
      </c>
      <c r="J309" s="84" t="b">
        <v>0</v>
      </c>
      <c r="K309" s="84" t="b">
        <v>0</v>
      </c>
      <c r="L309" s="84" t="b">
        <v>0</v>
      </c>
    </row>
    <row r="310" spans="1:12" ht="15">
      <c r="A310" s="84" t="s">
        <v>1393</v>
      </c>
      <c r="B310" s="84" t="s">
        <v>956</v>
      </c>
      <c r="C310" s="84">
        <v>2</v>
      </c>
      <c r="D310" s="122">
        <v>0.007368668026558493</v>
      </c>
      <c r="E310" s="122">
        <v>1.6830470382388496</v>
      </c>
      <c r="F310" s="84" t="s">
        <v>888</v>
      </c>
      <c r="G310" s="84" t="b">
        <v>0</v>
      </c>
      <c r="H310" s="84" t="b">
        <v>0</v>
      </c>
      <c r="I310" s="84" t="b">
        <v>0</v>
      </c>
      <c r="J310" s="84" t="b">
        <v>0</v>
      </c>
      <c r="K310" s="84" t="b">
        <v>0</v>
      </c>
      <c r="L310" s="84" t="b">
        <v>0</v>
      </c>
    </row>
    <row r="311" spans="1:12" ht="15">
      <c r="A311" s="84" t="s">
        <v>999</v>
      </c>
      <c r="B311" s="84" t="s">
        <v>1394</v>
      </c>
      <c r="C311" s="84">
        <v>2</v>
      </c>
      <c r="D311" s="122">
        <v>0.007368668026558493</v>
      </c>
      <c r="E311" s="122">
        <v>1.779957051246906</v>
      </c>
      <c r="F311" s="84" t="s">
        <v>888</v>
      </c>
      <c r="G311" s="84" t="b">
        <v>0</v>
      </c>
      <c r="H311" s="84" t="b">
        <v>0</v>
      </c>
      <c r="I311" s="84" t="b">
        <v>0</v>
      </c>
      <c r="J311" s="84" t="b">
        <v>0</v>
      </c>
      <c r="K311" s="84" t="b">
        <v>0</v>
      </c>
      <c r="L311" s="84" t="b">
        <v>0</v>
      </c>
    </row>
    <row r="312" spans="1:12" ht="15">
      <c r="A312" s="84" t="s">
        <v>1394</v>
      </c>
      <c r="B312" s="84" t="s">
        <v>1282</v>
      </c>
      <c r="C312" s="84">
        <v>2</v>
      </c>
      <c r="D312" s="122">
        <v>0.007368668026558493</v>
      </c>
      <c r="E312" s="122">
        <v>1.904895787855206</v>
      </c>
      <c r="F312" s="84" t="s">
        <v>888</v>
      </c>
      <c r="G312" s="84" t="b">
        <v>0</v>
      </c>
      <c r="H312" s="84" t="b">
        <v>0</v>
      </c>
      <c r="I312" s="84" t="b">
        <v>0</v>
      </c>
      <c r="J312" s="84" t="b">
        <v>0</v>
      </c>
      <c r="K312" s="84" t="b">
        <v>0</v>
      </c>
      <c r="L312" s="84" t="b">
        <v>0</v>
      </c>
    </row>
    <row r="313" spans="1:12" ht="15">
      <c r="A313" s="84" t="s">
        <v>1282</v>
      </c>
      <c r="B313" s="84" t="s">
        <v>1395</v>
      </c>
      <c r="C313" s="84">
        <v>2</v>
      </c>
      <c r="D313" s="122">
        <v>0.007368668026558493</v>
      </c>
      <c r="E313" s="122">
        <v>1.904895787855206</v>
      </c>
      <c r="F313" s="84" t="s">
        <v>888</v>
      </c>
      <c r="G313" s="84" t="b">
        <v>0</v>
      </c>
      <c r="H313" s="84" t="b">
        <v>0</v>
      </c>
      <c r="I313" s="84" t="b">
        <v>0</v>
      </c>
      <c r="J313" s="84" t="b">
        <v>0</v>
      </c>
      <c r="K313" s="84" t="b">
        <v>0</v>
      </c>
      <c r="L313" s="84" t="b">
        <v>0</v>
      </c>
    </row>
    <row r="314" spans="1:12" ht="15">
      <c r="A314" s="84" t="s">
        <v>1395</v>
      </c>
      <c r="B314" s="84" t="s">
        <v>1396</v>
      </c>
      <c r="C314" s="84">
        <v>2</v>
      </c>
      <c r="D314" s="122">
        <v>0.007368668026558493</v>
      </c>
      <c r="E314" s="122">
        <v>2.080987046910887</v>
      </c>
      <c r="F314" s="84" t="s">
        <v>888</v>
      </c>
      <c r="G314" s="84" t="b">
        <v>0</v>
      </c>
      <c r="H314" s="84" t="b">
        <v>0</v>
      </c>
      <c r="I314" s="84" t="b">
        <v>0</v>
      </c>
      <c r="J314" s="84" t="b">
        <v>0</v>
      </c>
      <c r="K314" s="84" t="b">
        <v>0</v>
      </c>
      <c r="L314" s="84" t="b">
        <v>0</v>
      </c>
    </row>
    <row r="315" spans="1:12" ht="15">
      <c r="A315" s="84" t="s">
        <v>1396</v>
      </c>
      <c r="B315" s="84" t="s">
        <v>360</v>
      </c>
      <c r="C315" s="84">
        <v>2</v>
      </c>
      <c r="D315" s="122">
        <v>0.007368668026558493</v>
      </c>
      <c r="E315" s="122">
        <v>1.779957051246906</v>
      </c>
      <c r="F315" s="84" t="s">
        <v>888</v>
      </c>
      <c r="G315" s="84" t="b">
        <v>0</v>
      </c>
      <c r="H315" s="84" t="b">
        <v>0</v>
      </c>
      <c r="I315" s="84" t="b">
        <v>0</v>
      </c>
      <c r="J315" s="84" t="b">
        <v>0</v>
      </c>
      <c r="K315" s="84" t="b">
        <v>0</v>
      </c>
      <c r="L315" s="84" t="b">
        <v>0</v>
      </c>
    </row>
    <row r="316" spans="1:12" ht="15">
      <c r="A316" s="84" t="s">
        <v>996</v>
      </c>
      <c r="B316" s="84" t="s">
        <v>346</v>
      </c>
      <c r="C316" s="84">
        <v>2</v>
      </c>
      <c r="D316" s="122">
        <v>0.007368668026558493</v>
      </c>
      <c r="E316" s="122">
        <v>1.6038657921912247</v>
      </c>
      <c r="F316" s="84" t="s">
        <v>888</v>
      </c>
      <c r="G316" s="84" t="b">
        <v>0</v>
      </c>
      <c r="H316" s="84" t="b">
        <v>0</v>
      </c>
      <c r="I316" s="84" t="b">
        <v>0</v>
      </c>
      <c r="J316" s="84" t="b">
        <v>0</v>
      </c>
      <c r="K316" s="84" t="b">
        <v>0</v>
      </c>
      <c r="L316" s="84" t="b">
        <v>0</v>
      </c>
    </row>
    <row r="317" spans="1:12" ht="15">
      <c r="A317" s="84" t="s">
        <v>360</v>
      </c>
      <c r="B317" s="84" t="s">
        <v>960</v>
      </c>
      <c r="C317" s="84">
        <v>2</v>
      </c>
      <c r="D317" s="122">
        <v>0.009693223977631707</v>
      </c>
      <c r="E317" s="122">
        <v>1.3820170425748683</v>
      </c>
      <c r="F317" s="84" t="s">
        <v>888</v>
      </c>
      <c r="G317" s="84" t="b">
        <v>0</v>
      </c>
      <c r="H317" s="84" t="b">
        <v>0</v>
      </c>
      <c r="I317" s="84" t="b">
        <v>0</v>
      </c>
      <c r="J317" s="84" t="b">
        <v>0</v>
      </c>
      <c r="K317" s="84" t="b">
        <v>0</v>
      </c>
      <c r="L317" s="84" t="b">
        <v>0</v>
      </c>
    </row>
    <row r="318" spans="1:12" ht="15">
      <c r="A318" s="84" t="s">
        <v>358</v>
      </c>
      <c r="B318" s="84" t="s">
        <v>1306</v>
      </c>
      <c r="C318" s="84">
        <v>2</v>
      </c>
      <c r="D318" s="122">
        <v>0.007368668026558493</v>
      </c>
      <c r="E318" s="122">
        <v>1.779957051246906</v>
      </c>
      <c r="F318" s="84" t="s">
        <v>888</v>
      </c>
      <c r="G318" s="84" t="b">
        <v>0</v>
      </c>
      <c r="H318" s="84" t="b">
        <v>0</v>
      </c>
      <c r="I318" s="84" t="b">
        <v>0</v>
      </c>
      <c r="J318" s="84" t="b">
        <v>0</v>
      </c>
      <c r="K318" s="84" t="b">
        <v>0</v>
      </c>
      <c r="L318" s="84" t="b">
        <v>0</v>
      </c>
    </row>
    <row r="319" spans="1:12" ht="15">
      <c r="A319" s="84" t="s">
        <v>360</v>
      </c>
      <c r="B319" s="84" t="s">
        <v>1045</v>
      </c>
      <c r="C319" s="84">
        <v>2</v>
      </c>
      <c r="D319" s="122">
        <v>0.007368668026558493</v>
      </c>
      <c r="E319" s="122">
        <v>1.6830470382388496</v>
      </c>
      <c r="F319" s="84" t="s">
        <v>888</v>
      </c>
      <c r="G319" s="84" t="b">
        <v>0</v>
      </c>
      <c r="H319" s="84" t="b">
        <v>0</v>
      </c>
      <c r="I319" s="84" t="b">
        <v>0</v>
      </c>
      <c r="J319" s="84" t="b">
        <v>0</v>
      </c>
      <c r="K319" s="84" t="b">
        <v>0</v>
      </c>
      <c r="L319" s="84" t="b">
        <v>0</v>
      </c>
    </row>
    <row r="320" spans="1:12" ht="15">
      <c r="A320" s="84" t="s">
        <v>215</v>
      </c>
      <c r="B320" s="84" t="s">
        <v>1287</v>
      </c>
      <c r="C320" s="84">
        <v>2</v>
      </c>
      <c r="D320" s="122">
        <v>0.007368668026558493</v>
      </c>
      <c r="E320" s="122">
        <v>1.904895787855206</v>
      </c>
      <c r="F320" s="84" t="s">
        <v>888</v>
      </c>
      <c r="G320" s="84" t="b">
        <v>0</v>
      </c>
      <c r="H320" s="84" t="b">
        <v>0</v>
      </c>
      <c r="I320" s="84" t="b">
        <v>0</v>
      </c>
      <c r="J320" s="84" t="b">
        <v>0</v>
      </c>
      <c r="K320" s="84" t="b">
        <v>0</v>
      </c>
      <c r="L320" s="84" t="b">
        <v>0</v>
      </c>
    </row>
    <row r="321" spans="1:12" ht="15">
      <c r="A321" s="84" t="s">
        <v>1003</v>
      </c>
      <c r="B321" s="84" t="s">
        <v>1004</v>
      </c>
      <c r="C321" s="84">
        <v>2</v>
      </c>
      <c r="D321" s="122">
        <v>0.007043650362227249</v>
      </c>
      <c r="E321" s="122">
        <v>1.3710678622717363</v>
      </c>
      <c r="F321" s="84" t="s">
        <v>889</v>
      </c>
      <c r="G321" s="84" t="b">
        <v>0</v>
      </c>
      <c r="H321" s="84" t="b">
        <v>0</v>
      </c>
      <c r="I321" s="84" t="b">
        <v>0</v>
      </c>
      <c r="J321" s="84" t="b">
        <v>0</v>
      </c>
      <c r="K321" s="84" t="b">
        <v>0</v>
      </c>
      <c r="L321" s="84" t="b">
        <v>0</v>
      </c>
    </row>
    <row r="322" spans="1:12" ht="15">
      <c r="A322" s="84" t="s">
        <v>1004</v>
      </c>
      <c r="B322" s="84" t="s">
        <v>1005</v>
      </c>
      <c r="C322" s="84">
        <v>2</v>
      </c>
      <c r="D322" s="122">
        <v>0.007043650362227249</v>
      </c>
      <c r="E322" s="122">
        <v>1.3710678622717363</v>
      </c>
      <c r="F322" s="84" t="s">
        <v>889</v>
      </c>
      <c r="G322" s="84" t="b">
        <v>0</v>
      </c>
      <c r="H322" s="84" t="b">
        <v>0</v>
      </c>
      <c r="I322" s="84" t="b">
        <v>0</v>
      </c>
      <c r="J322" s="84" t="b">
        <v>1</v>
      </c>
      <c r="K322" s="84" t="b">
        <v>0</v>
      </c>
      <c r="L322" s="84" t="b">
        <v>0</v>
      </c>
    </row>
    <row r="323" spans="1:12" ht="15">
      <c r="A323" s="84" t="s">
        <v>1005</v>
      </c>
      <c r="B323" s="84" t="s">
        <v>1006</v>
      </c>
      <c r="C323" s="84">
        <v>2</v>
      </c>
      <c r="D323" s="122">
        <v>0.007043650362227249</v>
      </c>
      <c r="E323" s="122">
        <v>1.3710678622717363</v>
      </c>
      <c r="F323" s="84" t="s">
        <v>889</v>
      </c>
      <c r="G323" s="84" t="b">
        <v>1</v>
      </c>
      <c r="H323" s="84" t="b">
        <v>0</v>
      </c>
      <c r="I323" s="84" t="b">
        <v>0</v>
      </c>
      <c r="J323" s="84" t="b">
        <v>0</v>
      </c>
      <c r="K323" s="84" t="b">
        <v>0</v>
      </c>
      <c r="L323" s="84" t="b">
        <v>0</v>
      </c>
    </row>
    <row r="324" spans="1:12" ht="15">
      <c r="A324" s="84" t="s">
        <v>1006</v>
      </c>
      <c r="B324" s="84" t="s">
        <v>1007</v>
      </c>
      <c r="C324" s="84">
        <v>2</v>
      </c>
      <c r="D324" s="122">
        <v>0.007043650362227249</v>
      </c>
      <c r="E324" s="122">
        <v>1.3710678622717363</v>
      </c>
      <c r="F324" s="84" t="s">
        <v>889</v>
      </c>
      <c r="G324" s="84" t="b">
        <v>0</v>
      </c>
      <c r="H324" s="84" t="b">
        <v>0</v>
      </c>
      <c r="I324" s="84" t="b">
        <v>0</v>
      </c>
      <c r="J324" s="84" t="b">
        <v>0</v>
      </c>
      <c r="K324" s="84" t="b">
        <v>0</v>
      </c>
      <c r="L324" s="84" t="b">
        <v>0</v>
      </c>
    </row>
    <row r="325" spans="1:12" ht="15">
      <c r="A325" s="84" t="s">
        <v>1007</v>
      </c>
      <c r="B325" s="84" t="s">
        <v>963</v>
      </c>
      <c r="C325" s="84">
        <v>2</v>
      </c>
      <c r="D325" s="122">
        <v>0.007043650362227249</v>
      </c>
      <c r="E325" s="122">
        <v>1.1949766032160551</v>
      </c>
      <c r="F325" s="84" t="s">
        <v>889</v>
      </c>
      <c r="G325" s="84" t="b">
        <v>0</v>
      </c>
      <c r="H325" s="84" t="b">
        <v>0</v>
      </c>
      <c r="I325" s="84" t="b">
        <v>0</v>
      </c>
      <c r="J325" s="84" t="b">
        <v>0</v>
      </c>
      <c r="K325" s="84" t="b">
        <v>0</v>
      </c>
      <c r="L325" s="84" t="b">
        <v>0</v>
      </c>
    </row>
    <row r="326" spans="1:12" ht="15">
      <c r="A326" s="84" t="s">
        <v>963</v>
      </c>
      <c r="B326" s="84" t="s">
        <v>967</v>
      </c>
      <c r="C326" s="84">
        <v>2</v>
      </c>
      <c r="D326" s="122">
        <v>0.007043650362227249</v>
      </c>
      <c r="E326" s="122">
        <v>1.1949766032160551</v>
      </c>
      <c r="F326" s="84" t="s">
        <v>889</v>
      </c>
      <c r="G326" s="84" t="b">
        <v>0</v>
      </c>
      <c r="H326" s="84" t="b">
        <v>0</v>
      </c>
      <c r="I326" s="84" t="b">
        <v>0</v>
      </c>
      <c r="J326" s="84" t="b">
        <v>0</v>
      </c>
      <c r="K326" s="84" t="b">
        <v>0</v>
      </c>
      <c r="L326" s="84" t="b">
        <v>0</v>
      </c>
    </row>
    <row r="327" spans="1:12" ht="15">
      <c r="A327" s="84" t="s">
        <v>967</v>
      </c>
      <c r="B327" s="84" t="s">
        <v>1335</v>
      </c>
      <c r="C327" s="84">
        <v>2</v>
      </c>
      <c r="D327" s="122">
        <v>0.007043650362227249</v>
      </c>
      <c r="E327" s="122">
        <v>1.3710678622717363</v>
      </c>
      <c r="F327" s="84" t="s">
        <v>889</v>
      </c>
      <c r="G327" s="84" t="b">
        <v>0</v>
      </c>
      <c r="H327" s="84" t="b">
        <v>0</v>
      </c>
      <c r="I327" s="84" t="b">
        <v>0</v>
      </c>
      <c r="J327" s="84" t="b">
        <v>0</v>
      </c>
      <c r="K327" s="84" t="b">
        <v>0</v>
      </c>
      <c r="L327" s="84" t="b">
        <v>0</v>
      </c>
    </row>
    <row r="328" spans="1:12" ht="15">
      <c r="A328" s="84" t="s">
        <v>1335</v>
      </c>
      <c r="B328" s="84" t="s">
        <v>968</v>
      </c>
      <c r="C328" s="84">
        <v>2</v>
      </c>
      <c r="D328" s="122">
        <v>0.007043650362227249</v>
      </c>
      <c r="E328" s="122">
        <v>1.3710678622717363</v>
      </c>
      <c r="F328" s="84" t="s">
        <v>889</v>
      </c>
      <c r="G328" s="84" t="b">
        <v>0</v>
      </c>
      <c r="H328" s="84" t="b">
        <v>0</v>
      </c>
      <c r="I328" s="84" t="b">
        <v>0</v>
      </c>
      <c r="J328" s="84" t="b">
        <v>0</v>
      </c>
      <c r="K328" s="84" t="b">
        <v>0</v>
      </c>
      <c r="L328" s="84" t="b">
        <v>0</v>
      </c>
    </row>
    <row r="329" spans="1:12" ht="15">
      <c r="A329" s="84" t="s">
        <v>968</v>
      </c>
      <c r="B329" s="84" t="s">
        <v>350</v>
      </c>
      <c r="C329" s="84">
        <v>2</v>
      </c>
      <c r="D329" s="122">
        <v>0.007043650362227249</v>
      </c>
      <c r="E329" s="122">
        <v>1.1949766032160551</v>
      </c>
      <c r="F329" s="84" t="s">
        <v>889</v>
      </c>
      <c r="G329" s="84" t="b">
        <v>0</v>
      </c>
      <c r="H329" s="84" t="b">
        <v>0</v>
      </c>
      <c r="I329" s="84" t="b">
        <v>0</v>
      </c>
      <c r="J329" s="84" t="b">
        <v>0</v>
      </c>
      <c r="K329" s="84" t="b">
        <v>0</v>
      </c>
      <c r="L329" s="84" t="b">
        <v>0</v>
      </c>
    </row>
    <row r="330" spans="1:12" ht="15">
      <c r="A330" s="84" t="s">
        <v>350</v>
      </c>
      <c r="B330" s="84" t="s">
        <v>993</v>
      </c>
      <c r="C330" s="84">
        <v>2</v>
      </c>
      <c r="D330" s="122">
        <v>0.007043650362227249</v>
      </c>
      <c r="E330" s="122">
        <v>1.1949766032160551</v>
      </c>
      <c r="F330" s="84" t="s">
        <v>889</v>
      </c>
      <c r="G330" s="84" t="b">
        <v>0</v>
      </c>
      <c r="H330" s="84" t="b">
        <v>0</v>
      </c>
      <c r="I330" s="84" t="b">
        <v>0</v>
      </c>
      <c r="J330" s="84" t="b">
        <v>0</v>
      </c>
      <c r="K330" s="84" t="b">
        <v>0</v>
      </c>
      <c r="L330" s="84" t="b">
        <v>0</v>
      </c>
    </row>
    <row r="331" spans="1:12" ht="15">
      <c r="A331" s="84" t="s">
        <v>1010</v>
      </c>
      <c r="B331" s="84" t="s">
        <v>1011</v>
      </c>
      <c r="C331" s="84">
        <v>4</v>
      </c>
      <c r="D331" s="122">
        <v>0</v>
      </c>
      <c r="E331" s="122">
        <v>1.1383026981662814</v>
      </c>
      <c r="F331" s="84" t="s">
        <v>890</v>
      </c>
      <c r="G331" s="84" t="b">
        <v>0</v>
      </c>
      <c r="H331" s="84" t="b">
        <v>0</v>
      </c>
      <c r="I331" s="84" t="b">
        <v>0</v>
      </c>
      <c r="J331" s="84" t="b">
        <v>0</v>
      </c>
      <c r="K331" s="84" t="b">
        <v>0</v>
      </c>
      <c r="L331" s="84" t="b">
        <v>0</v>
      </c>
    </row>
    <row r="332" spans="1:12" ht="15">
      <c r="A332" s="84" t="s">
        <v>1012</v>
      </c>
      <c r="B332" s="84" t="s">
        <v>1013</v>
      </c>
      <c r="C332" s="84">
        <v>4</v>
      </c>
      <c r="D332" s="122">
        <v>0</v>
      </c>
      <c r="E332" s="122">
        <v>1.1383026981662814</v>
      </c>
      <c r="F332" s="84" t="s">
        <v>890</v>
      </c>
      <c r="G332" s="84" t="b">
        <v>0</v>
      </c>
      <c r="H332" s="84" t="b">
        <v>0</v>
      </c>
      <c r="I332" s="84" t="b">
        <v>0</v>
      </c>
      <c r="J332" s="84" t="b">
        <v>0</v>
      </c>
      <c r="K332" s="84" t="b">
        <v>0</v>
      </c>
      <c r="L332" s="84" t="b">
        <v>0</v>
      </c>
    </row>
    <row r="333" spans="1:12" ht="15">
      <c r="A333" s="84" t="s">
        <v>228</v>
      </c>
      <c r="B333" s="84" t="s">
        <v>1010</v>
      </c>
      <c r="C333" s="84">
        <v>3</v>
      </c>
      <c r="D333" s="122">
        <v>0.006352817115676268</v>
      </c>
      <c r="E333" s="122">
        <v>0.9164539485499251</v>
      </c>
      <c r="F333" s="84" t="s">
        <v>890</v>
      </c>
      <c r="G333" s="84" t="b">
        <v>0</v>
      </c>
      <c r="H333" s="84" t="b">
        <v>0</v>
      </c>
      <c r="I333" s="84" t="b">
        <v>0</v>
      </c>
      <c r="J333" s="84" t="b">
        <v>0</v>
      </c>
      <c r="K333" s="84" t="b">
        <v>0</v>
      </c>
      <c r="L333" s="84" t="b">
        <v>0</v>
      </c>
    </row>
    <row r="334" spans="1:12" ht="15">
      <c r="A334" s="84" t="s">
        <v>1011</v>
      </c>
      <c r="B334" s="84" t="s">
        <v>1009</v>
      </c>
      <c r="C334" s="84">
        <v>3</v>
      </c>
      <c r="D334" s="122">
        <v>0.006352817115676268</v>
      </c>
      <c r="E334" s="122">
        <v>1.0133639615579815</v>
      </c>
      <c r="F334" s="84" t="s">
        <v>890</v>
      </c>
      <c r="G334" s="84" t="b">
        <v>0</v>
      </c>
      <c r="H334" s="84" t="b">
        <v>0</v>
      </c>
      <c r="I334" s="84" t="b">
        <v>0</v>
      </c>
      <c r="J334" s="84" t="b">
        <v>0</v>
      </c>
      <c r="K334" s="84" t="b">
        <v>0</v>
      </c>
      <c r="L334" s="84" t="b">
        <v>0</v>
      </c>
    </row>
    <row r="335" spans="1:12" ht="15">
      <c r="A335" s="84" t="s">
        <v>1009</v>
      </c>
      <c r="B335" s="84" t="s">
        <v>1012</v>
      </c>
      <c r="C335" s="84">
        <v>3</v>
      </c>
      <c r="D335" s="122">
        <v>0.006352817115676268</v>
      </c>
      <c r="E335" s="122">
        <v>1.0133639615579815</v>
      </c>
      <c r="F335" s="84" t="s">
        <v>890</v>
      </c>
      <c r="G335" s="84" t="b">
        <v>0</v>
      </c>
      <c r="H335" s="84" t="b">
        <v>0</v>
      </c>
      <c r="I335" s="84" t="b">
        <v>0</v>
      </c>
      <c r="J335" s="84" t="b">
        <v>0</v>
      </c>
      <c r="K335" s="84" t="b">
        <v>0</v>
      </c>
      <c r="L335" s="84" t="b">
        <v>0</v>
      </c>
    </row>
    <row r="336" spans="1:12" ht="15">
      <c r="A336" s="84" t="s">
        <v>1013</v>
      </c>
      <c r="B336" s="84" t="s">
        <v>1015</v>
      </c>
      <c r="C336" s="84">
        <v>3</v>
      </c>
      <c r="D336" s="122">
        <v>0.006352817115676268</v>
      </c>
      <c r="E336" s="122">
        <v>1.1383026981662816</v>
      </c>
      <c r="F336" s="84" t="s">
        <v>890</v>
      </c>
      <c r="G336" s="84" t="b">
        <v>0</v>
      </c>
      <c r="H336" s="84" t="b">
        <v>0</v>
      </c>
      <c r="I336" s="84" t="b">
        <v>0</v>
      </c>
      <c r="J336" s="84" t="b">
        <v>0</v>
      </c>
      <c r="K336" s="84" t="b">
        <v>0</v>
      </c>
      <c r="L336" s="84" t="b">
        <v>0</v>
      </c>
    </row>
    <row r="337" spans="1:12" ht="15">
      <c r="A337" s="84" t="s">
        <v>1015</v>
      </c>
      <c r="B337" s="84" t="s">
        <v>1016</v>
      </c>
      <c r="C337" s="84">
        <v>3</v>
      </c>
      <c r="D337" s="122">
        <v>0.006352817115676268</v>
      </c>
      <c r="E337" s="122">
        <v>1.2632414347745813</v>
      </c>
      <c r="F337" s="84" t="s">
        <v>890</v>
      </c>
      <c r="G337" s="84" t="b">
        <v>0</v>
      </c>
      <c r="H337" s="84" t="b">
        <v>0</v>
      </c>
      <c r="I337" s="84" t="b">
        <v>0</v>
      </c>
      <c r="J337" s="84" t="b">
        <v>0</v>
      </c>
      <c r="K337" s="84" t="b">
        <v>0</v>
      </c>
      <c r="L337" s="84" t="b">
        <v>0</v>
      </c>
    </row>
    <row r="338" spans="1:12" ht="15">
      <c r="A338" s="84" t="s">
        <v>1016</v>
      </c>
      <c r="B338" s="84" t="s">
        <v>1299</v>
      </c>
      <c r="C338" s="84">
        <v>3</v>
      </c>
      <c r="D338" s="122">
        <v>0.006352817115676268</v>
      </c>
      <c r="E338" s="122">
        <v>1.2632414347745813</v>
      </c>
      <c r="F338" s="84" t="s">
        <v>890</v>
      </c>
      <c r="G338" s="84" t="b">
        <v>0</v>
      </c>
      <c r="H338" s="84" t="b">
        <v>0</v>
      </c>
      <c r="I338" s="84" t="b">
        <v>0</v>
      </c>
      <c r="J338" s="84" t="b">
        <v>0</v>
      </c>
      <c r="K338" s="84" t="b">
        <v>0</v>
      </c>
      <c r="L338" s="84" t="b">
        <v>0</v>
      </c>
    </row>
    <row r="339" spans="1:12" ht="15">
      <c r="A339" s="84" t="s">
        <v>1299</v>
      </c>
      <c r="B339" s="84" t="s">
        <v>1300</v>
      </c>
      <c r="C339" s="84">
        <v>3</v>
      </c>
      <c r="D339" s="122">
        <v>0.006352817115676268</v>
      </c>
      <c r="E339" s="122">
        <v>1.2632414347745813</v>
      </c>
      <c r="F339" s="84" t="s">
        <v>890</v>
      </c>
      <c r="G339" s="84" t="b">
        <v>0</v>
      </c>
      <c r="H339" s="84" t="b">
        <v>0</v>
      </c>
      <c r="I339" s="84" t="b">
        <v>0</v>
      </c>
      <c r="J339" s="84" t="b">
        <v>0</v>
      </c>
      <c r="K339" s="84" t="b">
        <v>0</v>
      </c>
      <c r="L339" s="84" t="b">
        <v>0</v>
      </c>
    </row>
    <row r="340" spans="1:12" ht="15">
      <c r="A340" s="84" t="s">
        <v>1300</v>
      </c>
      <c r="B340" s="84" t="s">
        <v>953</v>
      </c>
      <c r="C340" s="84">
        <v>3</v>
      </c>
      <c r="D340" s="122">
        <v>0.006352817115676268</v>
      </c>
      <c r="E340" s="122">
        <v>1.1383026981662816</v>
      </c>
      <c r="F340" s="84" t="s">
        <v>890</v>
      </c>
      <c r="G340" s="84" t="b">
        <v>0</v>
      </c>
      <c r="H340" s="84" t="b">
        <v>0</v>
      </c>
      <c r="I340" s="84" t="b">
        <v>0</v>
      </c>
      <c r="J340" s="84" t="b">
        <v>0</v>
      </c>
      <c r="K340" s="84" t="b">
        <v>0</v>
      </c>
      <c r="L340" s="84" t="b">
        <v>0</v>
      </c>
    </row>
    <row r="341" spans="1:12" ht="15">
      <c r="A341" s="84" t="s">
        <v>228</v>
      </c>
      <c r="B341" s="84" t="s">
        <v>228</v>
      </c>
      <c r="C341" s="84">
        <v>2</v>
      </c>
      <c r="D341" s="122">
        <v>0.010204406632677328</v>
      </c>
      <c r="E341" s="122">
        <v>1.0413926851582251</v>
      </c>
      <c r="F341" s="84" t="s">
        <v>890</v>
      </c>
      <c r="G341" s="84" t="b">
        <v>0</v>
      </c>
      <c r="H341" s="84" t="b">
        <v>0</v>
      </c>
      <c r="I341" s="84" t="b">
        <v>0</v>
      </c>
      <c r="J341" s="84" t="b">
        <v>0</v>
      </c>
      <c r="K341" s="84" t="b">
        <v>0</v>
      </c>
      <c r="L341" s="84" t="b">
        <v>0</v>
      </c>
    </row>
    <row r="342" spans="1:12" ht="15">
      <c r="A342" s="84" t="s">
        <v>953</v>
      </c>
      <c r="B342" s="84" t="s">
        <v>1014</v>
      </c>
      <c r="C342" s="84">
        <v>2</v>
      </c>
      <c r="D342" s="122">
        <v>0.010204406632677328</v>
      </c>
      <c r="E342" s="122">
        <v>0.9622114391106003</v>
      </c>
      <c r="F342" s="84" t="s">
        <v>890</v>
      </c>
      <c r="G342" s="84" t="b">
        <v>0</v>
      </c>
      <c r="H342" s="84" t="b">
        <v>0</v>
      </c>
      <c r="I342" s="84" t="b">
        <v>0</v>
      </c>
      <c r="J342" s="84" t="b">
        <v>1</v>
      </c>
      <c r="K342" s="84" t="b">
        <v>0</v>
      </c>
      <c r="L342" s="84" t="b">
        <v>0</v>
      </c>
    </row>
    <row r="343" spans="1:12" ht="15">
      <c r="A343" s="84" t="s">
        <v>1014</v>
      </c>
      <c r="B343" s="84" t="s">
        <v>1334</v>
      </c>
      <c r="C343" s="84">
        <v>2</v>
      </c>
      <c r="D343" s="122">
        <v>0.010204406632677328</v>
      </c>
      <c r="E343" s="122">
        <v>1.2632414347745815</v>
      </c>
      <c r="F343" s="84" t="s">
        <v>890</v>
      </c>
      <c r="G343" s="84" t="b">
        <v>1</v>
      </c>
      <c r="H343" s="84" t="b">
        <v>0</v>
      </c>
      <c r="I343" s="84" t="b">
        <v>0</v>
      </c>
      <c r="J343" s="84" t="b">
        <v>0</v>
      </c>
      <c r="K343" s="84" t="b">
        <v>0</v>
      </c>
      <c r="L343" s="84" t="b">
        <v>0</v>
      </c>
    </row>
    <row r="344" spans="1:12" ht="15">
      <c r="A344" s="84" t="s">
        <v>1018</v>
      </c>
      <c r="B344" s="84" t="s">
        <v>1019</v>
      </c>
      <c r="C344" s="84">
        <v>2</v>
      </c>
      <c r="D344" s="122">
        <v>0.012542916485999216</v>
      </c>
      <c r="E344" s="122">
        <v>1.3424226808222062</v>
      </c>
      <c r="F344" s="84" t="s">
        <v>891</v>
      </c>
      <c r="G344" s="84" t="b">
        <v>0</v>
      </c>
      <c r="H344" s="84" t="b">
        <v>0</v>
      </c>
      <c r="I344" s="84" t="b">
        <v>0</v>
      </c>
      <c r="J344" s="84" t="b">
        <v>0</v>
      </c>
      <c r="K344" s="84" t="b">
        <v>0</v>
      </c>
      <c r="L344" s="84" t="b">
        <v>0</v>
      </c>
    </row>
    <row r="345" spans="1:12" ht="15">
      <c r="A345" s="84" t="s">
        <v>1019</v>
      </c>
      <c r="B345" s="84" t="s">
        <v>234</v>
      </c>
      <c r="C345" s="84">
        <v>2</v>
      </c>
      <c r="D345" s="122">
        <v>0.012542916485999216</v>
      </c>
      <c r="E345" s="122">
        <v>1.0413926851582251</v>
      </c>
      <c r="F345" s="84" t="s">
        <v>891</v>
      </c>
      <c r="G345" s="84" t="b">
        <v>0</v>
      </c>
      <c r="H345" s="84" t="b">
        <v>0</v>
      </c>
      <c r="I345" s="84" t="b">
        <v>0</v>
      </c>
      <c r="J345" s="84" t="b">
        <v>0</v>
      </c>
      <c r="K345" s="84" t="b">
        <v>0</v>
      </c>
      <c r="L345" s="84" t="b">
        <v>0</v>
      </c>
    </row>
    <row r="346" spans="1:12" ht="15">
      <c r="A346" s="84" t="s">
        <v>234</v>
      </c>
      <c r="B346" s="84" t="s">
        <v>1020</v>
      </c>
      <c r="C346" s="84">
        <v>2</v>
      </c>
      <c r="D346" s="122">
        <v>0.012542916485999216</v>
      </c>
      <c r="E346" s="122">
        <v>1.0413926851582251</v>
      </c>
      <c r="F346" s="84" t="s">
        <v>891</v>
      </c>
      <c r="G346" s="84" t="b">
        <v>0</v>
      </c>
      <c r="H346" s="84" t="b">
        <v>0</v>
      </c>
      <c r="I346" s="84" t="b">
        <v>0</v>
      </c>
      <c r="J346" s="84" t="b">
        <v>0</v>
      </c>
      <c r="K346" s="84" t="b">
        <v>0</v>
      </c>
      <c r="L346" s="84" t="b">
        <v>0</v>
      </c>
    </row>
    <row r="347" spans="1:12" ht="15">
      <c r="A347" s="84" t="s">
        <v>1020</v>
      </c>
      <c r="B347" s="84" t="s">
        <v>1021</v>
      </c>
      <c r="C347" s="84">
        <v>2</v>
      </c>
      <c r="D347" s="122">
        <v>0.012542916485999216</v>
      </c>
      <c r="E347" s="122">
        <v>1.3424226808222062</v>
      </c>
      <c r="F347" s="84" t="s">
        <v>891</v>
      </c>
      <c r="G347" s="84" t="b">
        <v>0</v>
      </c>
      <c r="H347" s="84" t="b">
        <v>0</v>
      </c>
      <c r="I347" s="84" t="b">
        <v>0</v>
      </c>
      <c r="J347" s="84" t="b">
        <v>0</v>
      </c>
      <c r="K347" s="84" t="b">
        <v>0</v>
      </c>
      <c r="L347" s="84" t="b">
        <v>0</v>
      </c>
    </row>
    <row r="348" spans="1:12" ht="15">
      <c r="A348" s="84" t="s">
        <v>1021</v>
      </c>
      <c r="B348" s="84" t="s">
        <v>235</v>
      </c>
      <c r="C348" s="84">
        <v>2</v>
      </c>
      <c r="D348" s="122">
        <v>0.012542916485999216</v>
      </c>
      <c r="E348" s="122">
        <v>1.3424226808222062</v>
      </c>
      <c r="F348" s="84" t="s">
        <v>891</v>
      </c>
      <c r="G348" s="84" t="b">
        <v>0</v>
      </c>
      <c r="H348" s="84" t="b">
        <v>0</v>
      </c>
      <c r="I348" s="84" t="b">
        <v>0</v>
      </c>
      <c r="J348" s="84" t="b">
        <v>0</v>
      </c>
      <c r="K348" s="84" t="b">
        <v>0</v>
      </c>
      <c r="L348" s="84" t="b">
        <v>0</v>
      </c>
    </row>
    <row r="349" spans="1:12" ht="15">
      <c r="A349" s="84" t="s">
        <v>235</v>
      </c>
      <c r="B349" s="84" t="s">
        <v>1022</v>
      </c>
      <c r="C349" s="84">
        <v>2</v>
      </c>
      <c r="D349" s="122">
        <v>0.012542916485999216</v>
      </c>
      <c r="E349" s="122">
        <v>1.3424226808222062</v>
      </c>
      <c r="F349" s="84" t="s">
        <v>891</v>
      </c>
      <c r="G349" s="84" t="b">
        <v>0</v>
      </c>
      <c r="H349" s="84" t="b">
        <v>0</v>
      </c>
      <c r="I349" s="84" t="b">
        <v>0</v>
      </c>
      <c r="J349" s="84" t="b">
        <v>0</v>
      </c>
      <c r="K349" s="84" t="b">
        <v>0</v>
      </c>
      <c r="L349" s="84" t="b">
        <v>0</v>
      </c>
    </row>
    <row r="350" spans="1:12" ht="15">
      <c r="A350" s="84" t="s">
        <v>1022</v>
      </c>
      <c r="B350" s="84" t="s">
        <v>1023</v>
      </c>
      <c r="C350" s="84">
        <v>2</v>
      </c>
      <c r="D350" s="122">
        <v>0.012542916485999216</v>
      </c>
      <c r="E350" s="122">
        <v>1.3424226808222062</v>
      </c>
      <c r="F350" s="84" t="s">
        <v>891</v>
      </c>
      <c r="G350" s="84" t="b">
        <v>0</v>
      </c>
      <c r="H350" s="84" t="b">
        <v>0</v>
      </c>
      <c r="I350" s="84" t="b">
        <v>0</v>
      </c>
      <c r="J350" s="84" t="b">
        <v>0</v>
      </c>
      <c r="K350" s="84" t="b">
        <v>0</v>
      </c>
      <c r="L350" s="84" t="b">
        <v>0</v>
      </c>
    </row>
    <row r="351" spans="1:12" ht="15">
      <c r="A351" s="84" t="s">
        <v>1023</v>
      </c>
      <c r="B351" s="84" t="s">
        <v>336</v>
      </c>
      <c r="C351" s="84">
        <v>2</v>
      </c>
      <c r="D351" s="122">
        <v>0.012542916485999216</v>
      </c>
      <c r="E351" s="122">
        <v>1.0413926851582251</v>
      </c>
      <c r="F351" s="84" t="s">
        <v>891</v>
      </c>
      <c r="G351" s="84" t="b">
        <v>0</v>
      </c>
      <c r="H351" s="84" t="b">
        <v>0</v>
      </c>
      <c r="I351" s="84" t="b">
        <v>0</v>
      </c>
      <c r="J351" s="84" t="b">
        <v>0</v>
      </c>
      <c r="K351" s="84" t="b">
        <v>0</v>
      </c>
      <c r="L351" s="84" t="b">
        <v>0</v>
      </c>
    </row>
    <row r="352" spans="1:12" ht="15">
      <c r="A352" s="84" t="s">
        <v>336</v>
      </c>
      <c r="B352" s="84" t="s">
        <v>1286</v>
      </c>
      <c r="C352" s="84">
        <v>2</v>
      </c>
      <c r="D352" s="122">
        <v>0.012542916485999216</v>
      </c>
      <c r="E352" s="122">
        <v>1.0413926851582251</v>
      </c>
      <c r="F352" s="84" t="s">
        <v>891</v>
      </c>
      <c r="G352" s="84" t="b">
        <v>0</v>
      </c>
      <c r="H352" s="84" t="b">
        <v>0</v>
      </c>
      <c r="I352" s="84" t="b">
        <v>0</v>
      </c>
      <c r="J352" s="84" t="b">
        <v>0</v>
      </c>
      <c r="K352" s="84" t="b">
        <v>0</v>
      </c>
      <c r="L352" s="84" t="b">
        <v>0</v>
      </c>
    </row>
    <row r="353" spans="1:12" ht="15">
      <c r="A353" s="84" t="s">
        <v>215</v>
      </c>
      <c r="B353" s="84" t="s">
        <v>1285</v>
      </c>
      <c r="C353" s="84">
        <v>2</v>
      </c>
      <c r="D353" s="122">
        <v>0.012542916485999216</v>
      </c>
      <c r="E353" s="122">
        <v>1.3424226808222062</v>
      </c>
      <c r="F353" s="84" t="s">
        <v>891</v>
      </c>
      <c r="G353" s="84" t="b">
        <v>0</v>
      </c>
      <c r="H353" s="84" t="b">
        <v>0</v>
      </c>
      <c r="I353" s="84" t="b">
        <v>0</v>
      </c>
      <c r="J353" s="84" t="b">
        <v>0</v>
      </c>
      <c r="K353" s="84" t="b">
        <v>0</v>
      </c>
      <c r="L353" s="84" t="b">
        <v>0</v>
      </c>
    </row>
    <row r="354" spans="1:12" ht="15">
      <c r="A354" s="84" t="s">
        <v>1285</v>
      </c>
      <c r="B354" s="84" t="s">
        <v>1311</v>
      </c>
      <c r="C354" s="84">
        <v>2</v>
      </c>
      <c r="D354" s="122">
        <v>0.012542916485999216</v>
      </c>
      <c r="E354" s="122">
        <v>1.3424226808222062</v>
      </c>
      <c r="F354" s="84" t="s">
        <v>891</v>
      </c>
      <c r="G354" s="84" t="b">
        <v>0</v>
      </c>
      <c r="H354" s="84" t="b">
        <v>0</v>
      </c>
      <c r="I354" s="84" t="b">
        <v>0</v>
      </c>
      <c r="J354" s="84" t="b">
        <v>0</v>
      </c>
      <c r="K354" s="84" t="b">
        <v>0</v>
      </c>
      <c r="L354" s="84" t="b">
        <v>0</v>
      </c>
    </row>
    <row r="355" spans="1:12" ht="15">
      <c r="A355" s="84" t="s">
        <v>1311</v>
      </c>
      <c r="B355" s="84" t="s">
        <v>336</v>
      </c>
      <c r="C355" s="84">
        <v>2</v>
      </c>
      <c r="D355" s="122">
        <v>0.012542916485999216</v>
      </c>
      <c r="E355" s="122">
        <v>1.0413926851582251</v>
      </c>
      <c r="F355" s="84" t="s">
        <v>891</v>
      </c>
      <c r="G355" s="84" t="b">
        <v>0</v>
      </c>
      <c r="H355" s="84" t="b">
        <v>0</v>
      </c>
      <c r="I355" s="84" t="b">
        <v>0</v>
      </c>
      <c r="J355" s="84" t="b">
        <v>0</v>
      </c>
      <c r="K355" s="84" t="b">
        <v>0</v>
      </c>
      <c r="L355" s="84" t="b">
        <v>0</v>
      </c>
    </row>
    <row r="356" spans="1:12" ht="15">
      <c r="A356" s="84" t="s">
        <v>336</v>
      </c>
      <c r="B356" s="84" t="s">
        <v>346</v>
      </c>
      <c r="C356" s="84">
        <v>2</v>
      </c>
      <c r="D356" s="122">
        <v>0.012542916485999216</v>
      </c>
      <c r="E356" s="122">
        <v>1.0413926851582251</v>
      </c>
      <c r="F356" s="84" t="s">
        <v>891</v>
      </c>
      <c r="G356" s="84" t="b">
        <v>0</v>
      </c>
      <c r="H356" s="84" t="b">
        <v>0</v>
      </c>
      <c r="I356" s="84" t="b">
        <v>0</v>
      </c>
      <c r="J356" s="84" t="b">
        <v>0</v>
      </c>
      <c r="K356" s="84" t="b">
        <v>0</v>
      </c>
      <c r="L356" s="84" t="b">
        <v>0</v>
      </c>
    </row>
    <row r="357" spans="1:12" ht="15">
      <c r="A357" s="84" t="s">
        <v>346</v>
      </c>
      <c r="B357" s="84" t="s">
        <v>1284</v>
      </c>
      <c r="C357" s="84">
        <v>2</v>
      </c>
      <c r="D357" s="122">
        <v>0.012542916485999216</v>
      </c>
      <c r="E357" s="122">
        <v>1.3424226808222062</v>
      </c>
      <c r="F357" s="84" t="s">
        <v>891</v>
      </c>
      <c r="G357" s="84" t="b">
        <v>0</v>
      </c>
      <c r="H357" s="84" t="b">
        <v>0</v>
      </c>
      <c r="I357" s="84" t="b">
        <v>0</v>
      </c>
      <c r="J357" s="84" t="b">
        <v>0</v>
      </c>
      <c r="K357" s="84" t="b">
        <v>0</v>
      </c>
      <c r="L357" s="84" t="b">
        <v>0</v>
      </c>
    </row>
    <row r="358" spans="1:12" ht="15">
      <c r="A358" s="84" t="s">
        <v>1284</v>
      </c>
      <c r="B358" s="84" t="s">
        <v>1288</v>
      </c>
      <c r="C358" s="84">
        <v>2</v>
      </c>
      <c r="D358" s="122">
        <v>0.012542916485999216</v>
      </c>
      <c r="E358" s="122">
        <v>1.3424226808222062</v>
      </c>
      <c r="F358" s="84" t="s">
        <v>891</v>
      </c>
      <c r="G358" s="84" t="b">
        <v>0</v>
      </c>
      <c r="H358" s="84" t="b">
        <v>0</v>
      </c>
      <c r="I358" s="84" t="b">
        <v>0</v>
      </c>
      <c r="J358" s="84" t="b">
        <v>0</v>
      </c>
      <c r="K358" s="84" t="b">
        <v>0</v>
      </c>
      <c r="L358" s="84" t="b">
        <v>0</v>
      </c>
    </row>
    <row r="359" spans="1:12" ht="15">
      <c r="A359" s="84" t="s">
        <v>1288</v>
      </c>
      <c r="B359" s="84" t="s">
        <v>1276</v>
      </c>
      <c r="C359" s="84">
        <v>2</v>
      </c>
      <c r="D359" s="122">
        <v>0.012542916485999216</v>
      </c>
      <c r="E359" s="122">
        <v>1.3424226808222062</v>
      </c>
      <c r="F359" s="84" t="s">
        <v>891</v>
      </c>
      <c r="G359" s="84" t="b">
        <v>0</v>
      </c>
      <c r="H359" s="84" t="b">
        <v>0</v>
      </c>
      <c r="I359" s="84" t="b">
        <v>0</v>
      </c>
      <c r="J359" s="84" t="b">
        <v>0</v>
      </c>
      <c r="K359" s="84" t="b">
        <v>0</v>
      </c>
      <c r="L359" s="84" t="b">
        <v>0</v>
      </c>
    </row>
    <row r="360" spans="1:12" ht="15">
      <c r="A360" s="84" t="s">
        <v>1276</v>
      </c>
      <c r="B360" s="84" t="s">
        <v>1312</v>
      </c>
      <c r="C360" s="84">
        <v>2</v>
      </c>
      <c r="D360" s="122">
        <v>0.012542916485999216</v>
      </c>
      <c r="E360" s="122">
        <v>1.3424226808222062</v>
      </c>
      <c r="F360" s="84" t="s">
        <v>891</v>
      </c>
      <c r="G360" s="84" t="b">
        <v>0</v>
      </c>
      <c r="H360" s="84" t="b">
        <v>0</v>
      </c>
      <c r="I360" s="84" t="b">
        <v>0</v>
      </c>
      <c r="J360" s="84" t="b">
        <v>0</v>
      </c>
      <c r="K360" s="84" t="b">
        <v>0</v>
      </c>
      <c r="L360" s="84" t="b">
        <v>0</v>
      </c>
    </row>
    <row r="361" spans="1:12" ht="15">
      <c r="A361" s="84" t="s">
        <v>1312</v>
      </c>
      <c r="B361" s="84" t="s">
        <v>1313</v>
      </c>
      <c r="C361" s="84">
        <v>2</v>
      </c>
      <c r="D361" s="122">
        <v>0.012542916485999216</v>
      </c>
      <c r="E361" s="122">
        <v>1.3424226808222062</v>
      </c>
      <c r="F361" s="84" t="s">
        <v>891</v>
      </c>
      <c r="G361" s="84" t="b">
        <v>0</v>
      </c>
      <c r="H361" s="84" t="b">
        <v>0</v>
      </c>
      <c r="I361" s="84" t="b">
        <v>0</v>
      </c>
      <c r="J361" s="84" t="b">
        <v>0</v>
      </c>
      <c r="K361" s="84" t="b">
        <v>0</v>
      </c>
      <c r="L361" s="84" t="b">
        <v>0</v>
      </c>
    </row>
    <row r="362" spans="1:12" ht="15">
      <c r="A362" s="84" t="s">
        <v>1313</v>
      </c>
      <c r="B362" s="84" t="s">
        <v>234</v>
      </c>
      <c r="C362" s="84">
        <v>2</v>
      </c>
      <c r="D362" s="122">
        <v>0.012542916485999216</v>
      </c>
      <c r="E362" s="122">
        <v>1.0413926851582251</v>
      </c>
      <c r="F362" s="84" t="s">
        <v>891</v>
      </c>
      <c r="G362" s="84" t="b">
        <v>0</v>
      </c>
      <c r="H362" s="84" t="b">
        <v>0</v>
      </c>
      <c r="I362" s="84" t="b">
        <v>0</v>
      </c>
      <c r="J362" s="84" t="b">
        <v>0</v>
      </c>
      <c r="K362" s="84" t="b">
        <v>0</v>
      </c>
      <c r="L362" s="84" t="b">
        <v>0</v>
      </c>
    </row>
    <row r="363" spans="1:12" ht="15">
      <c r="A363" s="84" t="s">
        <v>234</v>
      </c>
      <c r="B363" s="84" t="s">
        <v>216</v>
      </c>
      <c r="C363" s="84">
        <v>2</v>
      </c>
      <c r="D363" s="122">
        <v>0.012542916485999216</v>
      </c>
      <c r="E363" s="122">
        <v>1.0413926851582251</v>
      </c>
      <c r="F363" s="84" t="s">
        <v>891</v>
      </c>
      <c r="G363" s="84" t="b">
        <v>0</v>
      </c>
      <c r="H363" s="84" t="b">
        <v>0</v>
      </c>
      <c r="I363" s="84" t="b">
        <v>0</v>
      </c>
      <c r="J363" s="84" t="b">
        <v>0</v>
      </c>
      <c r="K363" s="84" t="b">
        <v>0</v>
      </c>
      <c r="L363" s="84" t="b">
        <v>0</v>
      </c>
    </row>
    <row r="364" spans="1:12" ht="15">
      <c r="A364" s="84" t="s">
        <v>216</v>
      </c>
      <c r="B364" s="84" t="s">
        <v>1397</v>
      </c>
      <c r="C364" s="84">
        <v>2</v>
      </c>
      <c r="D364" s="122">
        <v>0.012542916485999216</v>
      </c>
      <c r="E364" s="122">
        <v>1.166331421766525</v>
      </c>
      <c r="F364" s="84" t="s">
        <v>891</v>
      </c>
      <c r="G364" s="84" t="b">
        <v>0</v>
      </c>
      <c r="H364" s="84" t="b">
        <v>0</v>
      </c>
      <c r="I364" s="84" t="b">
        <v>0</v>
      </c>
      <c r="J364" s="84" t="b">
        <v>0</v>
      </c>
      <c r="K364" s="84" t="b">
        <v>0</v>
      </c>
      <c r="L364" s="84" t="b">
        <v>0</v>
      </c>
    </row>
    <row r="365" spans="1:12" ht="15">
      <c r="A365" s="84" t="s">
        <v>1025</v>
      </c>
      <c r="B365" s="84" t="s">
        <v>992</v>
      </c>
      <c r="C365" s="84">
        <v>2</v>
      </c>
      <c r="D365" s="122">
        <v>0</v>
      </c>
      <c r="E365" s="122">
        <v>1.0413926851582251</v>
      </c>
      <c r="F365" s="84" t="s">
        <v>892</v>
      </c>
      <c r="G365" s="84" t="b">
        <v>0</v>
      </c>
      <c r="H365" s="84" t="b">
        <v>0</v>
      </c>
      <c r="I365" s="84" t="b">
        <v>0</v>
      </c>
      <c r="J365" s="84" t="b">
        <v>0</v>
      </c>
      <c r="K365" s="84" t="b">
        <v>0</v>
      </c>
      <c r="L365" s="84" t="b">
        <v>0</v>
      </c>
    </row>
    <row r="366" spans="1:12" ht="15">
      <c r="A366" s="84" t="s">
        <v>992</v>
      </c>
      <c r="B366" s="84" t="s">
        <v>1026</v>
      </c>
      <c r="C366" s="84">
        <v>2</v>
      </c>
      <c r="D366" s="122">
        <v>0</v>
      </c>
      <c r="E366" s="122">
        <v>1.0413926851582251</v>
      </c>
      <c r="F366" s="84" t="s">
        <v>892</v>
      </c>
      <c r="G366" s="84" t="b">
        <v>0</v>
      </c>
      <c r="H366" s="84" t="b">
        <v>0</v>
      </c>
      <c r="I366" s="84" t="b">
        <v>0</v>
      </c>
      <c r="J366" s="84" t="b">
        <v>1</v>
      </c>
      <c r="K366" s="84" t="b">
        <v>0</v>
      </c>
      <c r="L366" s="84" t="b">
        <v>0</v>
      </c>
    </row>
    <row r="367" spans="1:12" ht="15">
      <c r="A367" s="84" t="s">
        <v>1026</v>
      </c>
      <c r="B367" s="84" t="s">
        <v>1027</v>
      </c>
      <c r="C367" s="84">
        <v>2</v>
      </c>
      <c r="D367" s="122">
        <v>0</v>
      </c>
      <c r="E367" s="122">
        <v>1.0413926851582251</v>
      </c>
      <c r="F367" s="84" t="s">
        <v>892</v>
      </c>
      <c r="G367" s="84" t="b">
        <v>1</v>
      </c>
      <c r="H367" s="84" t="b">
        <v>0</v>
      </c>
      <c r="I367" s="84" t="b">
        <v>0</v>
      </c>
      <c r="J367" s="84" t="b">
        <v>0</v>
      </c>
      <c r="K367" s="84" t="b">
        <v>0</v>
      </c>
      <c r="L367" s="84" t="b">
        <v>0</v>
      </c>
    </row>
    <row r="368" spans="1:12" ht="15">
      <c r="A368" s="84" t="s">
        <v>1027</v>
      </c>
      <c r="B368" s="84" t="s">
        <v>1028</v>
      </c>
      <c r="C368" s="84">
        <v>2</v>
      </c>
      <c r="D368" s="122">
        <v>0</v>
      </c>
      <c r="E368" s="122">
        <v>1.0413926851582251</v>
      </c>
      <c r="F368" s="84" t="s">
        <v>892</v>
      </c>
      <c r="G368" s="84" t="b">
        <v>0</v>
      </c>
      <c r="H368" s="84" t="b">
        <v>0</v>
      </c>
      <c r="I368" s="84" t="b">
        <v>0</v>
      </c>
      <c r="J368" s="84" t="b">
        <v>0</v>
      </c>
      <c r="K368" s="84" t="b">
        <v>0</v>
      </c>
      <c r="L368" s="84" t="b">
        <v>0</v>
      </c>
    </row>
    <row r="369" spans="1:12" ht="15">
      <c r="A369" s="84" t="s">
        <v>1028</v>
      </c>
      <c r="B369" s="84" t="s">
        <v>1029</v>
      </c>
      <c r="C369" s="84">
        <v>2</v>
      </c>
      <c r="D369" s="122">
        <v>0</v>
      </c>
      <c r="E369" s="122">
        <v>1.0413926851582251</v>
      </c>
      <c r="F369" s="84" t="s">
        <v>892</v>
      </c>
      <c r="G369" s="84" t="b">
        <v>0</v>
      </c>
      <c r="H369" s="84" t="b">
        <v>0</v>
      </c>
      <c r="I369" s="84" t="b">
        <v>0</v>
      </c>
      <c r="J369" s="84" t="b">
        <v>0</v>
      </c>
      <c r="K369" s="84" t="b">
        <v>0</v>
      </c>
      <c r="L369" s="84" t="b">
        <v>0</v>
      </c>
    </row>
    <row r="370" spans="1:12" ht="15">
      <c r="A370" s="84" t="s">
        <v>1029</v>
      </c>
      <c r="B370" s="84" t="s">
        <v>1030</v>
      </c>
      <c r="C370" s="84">
        <v>2</v>
      </c>
      <c r="D370" s="122">
        <v>0</v>
      </c>
      <c r="E370" s="122">
        <v>1.0413926851582251</v>
      </c>
      <c r="F370" s="84" t="s">
        <v>892</v>
      </c>
      <c r="G370" s="84" t="b">
        <v>0</v>
      </c>
      <c r="H370" s="84" t="b">
        <v>0</v>
      </c>
      <c r="I370" s="84" t="b">
        <v>0</v>
      </c>
      <c r="J370" s="84" t="b">
        <v>0</v>
      </c>
      <c r="K370" s="84" t="b">
        <v>0</v>
      </c>
      <c r="L370" s="84" t="b">
        <v>0</v>
      </c>
    </row>
    <row r="371" spans="1:12" ht="15">
      <c r="A371" s="84" t="s">
        <v>1030</v>
      </c>
      <c r="B371" s="84" t="s">
        <v>1007</v>
      </c>
      <c r="C371" s="84">
        <v>2</v>
      </c>
      <c r="D371" s="122">
        <v>0</v>
      </c>
      <c r="E371" s="122">
        <v>1.0413926851582251</v>
      </c>
      <c r="F371" s="84" t="s">
        <v>892</v>
      </c>
      <c r="G371" s="84" t="b">
        <v>0</v>
      </c>
      <c r="H371" s="84" t="b">
        <v>0</v>
      </c>
      <c r="I371" s="84" t="b">
        <v>0</v>
      </c>
      <c r="J371" s="84" t="b">
        <v>0</v>
      </c>
      <c r="K371" s="84" t="b">
        <v>0</v>
      </c>
      <c r="L371" s="84" t="b">
        <v>0</v>
      </c>
    </row>
    <row r="372" spans="1:12" ht="15">
      <c r="A372" s="84" t="s">
        <v>1007</v>
      </c>
      <c r="B372" s="84" t="s">
        <v>1031</v>
      </c>
      <c r="C372" s="84">
        <v>2</v>
      </c>
      <c r="D372" s="122">
        <v>0</v>
      </c>
      <c r="E372" s="122">
        <v>1.0413926851582251</v>
      </c>
      <c r="F372" s="84" t="s">
        <v>892</v>
      </c>
      <c r="G372" s="84" t="b">
        <v>0</v>
      </c>
      <c r="H372" s="84" t="b">
        <v>0</v>
      </c>
      <c r="I372" s="84" t="b">
        <v>0</v>
      </c>
      <c r="J372" s="84" t="b">
        <v>0</v>
      </c>
      <c r="K372" s="84" t="b">
        <v>0</v>
      </c>
      <c r="L372" s="84" t="b">
        <v>0</v>
      </c>
    </row>
    <row r="373" spans="1:12" ht="15">
      <c r="A373" s="84" t="s">
        <v>1031</v>
      </c>
      <c r="B373" s="84" t="s">
        <v>1032</v>
      </c>
      <c r="C373" s="84">
        <v>2</v>
      </c>
      <c r="D373" s="122">
        <v>0</v>
      </c>
      <c r="E373" s="122">
        <v>1.0413926851582251</v>
      </c>
      <c r="F373" s="84" t="s">
        <v>892</v>
      </c>
      <c r="G373" s="84" t="b">
        <v>0</v>
      </c>
      <c r="H373" s="84" t="b">
        <v>0</v>
      </c>
      <c r="I373" s="84" t="b">
        <v>0</v>
      </c>
      <c r="J373" s="84" t="b">
        <v>0</v>
      </c>
      <c r="K373" s="84" t="b">
        <v>0</v>
      </c>
      <c r="L373" s="84" t="b">
        <v>0</v>
      </c>
    </row>
    <row r="374" spans="1:12" ht="15">
      <c r="A374" s="84" t="s">
        <v>1035</v>
      </c>
      <c r="B374" s="84" t="s">
        <v>1036</v>
      </c>
      <c r="C374" s="84">
        <v>2</v>
      </c>
      <c r="D374" s="122">
        <v>0</v>
      </c>
      <c r="E374" s="122">
        <v>1.1903316981702916</v>
      </c>
      <c r="F374" s="84" t="s">
        <v>893</v>
      </c>
      <c r="G374" s="84" t="b">
        <v>0</v>
      </c>
      <c r="H374" s="84" t="b">
        <v>0</v>
      </c>
      <c r="I374" s="84" t="b">
        <v>0</v>
      </c>
      <c r="J374" s="84" t="b">
        <v>0</v>
      </c>
      <c r="K374" s="84" t="b">
        <v>0</v>
      </c>
      <c r="L374" s="84" t="b">
        <v>0</v>
      </c>
    </row>
    <row r="375" spans="1:12" ht="15">
      <c r="A375" s="84" t="s">
        <v>1036</v>
      </c>
      <c r="B375" s="84" t="s">
        <v>1037</v>
      </c>
      <c r="C375" s="84">
        <v>2</v>
      </c>
      <c r="D375" s="122">
        <v>0</v>
      </c>
      <c r="E375" s="122">
        <v>1.1903316981702916</v>
      </c>
      <c r="F375" s="84" t="s">
        <v>893</v>
      </c>
      <c r="G375" s="84" t="b">
        <v>0</v>
      </c>
      <c r="H375" s="84" t="b">
        <v>0</v>
      </c>
      <c r="I375" s="84" t="b">
        <v>0</v>
      </c>
      <c r="J375" s="84" t="b">
        <v>0</v>
      </c>
      <c r="K375" s="84" t="b">
        <v>0</v>
      </c>
      <c r="L375" s="84" t="b">
        <v>0</v>
      </c>
    </row>
    <row r="376" spans="1:12" ht="15">
      <c r="A376" s="84" t="s">
        <v>1037</v>
      </c>
      <c r="B376" s="84" t="s">
        <v>1034</v>
      </c>
      <c r="C376" s="84">
        <v>2</v>
      </c>
      <c r="D376" s="122">
        <v>0</v>
      </c>
      <c r="E376" s="122">
        <v>0.8893017025063104</v>
      </c>
      <c r="F376" s="84" t="s">
        <v>893</v>
      </c>
      <c r="G376" s="84" t="b">
        <v>0</v>
      </c>
      <c r="H376" s="84" t="b">
        <v>0</v>
      </c>
      <c r="I376" s="84" t="b">
        <v>0</v>
      </c>
      <c r="J376" s="84" t="b">
        <v>0</v>
      </c>
      <c r="K376" s="84" t="b">
        <v>0</v>
      </c>
      <c r="L376" s="84" t="b">
        <v>0</v>
      </c>
    </row>
    <row r="377" spans="1:12" ht="15">
      <c r="A377" s="84" t="s">
        <v>1034</v>
      </c>
      <c r="B377" s="84" t="s">
        <v>1038</v>
      </c>
      <c r="C377" s="84">
        <v>2</v>
      </c>
      <c r="D377" s="122">
        <v>0</v>
      </c>
      <c r="E377" s="122">
        <v>0.8893017025063104</v>
      </c>
      <c r="F377" s="84" t="s">
        <v>893</v>
      </c>
      <c r="G377" s="84" t="b">
        <v>0</v>
      </c>
      <c r="H377" s="84" t="b">
        <v>0</v>
      </c>
      <c r="I377" s="84" t="b">
        <v>0</v>
      </c>
      <c r="J377" s="84" t="b">
        <v>0</v>
      </c>
      <c r="K377" s="84" t="b">
        <v>0</v>
      </c>
      <c r="L377" s="84" t="b">
        <v>0</v>
      </c>
    </row>
    <row r="378" spans="1:12" ht="15">
      <c r="A378" s="84" t="s">
        <v>1038</v>
      </c>
      <c r="B378" s="84" t="s">
        <v>1034</v>
      </c>
      <c r="C378" s="84">
        <v>2</v>
      </c>
      <c r="D378" s="122">
        <v>0</v>
      </c>
      <c r="E378" s="122">
        <v>0.8893017025063104</v>
      </c>
      <c r="F378" s="84" t="s">
        <v>893</v>
      </c>
      <c r="G378" s="84" t="b">
        <v>0</v>
      </c>
      <c r="H378" s="84" t="b">
        <v>0</v>
      </c>
      <c r="I378" s="84" t="b">
        <v>0</v>
      </c>
      <c r="J378" s="84" t="b">
        <v>0</v>
      </c>
      <c r="K378" s="84" t="b">
        <v>0</v>
      </c>
      <c r="L378" s="84" t="b">
        <v>0</v>
      </c>
    </row>
    <row r="379" spans="1:12" ht="15">
      <c r="A379" s="84" t="s">
        <v>1034</v>
      </c>
      <c r="B379" s="84" t="s">
        <v>1039</v>
      </c>
      <c r="C379" s="84">
        <v>2</v>
      </c>
      <c r="D379" s="122">
        <v>0</v>
      </c>
      <c r="E379" s="122">
        <v>0.8893017025063104</v>
      </c>
      <c r="F379" s="84" t="s">
        <v>893</v>
      </c>
      <c r="G379" s="84" t="b">
        <v>0</v>
      </c>
      <c r="H379" s="84" t="b">
        <v>0</v>
      </c>
      <c r="I379" s="84" t="b">
        <v>0</v>
      </c>
      <c r="J379" s="84" t="b">
        <v>0</v>
      </c>
      <c r="K379" s="84" t="b">
        <v>0</v>
      </c>
      <c r="L379" s="84" t="b">
        <v>0</v>
      </c>
    </row>
    <row r="380" spans="1:12" ht="15">
      <c r="A380" s="84" t="s">
        <v>1039</v>
      </c>
      <c r="B380" s="84" t="s">
        <v>1040</v>
      </c>
      <c r="C380" s="84">
        <v>2</v>
      </c>
      <c r="D380" s="122">
        <v>0</v>
      </c>
      <c r="E380" s="122">
        <v>1.1903316981702916</v>
      </c>
      <c r="F380" s="84" t="s">
        <v>893</v>
      </c>
      <c r="G380" s="84" t="b">
        <v>0</v>
      </c>
      <c r="H380" s="84" t="b">
        <v>0</v>
      </c>
      <c r="I380" s="84" t="b">
        <v>0</v>
      </c>
      <c r="J380" s="84" t="b">
        <v>0</v>
      </c>
      <c r="K380" s="84" t="b">
        <v>0</v>
      </c>
      <c r="L380" s="84" t="b">
        <v>0</v>
      </c>
    </row>
    <row r="381" spans="1:12" ht="15">
      <c r="A381" s="84" t="s">
        <v>1040</v>
      </c>
      <c r="B381" s="84" t="s">
        <v>1041</v>
      </c>
      <c r="C381" s="84">
        <v>2</v>
      </c>
      <c r="D381" s="122">
        <v>0</v>
      </c>
      <c r="E381" s="122">
        <v>1.1903316981702916</v>
      </c>
      <c r="F381" s="84" t="s">
        <v>893</v>
      </c>
      <c r="G381" s="84" t="b">
        <v>0</v>
      </c>
      <c r="H381" s="84" t="b">
        <v>0</v>
      </c>
      <c r="I381" s="84" t="b">
        <v>0</v>
      </c>
      <c r="J381" s="84" t="b">
        <v>0</v>
      </c>
      <c r="K381" s="84" t="b">
        <v>0</v>
      </c>
      <c r="L381" s="84" t="b">
        <v>0</v>
      </c>
    </row>
    <row r="382" spans="1:12" ht="15">
      <c r="A382" s="84" t="s">
        <v>1041</v>
      </c>
      <c r="B382" s="84" t="s">
        <v>1042</v>
      </c>
      <c r="C382" s="84">
        <v>2</v>
      </c>
      <c r="D382" s="122">
        <v>0</v>
      </c>
      <c r="E382" s="122">
        <v>1.1903316981702916</v>
      </c>
      <c r="F382" s="84" t="s">
        <v>893</v>
      </c>
      <c r="G382" s="84" t="b">
        <v>0</v>
      </c>
      <c r="H382" s="84" t="b">
        <v>0</v>
      </c>
      <c r="I382" s="84" t="b">
        <v>0</v>
      </c>
      <c r="J382" s="84" t="b">
        <v>0</v>
      </c>
      <c r="K382" s="84" t="b">
        <v>0</v>
      </c>
      <c r="L382" s="84" t="b">
        <v>0</v>
      </c>
    </row>
    <row r="383" spans="1:12" ht="15">
      <c r="A383" s="84" t="s">
        <v>1044</v>
      </c>
      <c r="B383" s="84" t="s">
        <v>343</v>
      </c>
      <c r="C383" s="84">
        <v>2</v>
      </c>
      <c r="D383" s="122">
        <v>0</v>
      </c>
      <c r="E383" s="122">
        <v>0.5740312677277188</v>
      </c>
      <c r="F383" s="84" t="s">
        <v>894</v>
      </c>
      <c r="G383" s="84" t="b">
        <v>0</v>
      </c>
      <c r="H383" s="84" t="b">
        <v>0</v>
      </c>
      <c r="I383" s="84" t="b">
        <v>0</v>
      </c>
      <c r="J383" s="84" t="b">
        <v>0</v>
      </c>
      <c r="K383" s="84" t="b">
        <v>0</v>
      </c>
      <c r="L383" s="84" t="b">
        <v>0</v>
      </c>
    </row>
    <row r="384" spans="1:12" ht="15">
      <c r="A384" s="84" t="s">
        <v>343</v>
      </c>
      <c r="B384" s="84" t="s">
        <v>1045</v>
      </c>
      <c r="C384" s="84">
        <v>2</v>
      </c>
      <c r="D384" s="122">
        <v>0</v>
      </c>
      <c r="E384" s="122">
        <v>0.5740312677277188</v>
      </c>
      <c r="F384" s="84" t="s">
        <v>894</v>
      </c>
      <c r="G384" s="84" t="b">
        <v>0</v>
      </c>
      <c r="H384" s="84" t="b">
        <v>0</v>
      </c>
      <c r="I384" s="84" t="b">
        <v>0</v>
      </c>
      <c r="J384" s="84" t="b">
        <v>0</v>
      </c>
      <c r="K384" s="84" t="b">
        <v>0</v>
      </c>
      <c r="L384" s="84" t="b">
        <v>0</v>
      </c>
    </row>
    <row r="385" spans="1:12" ht="15">
      <c r="A385" s="84" t="s">
        <v>1045</v>
      </c>
      <c r="B385" s="84" t="s">
        <v>1046</v>
      </c>
      <c r="C385" s="84">
        <v>2</v>
      </c>
      <c r="D385" s="122">
        <v>0</v>
      </c>
      <c r="E385" s="122">
        <v>0.8750612633917001</v>
      </c>
      <c r="F385" s="84" t="s">
        <v>894</v>
      </c>
      <c r="G385" s="84" t="b">
        <v>0</v>
      </c>
      <c r="H385" s="84" t="b">
        <v>0</v>
      </c>
      <c r="I385" s="84" t="b">
        <v>0</v>
      </c>
      <c r="J385" s="84" t="b">
        <v>1</v>
      </c>
      <c r="K385" s="84" t="b">
        <v>0</v>
      </c>
      <c r="L385" s="84" t="b">
        <v>0</v>
      </c>
    </row>
    <row r="386" spans="1:12" ht="15">
      <c r="A386" s="84" t="s">
        <v>1046</v>
      </c>
      <c r="B386" s="84" t="s">
        <v>1047</v>
      </c>
      <c r="C386" s="84">
        <v>2</v>
      </c>
      <c r="D386" s="122">
        <v>0</v>
      </c>
      <c r="E386" s="122">
        <v>0.8750612633917001</v>
      </c>
      <c r="F386" s="84" t="s">
        <v>894</v>
      </c>
      <c r="G386" s="84" t="b">
        <v>1</v>
      </c>
      <c r="H386" s="84" t="b">
        <v>0</v>
      </c>
      <c r="I386" s="84" t="b">
        <v>0</v>
      </c>
      <c r="J386" s="84" t="b">
        <v>0</v>
      </c>
      <c r="K386" s="84" t="b">
        <v>0</v>
      </c>
      <c r="L386" s="84" t="b">
        <v>0</v>
      </c>
    </row>
    <row r="387" spans="1:12" ht="15">
      <c r="A387" s="84" t="s">
        <v>1047</v>
      </c>
      <c r="B387" s="84" t="s">
        <v>1048</v>
      </c>
      <c r="C387" s="84">
        <v>2</v>
      </c>
      <c r="D387" s="122">
        <v>0</v>
      </c>
      <c r="E387" s="122">
        <v>0.8750612633917001</v>
      </c>
      <c r="F387" s="84" t="s">
        <v>894</v>
      </c>
      <c r="G387" s="84" t="b">
        <v>0</v>
      </c>
      <c r="H387" s="84" t="b">
        <v>0</v>
      </c>
      <c r="I387" s="84" t="b">
        <v>0</v>
      </c>
      <c r="J387" s="84" t="b">
        <v>0</v>
      </c>
      <c r="K387" s="84" t="b">
        <v>0</v>
      </c>
      <c r="L387" s="84" t="b">
        <v>0</v>
      </c>
    </row>
    <row r="388" spans="1:12" ht="15">
      <c r="A388" s="84" t="s">
        <v>1048</v>
      </c>
      <c r="B388" s="84" t="s">
        <v>343</v>
      </c>
      <c r="C388" s="84">
        <v>2</v>
      </c>
      <c r="D388" s="122">
        <v>0</v>
      </c>
      <c r="E388" s="122">
        <v>0.5740312677277188</v>
      </c>
      <c r="F388" s="84" t="s">
        <v>894</v>
      </c>
      <c r="G388" s="84" t="b">
        <v>0</v>
      </c>
      <c r="H388" s="84" t="b">
        <v>0</v>
      </c>
      <c r="I388" s="84" t="b">
        <v>0</v>
      </c>
      <c r="J388" s="84" t="b">
        <v>0</v>
      </c>
      <c r="K388" s="84" t="b">
        <v>0</v>
      </c>
      <c r="L388" s="84" t="b">
        <v>0</v>
      </c>
    </row>
    <row r="389" spans="1:12" ht="15">
      <c r="A389" s="84" t="s">
        <v>343</v>
      </c>
      <c r="B389" s="84" t="s">
        <v>1049</v>
      </c>
      <c r="C389" s="84">
        <v>2</v>
      </c>
      <c r="D389" s="122">
        <v>0</v>
      </c>
      <c r="E389" s="122">
        <v>0.5740312677277188</v>
      </c>
      <c r="F389" s="84" t="s">
        <v>894</v>
      </c>
      <c r="G389" s="84" t="b">
        <v>0</v>
      </c>
      <c r="H389" s="84" t="b">
        <v>0</v>
      </c>
      <c r="I389" s="84" t="b">
        <v>0</v>
      </c>
      <c r="J389" s="84" t="b">
        <v>0</v>
      </c>
      <c r="K389" s="84" t="b">
        <v>0</v>
      </c>
      <c r="L38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886</v>
      </c>
      <c r="BB2" s="13" t="s">
        <v>904</v>
      </c>
      <c r="BC2" s="13" t="s">
        <v>905</v>
      </c>
      <c r="BD2" s="117" t="s">
        <v>1413</v>
      </c>
      <c r="BE2" s="117" t="s">
        <v>1414</v>
      </c>
      <c r="BF2" s="117" t="s">
        <v>1415</v>
      </c>
      <c r="BG2" s="117" t="s">
        <v>1416</v>
      </c>
      <c r="BH2" s="117" t="s">
        <v>1417</v>
      </c>
      <c r="BI2" s="117" t="s">
        <v>1418</v>
      </c>
      <c r="BJ2" s="117" t="s">
        <v>1419</v>
      </c>
      <c r="BK2" s="117" t="s">
        <v>1420</v>
      </c>
      <c r="BL2" s="117" t="s">
        <v>1421</v>
      </c>
    </row>
    <row r="3" spans="1:64" ht="15" customHeight="1">
      <c r="A3" s="64" t="s">
        <v>212</v>
      </c>
      <c r="B3" s="64" t="s">
        <v>214</v>
      </c>
      <c r="C3" s="65"/>
      <c r="D3" s="66"/>
      <c r="E3" s="67"/>
      <c r="F3" s="68"/>
      <c r="G3" s="65"/>
      <c r="H3" s="69"/>
      <c r="I3" s="70"/>
      <c r="J3" s="70"/>
      <c r="K3" s="34" t="s">
        <v>65</v>
      </c>
      <c r="L3" s="71">
        <v>3</v>
      </c>
      <c r="M3" s="71"/>
      <c r="N3" s="72"/>
      <c r="O3" s="78" t="s">
        <v>252</v>
      </c>
      <c r="P3" s="80">
        <v>43503.94596064815</v>
      </c>
      <c r="Q3" s="78" t="s">
        <v>253</v>
      </c>
      <c r="R3" s="78"/>
      <c r="S3" s="78"/>
      <c r="T3" s="78" t="s">
        <v>334</v>
      </c>
      <c r="U3" s="78"/>
      <c r="V3" s="83" t="s">
        <v>393</v>
      </c>
      <c r="W3" s="80">
        <v>43503.94596064815</v>
      </c>
      <c r="X3" s="83" t="s">
        <v>410</v>
      </c>
      <c r="Y3" s="78"/>
      <c r="Z3" s="78"/>
      <c r="AA3" s="84" t="s">
        <v>470</v>
      </c>
      <c r="AB3" s="78"/>
      <c r="AC3" s="78" t="b">
        <v>0</v>
      </c>
      <c r="AD3" s="78">
        <v>0</v>
      </c>
      <c r="AE3" s="84" t="s">
        <v>530</v>
      </c>
      <c r="AF3" s="78" t="b">
        <v>0</v>
      </c>
      <c r="AG3" s="78" t="s">
        <v>532</v>
      </c>
      <c r="AH3" s="78"/>
      <c r="AI3" s="84" t="s">
        <v>530</v>
      </c>
      <c r="AJ3" s="78" t="b">
        <v>0</v>
      </c>
      <c r="AK3" s="78">
        <v>2</v>
      </c>
      <c r="AL3" s="84" t="s">
        <v>474</v>
      </c>
      <c r="AM3" s="78" t="s">
        <v>533</v>
      </c>
      <c r="AN3" s="78" t="b">
        <v>0</v>
      </c>
      <c r="AO3" s="84" t="s">
        <v>474</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216</v>
      </c>
      <c r="C4" s="65"/>
      <c r="D4" s="66"/>
      <c r="E4" s="67"/>
      <c r="F4" s="68"/>
      <c r="G4" s="65"/>
      <c r="H4" s="69"/>
      <c r="I4" s="70"/>
      <c r="J4" s="70"/>
      <c r="K4" s="34" t="s">
        <v>65</v>
      </c>
      <c r="L4" s="77">
        <v>6</v>
      </c>
      <c r="M4" s="77"/>
      <c r="N4" s="72"/>
      <c r="O4" s="79" t="s">
        <v>252</v>
      </c>
      <c r="P4" s="81">
        <v>43504.730219907404</v>
      </c>
      <c r="Q4" s="79" t="s">
        <v>254</v>
      </c>
      <c r="R4" s="79"/>
      <c r="S4" s="79"/>
      <c r="T4" s="79" t="s">
        <v>335</v>
      </c>
      <c r="U4" s="79"/>
      <c r="V4" s="82" t="s">
        <v>394</v>
      </c>
      <c r="W4" s="81">
        <v>43504.730219907404</v>
      </c>
      <c r="X4" s="82" t="s">
        <v>411</v>
      </c>
      <c r="Y4" s="79"/>
      <c r="Z4" s="79"/>
      <c r="AA4" s="85" t="s">
        <v>471</v>
      </c>
      <c r="AB4" s="79"/>
      <c r="AC4" s="79" t="b">
        <v>0</v>
      </c>
      <c r="AD4" s="79">
        <v>0</v>
      </c>
      <c r="AE4" s="85" t="s">
        <v>530</v>
      </c>
      <c r="AF4" s="79" t="b">
        <v>0</v>
      </c>
      <c r="AG4" s="79" t="s">
        <v>532</v>
      </c>
      <c r="AH4" s="79"/>
      <c r="AI4" s="85" t="s">
        <v>530</v>
      </c>
      <c r="AJ4" s="79" t="b">
        <v>0</v>
      </c>
      <c r="AK4" s="79">
        <v>2</v>
      </c>
      <c r="AL4" s="85" t="s">
        <v>479</v>
      </c>
      <c r="AM4" s="79" t="s">
        <v>534</v>
      </c>
      <c r="AN4" s="79" t="b">
        <v>0</v>
      </c>
      <c r="AO4" s="85" t="s">
        <v>479</v>
      </c>
      <c r="AP4" s="79" t="s">
        <v>176</v>
      </c>
      <c r="AQ4" s="79">
        <v>0</v>
      </c>
      <c r="AR4" s="79">
        <v>0</v>
      </c>
      <c r="AS4" s="79"/>
      <c r="AT4" s="79"/>
      <c r="AU4" s="79"/>
      <c r="AV4" s="79"/>
      <c r="AW4" s="79"/>
      <c r="AX4" s="79"/>
      <c r="AY4" s="79"/>
      <c r="AZ4" s="79"/>
      <c r="BA4">
        <v>2</v>
      </c>
      <c r="BB4" s="78" t="str">
        <f>REPLACE(INDEX(GroupVertices[Group],MATCH(Edges24[[#This Row],[Vertex 1]],GroupVertices[Vertex],0)),1,1,"")</f>
        <v>5</v>
      </c>
      <c r="BC4" s="78" t="str">
        <f>REPLACE(INDEX(GroupVertices[Group],MATCH(Edges24[[#This Row],[Vertex 2]],GroupVertices[Vertex],0)),1,1,"")</f>
        <v>5</v>
      </c>
      <c r="BD4" s="48"/>
      <c r="BE4" s="49"/>
      <c r="BF4" s="48"/>
      <c r="BG4" s="49"/>
      <c r="BH4" s="48"/>
      <c r="BI4" s="49"/>
      <c r="BJ4" s="48"/>
      <c r="BK4" s="49"/>
      <c r="BL4" s="48"/>
    </row>
    <row r="5" spans="1:64" ht="15">
      <c r="A5" s="64" t="s">
        <v>213</v>
      </c>
      <c r="B5" s="64" t="s">
        <v>235</v>
      </c>
      <c r="C5" s="65"/>
      <c r="D5" s="66"/>
      <c r="E5" s="67"/>
      <c r="F5" s="68"/>
      <c r="G5" s="65"/>
      <c r="H5" s="69"/>
      <c r="I5" s="70"/>
      <c r="J5" s="70"/>
      <c r="K5" s="34" t="s">
        <v>65</v>
      </c>
      <c r="L5" s="77">
        <v>9</v>
      </c>
      <c r="M5" s="77"/>
      <c r="N5" s="72"/>
      <c r="O5" s="79" t="s">
        <v>252</v>
      </c>
      <c r="P5" s="81">
        <v>43504.73027777778</v>
      </c>
      <c r="Q5" s="79" t="s">
        <v>255</v>
      </c>
      <c r="R5" s="79"/>
      <c r="S5" s="79"/>
      <c r="T5" s="79" t="s">
        <v>336</v>
      </c>
      <c r="U5" s="79"/>
      <c r="V5" s="82" t="s">
        <v>394</v>
      </c>
      <c r="W5" s="81">
        <v>43504.73027777778</v>
      </c>
      <c r="X5" s="82" t="s">
        <v>412</v>
      </c>
      <c r="Y5" s="79"/>
      <c r="Z5" s="79"/>
      <c r="AA5" s="85" t="s">
        <v>472</v>
      </c>
      <c r="AB5" s="79"/>
      <c r="AC5" s="79" t="b">
        <v>0</v>
      </c>
      <c r="AD5" s="79">
        <v>0</v>
      </c>
      <c r="AE5" s="85" t="s">
        <v>530</v>
      </c>
      <c r="AF5" s="79" t="b">
        <v>0</v>
      </c>
      <c r="AG5" s="79" t="s">
        <v>532</v>
      </c>
      <c r="AH5" s="79"/>
      <c r="AI5" s="85" t="s">
        <v>530</v>
      </c>
      <c r="AJ5" s="79" t="b">
        <v>0</v>
      </c>
      <c r="AK5" s="79">
        <v>3</v>
      </c>
      <c r="AL5" s="85" t="s">
        <v>498</v>
      </c>
      <c r="AM5" s="79" t="s">
        <v>534</v>
      </c>
      <c r="AN5" s="79" t="b">
        <v>0</v>
      </c>
      <c r="AO5" s="85" t="s">
        <v>498</v>
      </c>
      <c r="AP5" s="79" t="s">
        <v>176</v>
      </c>
      <c r="AQ5" s="79">
        <v>0</v>
      </c>
      <c r="AR5" s="79">
        <v>0</v>
      </c>
      <c r="AS5" s="79"/>
      <c r="AT5" s="79"/>
      <c r="AU5" s="79"/>
      <c r="AV5" s="79"/>
      <c r="AW5" s="79"/>
      <c r="AX5" s="79"/>
      <c r="AY5" s="79"/>
      <c r="AZ5" s="79"/>
      <c r="BA5">
        <v>1</v>
      </c>
      <c r="BB5" s="78" t="str">
        <f>REPLACE(INDEX(GroupVertices[Group],MATCH(Edges24[[#This Row],[Vertex 1]],GroupVertices[Vertex],0)),1,1,"")</f>
        <v>5</v>
      </c>
      <c r="BC5" s="78" t="str">
        <f>REPLACE(INDEX(GroupVertices[Group],MATCH(Edges24[[#This Row],[Vertex 2]],GroupVertices[Vertex],0)),1,1,"")</f>
        <v>5</v>
      </c>
      <c r="BD5" s="48">
        <v>0</v>
      </c>
      <c r="BE5" s="49">
        <v>0</v>
      </c>
      <c r="BF5" s="48">
        <v>0</v>
      </c>
      <c r="BG5" s="49">
        <v>0</v>
      </c>
      <c r="BH5" s="48">
        <v>0</v>
      </c>
      <c r="BI5" s="49">
        <v>0</v>
      </c>
      <c r="BJ5" s="48">
        <v>20</v>
      </c>
      <c r="BK5" s="49">
        <v>100</v>
      </c>
      <c r="BL5" s="48">
        <v>20</v>
      </c>
    </row>
    <row r="6" spans="1:64" ht="15">
      <c r="A6" s="64" t="s">
        <v>214</v>
      </c>
      <c r="B6" s="64" t="s">
        <v>233</v>
      </c>
      <c r="C6" s="65"/>
      <c r="D6" s="66"/>
      <c r="E6" s="67"/>
      <c r="F6" s="68"/>
      <c r="G6" s="65"/>
      <c r="H6" s="69"/>
      <c r="I6" s="70"/>
      <c r="J6" s="70"/>
      <c r="K6" s="34" t="s">
        <v>65</v>
      </c>
      <c r="L6" s="77">
        <v>12</v>
      </c>
      <c r="M6" s="77"/>
      <c r="N6" s="72"/>
      <c r="O6" s="79" t="s">
        <v>252</v>
      </c>
      <c r="P6" s="81">
        <v>43503.93263888889</v>
      </c>
      <c r="Q6" s="79" t="s">
        <v>253</v>
      </c>
      <c r="R6" s="79"/>
      <c r="S6" s="79"/>
      <c r="T6" s="79" t="s">
        <v>334</v>
      </c>
      <c r="U6" s="79"/>
      <c r="V6" s="82" t="s">
        <v>395</v>
      </c>
      <c r="W6" s="81">
        <v>43503.93263888889</v>
      </c>
      <c r="X6" s="82" t="s">
        <v>413</v>
      </c>
      <c r="Y6" s="79"/>
      <c r="Z6" s="79"/>
      <c r="AA6" s="85" t="s">
        <v>473</v>
      </c>
      <c r="AB6" s="79"/>
      <c r="AC6" s="79" t="b">
        <v>0</v>
      </c>
      <c r="AD6" s="79">
        <v>0</v>
      </c>
      <c r="AE6" s="85" t="s">
        <v>530</v>
      </c>
      <c r="AF6" s="79" t="b">
        <v>0</v>
      </c>
      <c r="AG6" s="79" t="s">
        <v>532</v>
      </c>
      <c r="AH6" s="79"/>
      <c r="AI6" s="85" t="s">
        <v>530</v>
      </c>
      <c r="AJ6" s="79" t="b">
        <v>0</v>
      </c>
      <c r="AK6" s="79">
        <v>2</v>
      </c>
      <c r="AL6" s="85" t="s">
        <v>474</v>
      </c>
      <c r="AM6" s="79" t="s">
        <v>534</v>
      </c>
      <c r="AN6" s="79" t="b">
        <v>0</v>
      </c>
      <c r="AO6" s="85" t="s">
        <v>474</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215</v>
      </c>
      <c r="B7" s="64" t="s">
        <v>214</v>
      </c>
      <c r="C7" s="65"/>
      <c r="D7" s="66"/>
      <c r="E7" s="67"/>
      <c r="F7" s="68"/>
      <c r="G7" s="65"/>
      <c r="H7" s="69"/>
      <c r="I7" s="70"/>
      <c r="J7" s="70"/>
      <c r="K7" s="34" t="s">
        <v>66</v>
      </c>
      <c r="L7" s="77">
        <v>14</v>
      </c>
      <c r="M7" s="77"/>
      <c r="N7" s="72"/>
      <c r="O7" s="79" t="s">
        <v>252</v>
      </c>
      <c r="P7" s="81">
        <v>43503.725011574075</v>
      </c>
      <c r="Q7" s="79" t="s">
        <v>256</v>
      </c>
      <c r="R7" s="79"/>
      <c r="S7" s="79"/>
      <c r="T7" s="79" t="s">
        <v>337</v>
      </c>
      <c r="U7" s="79"/>
      <c r="V7" s="82" t="s">
        <v>396</v>
      </c>
      <c r="W7" s="81">
        <v>43503.725011574075</v>
      </c>
      <c r="X7" s="82" t="s">
        <v>414</v>
      </c>
      <c r="Y7" s="79"/>
      <c r="Z7" s="79"/>
      <c r="AA7" s="85" t="s">
        <v>474</v>
      </c>
      <c r="AB7" s="79"/>
      <c r="AC7" s="79" t="b">
        <v>0</v>
      </c>
      <c r="AD7" s="79">
        <v>2</v>
      </c>
      <c r="AE7" s="85" t="s">
        <v>530</v>
      </c>
      <c r="AF7" s="79" t="b">
        <v>0</v>
      </c>
      <c r="AG7" s="79" t="s">
        <v>532</v>
      </c>
      <c r="AH7" s="79"/>
      <c r="AI7" s="85" t="s">
        <v>530</v>
      </c>
      <c r="AJ7" s="79" t="b">
        <v>0</v>
      </c>
      <c r="AK7" s="79">
        <v>2</v>
      </c>
      <c r="AL7" s="85" t="s">
        <v>530</v>
      </c>
      <c r="AM7" s="79" t="s">
        <v>533</v>
      </c>
      <c r="AN7" s="79" t="b">
        <v>0</v>
      </c>
      <c r="AO7" s="85" t="s">
        <v>474</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215</v>
      </c>
      <c r="B8" s="64" t="s">
        <v>236</v>
      </c>
      <c r="C8" s="65"/>
      <c r="D8" s="66"/>
      <c r="E8" s="67"/>
      <c r="F8" s="68"/>
      <c r="G8" s="65"/>
      <c r="H8" s="69"/>
      <c r="I8" s="70"/>
      <c r="J8" s="70"/>
      <c r="K8" s="34" t="s">
        <v>65</v>
      </c>
      <c r="L8" s="77">
        <v>15</v>
      </c>
      <c r="M8" s="77"/>
      <c r="N8" s="72"/>
      <c r="O8" s="79" t="s">
        <v>252</v>
      </c>
      <c r="P8" s="81">
        <v>43503.831412037034</v>
      </c>
      <c r="Q8" s="79" t="s">
        <v>257</v>
      </c>
      <c r="R8" s="79"/>
      <c r="S8" s="79"/>
      <c r="T8" s="79" t="s">
        <v>338</v>
      </c>
      <c r="U8" s="79"/>
      <c r="V8" s="82" t="s">
        <v>396</v>
      </c>
      <c r="W8" s="81">
        <v>43503.831412037034</v>
      </c>
      <c r="X8" s="82" t="s">
        <v>415</v>
      </c>
      <c r="Y8" s="79"/>
      <c r="Z8" s="79"/>
      <c r="AA8" s="85" t="s">
        <v>475</v>
      </c>
      <c r="AB8" s="79"/>
      <c r="AC8" s="79" t="b">
        <v>0</v>
      </c>
      <c r="AD8" s="79">
        <v>0</v>
      </c>
      <c r="AE8" s="85" t="s">
        <v>530</v>
      </c>
      <c r="AF8" s="79" t="b">
        <v>0</v>
      </c>
      <c r="AG8" s="79" t="s">
        <v>532</v>
      </c>
      <c r="AH8" s="79"/>
      <c r="AI8" s="85" t="s">
        <v>530</v>
      </c>
      <c r="AJ8" s="79" t="b">
        <v>0</v>
      </c>
      <c r="AK8" s="79">
        <v>0</v>
      </c>
      <c r="AL8" s="85" t="s">
        <v>530</v>
      </c>
      <c r="AM8" s="79" t="s">
        <v>533</v>
      </c>
      <c r="AN8" s="79" t="b">
        <v>0</v>
      </c>
      <c r="AO8" s="85" t="s">
        <v>475</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c r="BE8" s="49"/>
      <c r="BF8" s="48"/>
      <c r="BG8" s="49"/>
      <c r="BH8" s="48"/>
      <c r="BI8" s="49"/>
      <c r="BJ8" s="48"/>
      <c r="BK8" s="49"/>
      <c r="BL8" s="48"/>
    </row>
    <row r="9" spans="1:64" ht="15">
      <c r="A9" s="64" t="s">
        <v>215</v>
      </c>
      <c r="B9" s="64" t="s">
        <v>238</v>
      </c>
      <c r="C9" s="65"/>
      <c r="D9" s="66"/>
      <c r="E9" s="67"/>
      <c r="F9" s="68"/>
      <c r="G9" s="65"/>
      <c r="H9" s="69"/>
      <c r="I9" s="70"/>
      <c r="J9" s="70"/>
      <c r="K9" s="34" t="s">
        <v>65</v>
      </c>
      <c r="L9" s="77">
        <v>17</v>
      </c>
      <c r="M9" s="77"/>
      <c r="N9" s="72"/>
      <c r="O9" s="79" t="s">
        <v>252</v>
      </c>
      <c r="P9" s="81">
        <v>43503.83392361111</v>
      </c>
      <c r="Q9" s="79" t="s">
        <v>258</v>
      </c>
      <c r="R9" s="79"/>
      <c r="S9" s="79"/>
      <c r="T9" s="79" t="s">
        <v>339</v>
      </c>
      <c r="U9" s="79"/>
      <c r="V9" s="82" t="s">
        <v>396</v>
      </c>
      <c r="W9" s="81">
        <v>43503.83392361111</v>
      </c>
      <c r="X9" s="82" t="s">
        <v>416</v>
      </c>
      <c r="Y9" s="79"/>
      <c r="Z9" s="79"/>
      <c r="AA9" s="85" t="s">
        <v>476</v>
      </c>
      <c r="AB9" s="79"/>
      <c r="AC9" s="79" t="b">
        <v>0</v>
      </c>
      <c r="AD9" s="79">
        <v>0</v>
      </c>
      <c r="AE9" s="85" t="s">
        <v>530</v>
      </c>
      <c r="AF9" s="79" t="b">
        <v>0</v>
      </c>
      <c r="AG9" s="79" t="s">
        <v>532</v>
      </c>
      <c r="AH9" s="79"/>
      <c r="AI9" s="85" t="s">
        <v>530</v>
      </c>
      <c r="AJ9" s="79" t="b">
        <v>0</v>
      </c>
      <c r="AK9" s="79">
        <v>0</v>
      </c>
      <c r="AL9" s="85" t="s">
        <v>509</v>
      </c>
      <c r="AM9" s="79" t="s">
        <v>533</v>
      </c>
      <c r="AN9" s="79" t="b">
        <v>0</v>
      </c>
      <c r="AO9" s="85" t="s">
        <v>509</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216</v>
      </c>
      <c r="B10" s="64" t="s">
        <v>215</v>
      </c>
      <c r="C10" s="65"/>
      <c r="D10" s="66"/>
      <c r="E10" s="67"/>
      <c r="F10" s="68"/>
      <c r="G10" s="65"/>
      <c r="H10" s="69"/>
      <c r="I10" s="70"/>
      <c r="J10" s="70"/>
      <c r="K10" s="34" t="s">
        <v>66</v>
      </c>
      <c r="L10" s="77">
        <v>18</v>
      </c>
      <c r="M10" s="77"/>
      <c r="N10" s="72"/>
      <c r="O10" s="79" t="s">
        <v>252</v>
      </c>
      <c r="P10" s="81">
        <v>43504.692719907405</v>
      </c>
      <c r="Q10" s="79" t="s">
        <v>254</v>
      </c>
      <c r="R10" s="79"/>
      <c r="S10" s="79"/>
      <c r="T10" s="79" t="s">
        <v>335</v>
      </c>
      <c r="U10" s="79"/>
      <c r="V10" s="82" t="s">
        <v>397</v>
      </c>
      <c r="W10" s="81">
        <v>43504.692719907405</v>
      </c>
      <c r="X10" s="82" t="s">
        <v>417</v>
      </c>
      <c r="Y10" s="79"/>
      <c r="Z10" s="79"/>
      <c r="AA10" s="85" t="s">
        <v>477</v>
      </c>
      <c r="AB10" s="79"/>
      <c r="AC10" s="79" t="b">
        <v>0</v>
      </c>
      <c r="AD10" s="79">
        <v>0</v>
      </c>
      <c r="AE10" s="85" t="s">
        <v>530</v>
      </c>
      <c r="AF10" s="79" t="b">
        <v>0</v>
      </c>
      <c r="AG10" s="79" t="s">
        <v>532</v>
      </c>
      <c r="AH10" s="79"/>
      <c r="AI10" s="85" t="s">
        <v>530</v>
      </c>
      <c r="AJ10" s="79" t="b">
        <v>0</v>
      </c>
      <c r="AK10" s="79">
        <v>2</v>
      </c>
      <c r="AL10" s="85" t="s">
        <v>479</v>
      </c>
      <c r="AM10" s="79" t="s">
        <v>533</v>
      </c>
      <c r="AN10" s="79" t="b">
        <v>0</v>
      </c>
      <c r="AO10" s="85" t="s">
        <v>479</v>
      </c>
      <c r="AP10" s="79" t="s">
        <v>176</v>
      </c>
      <c r="AQ10" s="79">
        <v>0</v>
      </c>
      <c r="AR10" s="79">
        <v>0</v>
      </c>
      <c r="AS10" s="79"/>
      <c r="AT10" s="79"/>
      <c r="AU10" s="79"/>
      <c r="AV10" s="79"/>
      <c r="AW10" s="79"/>
      <c r="AX10" s="79"/>
      <c r="AY10" s="79"/>
      <c r="AZ10" s="79"/>
      <c r="BA10">
        <v>1</v>
      </c>
      <c r="BB10" s="78" t="str">
        <f>REPLACE(INDEX(GroupVertices[Group],MATCH(Edges24[[#This Row],[Vertex 1]],GroupVertices[Vertex],0)),1,1,"")</f>
        <v>5</v>
      </c>
      <c r="BC10" s="78" t="str">
        <f>REPLACE(INDEX(GroupVertices[Group],MATCH(Edges24[[#This Row],[Vertex 2]],GroupVertices[Vertex],0)),1,1,"")</f>
        <v>2</v>
      </c>
      <c r="BD10" s="48"/>
      <c r="BE10" s="49"/>
      <c r="BF10" s="48"/>
      <c r="BG10" s="49"/>
      <c r="BH10" s="48"/>
      <c r="BI10" s="49"/>
      <c r="BJ10" s="48"/>
      <c r="BK10" s="49"/>
      <c r="BL10" s="48"/>
    </row>
    <row r="11" spans="1:64" ht="15">
      <c r="A11" s="64" t="s">
        <v>215</v>
      </c>
      <c r="B11" s="64" t="s">
        <v>232</v>
      </c>
      <c r="C11" s="65"/>
      <c r="D11" s="66"/>
      <c r="E11" s="67"/>
      <c r="F11" s="68"/>
      <c r="G11" s="65"/>
      <c r="H11" s="69"/>
      <c r="I11" s="70"/>
      <c r="J11" s="70"/>
      <c r="K11" s="34" t="s">
        <v>65</v>
      </c>
      <c r="L11" s="77">
        <v>25</v>
      </c>
      <c r="M11" s="77"/>
      <c r="N11" s="72"/>
      <c r="O11" s="79" t="s">
        <v>252</v>
      </c>
      <c r="P11" s="81">
        <v>43503.834085648145</v>
      </c>
      <c r="Q11" s="79" t="s">
        <v>259</v>
      </c>
      <c r="R11" s="79"/>
      <c r="S11" s="79"/>
      <c r="T11" s="79" t="s">
        <v>340</v>
      </c>
      <c r="U11" s="82" t="s">
        <v>371</v>
      </c>
      <c r="V11" s="82" t="s">
        <v>371</v>
      </c>
      <c r="W11" s="81">
        <v>43503.834085648145</v>
      </c>
      <c r="X11" s="82" t="s">
        <v>418</v>
      </c>
      <c r="Y11" s="79"/>
      <c r="Z11" s="79"/>
      <c r="AA11" s="85" t="s">
        <v>478</v>
      </c>
      <c r="AB11" s="79"/>
      <c r="AC11" s="79" t="b">
        <v>0</v>
      </c>
      <c r="AD11" s="79">
        <v>0</v>
      </c>
      <c r="AE11" s="85" t="s">
        <v>530</v>
      </c>
      <c r="AF11" s="79" t="b">
        <v>0</v>
      </c>
      <c r="AG11" s="79" t="s">
        <v>532</v>
      </c>
      <c r="AH11" s="79"/>
      <c r="AI11" s="85" t="s">
        <v>530</v>
      </c>
      <c r="AJ11" s="79" t="b">
        <v>0</v>
      </c>
      <c r="AK11" s="79">
        <v>1</v>
      </c>
      <c r="AL11" s="85" t="s">
        <v>508</v>
      </c>
      <c r="AM11" s="79" t="s">
        <v>533</v>
      </c>
      <c r="AN11" s="79" t="b">
        <v>0</v>
      </c>
      <c r="AO11" s="85" t="s">
        <v>508</v>
      </c>
      <c r="AP11" s="79" t="s">
        <v>176</v>
      </c>
      <c r="AQ11" s="79">
        <v>0</v>
      </c>
      <c r="AR11" s="79">
        <v>0</v>
      </c>
      <c r="AS11" s="79"/>
      <c r="AT11" s="79"/>
      <c r="AU11" s="79"/>
      <c r="AV11" s="79"/>
      <c r="AW11" s="79"/>
      <c r="AX11" s="79"/>
      <c r="AY11" s="79"/>
      <c r="AZ11" s="79"/>
      <c r="BA11">
        <v>3</v>
      </c>
      <c r="BB11" s="78" t="str">
        <f>REPLACE(INDEX(GroupVertices[Group],MATCH(Edges24[[#This Row],[Vertex 1]],GroupVertices[Vertex],0)),1,1,"")</f>
        <v>2</v>
      </c>
      <c r="BC11" s="78" t="str">
        <f>REPLACE(INDEX(GroupVertices[Group],MATCH(Edges24[[#This Row],[Vertex 2]],GroupVertices[Vertex],0)),1,1,"")</f>
        <v>2</v>
      </c>
      <c r="BD11" s="48"/>
      <c r="BE11" s="49"/>
      <c r="BF11" s="48"/>
      <c r="BG11" s="49"/>
      <c r="BH11" s="48"/>
      <c r="BI11" s="49"/>
      <c r="BJ11" s="48"/>
      <c r="BK11" s="49"/>
      <c r="BL11" s="48"/>
    </row>
    <row r="12" spans="1:64" ht="15">
      <c r="A12" s="64" t="s">
        <v>215</v>
      </c>
      <c r="B12" s="64" t="s">
        <v>234</v>
      </c>
      <c r="C12" s="65"/>
      <c r="D12" s="66"/>
      <c r="E12" s="67"/>
      <c r="F12" s="68"/>
      <c r="G12" s="65"/>
      <c r="H12" s="69"/>
      <c r="I12" s="70"/>
      <c r="J12" s="70"/>
      <c r="K12" s="34" t="s">
        <v>65</v>
      </c>
      <c r="L12" s="77">
        <v>28</v>
      </c>
      <c r="M12" s="77"/>
      <c r="N12" s="72"/>
      <c r="O12" s="79" t="s">
        <v>252</v>
      </c>
      <c r="P12" s="81">
        <v>43504.64642361111</v>
      </c>
      <c r="Q12" s="79" t="s">
        <v>260</v>
      </c>
      <c r="R12" s="82" t="s">
        <v>308</v>
      </c>
      <c r="S12" s="79" t="s">
        <v>327</v>
      </c>
      <c r="T12" s="79" t="s">
        <v>335</v>
      </c>
      <c r="U12" s="79"/>
      <c r="V12" s="82" t="s">
        <v>396</v>
      </c>
      <c r="W12" s="81">
        <v>43504.64642361111</v>
      </c>
      <c r="X12" s="82" t="s">
        <v>419</v>
      </c>
      <c r="Y12" s="79"/>
      <c r="Z12" s="79"/>
      <c r="AA12" s="85" t="s">
        <v>479</v>
      </c>
      <c r="AB12" s="79"/>
      <c r="AC12" s="79" t="b">
        <v>0</v>
      </c>
      <c r="AD12" s="79">
        <v>0</v>
      </c>
      <c r="AE12" s="85" t="s">
        <v>530</v>
      </c>
      <c r="AF12" s="79" t="b">
        <v>0</v>
      </c>
      <c r="AG12" s="79" t="s">
        <v>532</v>
      </c>
      <c r="AH12" s="79"/>
      <c r="AI12" s="85" t="s">
        <v>530</v>
      </c>
      <c r="AJ12" s="79" t="b">
        <v>0</v>
      </c>
      <c r="AK12" s="79">
        <v>0</v>
      </c>
      <c r="AL12" s="85" t="s">
        <v>530</v>
      </c>
      <c r="AM12" s="79" t="s">
        <v>533</v>
      </c>
      <c r="AN12" s="79" t="b">
        <v>1</v>
      </c>
      <c r="AO12" s="85" t="s">
        <v>479</v>
      </c>
      <c r="AP12" s="79" t="s">
        <v>176</v>
      </c>
      <c r="AQ12" s="79">
        <v>0</v>
      </c>
      <c r="AR12" s="79">
        <v>0</v>
      </c>
      <c r="AS12" s="79"/>
      <c r="AT12" s="79"/>
      <c r="AU12" s="79"/>
      <c r="AV12" s="79"/>
      <c r="AW12" s="79"/>
      <c r="AX12" s="79"/>
      <c r="AY12" s="79"/>
      <c r="AZ12" s="79"/>
      <c r="BA12">
        <v>2</v>
      </c>
      <c r="BB12" s="78" t="str">
        <f>REPLACE(INDEX(GroupVertices[Group],MATCH(Edges24[[#This Row],[Vertex 1]],GroupVertices[Vertex],0)),1,1,"")</f>
        <v>2</v>
      </c>
      <c r="BC12" s="78" t="str">
        <f>REPLACE(INDEX(GroupVertices[Group],MATCH(Edges24[[#This Row],[Vertex 2]],GroupVertices[Vertex],0)),1,1,"")</f>
        <v>5</v>
      </c>
      <c r="BD12" s="48">
        <v>0</v>
      </c>
      <c r="BE12" s="49">
        <v>0</v>
      </c>
      <c r="BF12" s="48">
        <v>0</v>
      </c>
      <c r="BG12" s="49">
        <v>0</v>
      </c>
      <c r="BH12" s="48">
        <v>0</v>
      </c>
      <c r="BI12" s="49">
        <v>0</v>
      </c>
      <c r="BJ12" s="48">
        <v>16</v>
      </c>
      <c r="BK12" s="49">
        <v>100</v>
      </c>
      <c r="BL12" s="48">
        <v>16</v>
      </c>
    </row>
    <row r="13" spans="1:64" ht="15">
      <c r="A13" s="64" t="s">
        <v>215</v>
      </c>
      <c r="B13" s="64" t="s">
        <v>230</v>
      </c>
      <c r="C13" s="65"/>
      <c r="D13" s="66"/>
      <c r="E13" s="67"/>
      <c r="F13" s="68"/>
      <c r="G13" s="65"/>
      <c r="H13" s="69"/>
      <c r="I13" s="70"/>
      <c r="J13" s="70"/>
      <c r="K13" s="34" t="s">
        <v>65</v>
      </c>
      <c r="L13" s="77">
        <v>29</v>
      </c>
      <c r="M13" s="77"/>
      <c r="N13" s="72"/>
      <c r="O13" s="79" t="s">
        <v>252</v>
      </c>
      <c r="P13" s="81">
        <v>43504.6478587963</v>
      </c>
      <c r="Q13" s="79" t="s">
        <v>261</v>
      </c>
      <c r="R13" s="79"/>
      <c r="S13" s="79"/>
      <c r="T13" s="79" t="s">
        <v>341</v>
      </c>
      <c r="U13" s="79"/>
      <c r="V13" s="82" t="s">
        <v>396</v>
      </c>
      <c r="W13" s="81">
        <v>43504.6478587963</v>
      </c>
      <c r="X13" s="82" t="s">
        <v>420</v>
      </c>
      <c r="Y13" s="79"/>
      <c r="Z13" s="79"/>
      <c r="AA13" s="85" t="s">
        <v>480</v>
      </c>
      <c r="AB13" s="79"/>
      <c r="AC13" s="79" t="b">
        <v>0</v>
      </c>
      <c r="AD13" s="79">
        <v>0</v>
      </c>
      <c r="AE13" s="85" t="s">
        <v>530</v>
      </c>
      <c r="AF13" s="79" t="b">
        <v>0</v>
      </c>
      <c r="AG13" s="79" t="s">
        <v>532</v>
      </c>
      <c r="AH13" s="79"/>
      <c r="AI13" s="85" t="s">
        <v>530</v>
      </c>
      <c r="AJ13" s="79" t="b">
        <v>0</v>
      </c>
      <c r="AK13" s="79">
        <v>1</v>
      </c>
      <c r="AL13" s="85" t="s">
        <v>495</v>
      </c>
      <c r="AM13" s="79" t="s">
        <v>533</v>
      </c>
      <c r="AN13" s="79" t="b">
        <v>0</v>
      </c>
      <c r="AO13" s="85" t="s">
        <v>495</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1</v>
      </c>
      <c r="BD13" s="48"/>
      <c r="BE13" s="49"/>
      <c r="BF13" s="48"/>
      <c r="BG13" s="49"/>
      <c r="BH13" s="48"/>
      <c r="BI13" s="49"/>
      <c r="BJ13" s="48"/>
      <c r="BK13" s="49"/>
      <c r="BL13" s="48"/>
    </row>
    <row r="14" spans="1:64" ht="15">
      <c r="A14" s="64" t="s">
        <v>215</v>
      </c>
      <c r="B14" s="64" t="s">
        <v>235</v>
      </c>
      <c r="C14" s="65"/>
      <c r="D14" s="66"/>
      <c r="E14" s="67"/>
      <c r="F14" s="68"/>
      <c r="G14" s="65"/>
      <c r="H14" s="69"/>
      <c r="I14" s="70"/>
      <c r="J14" s="70"/>
      <c r="K14" s="34" t="s">
        <v>65</v>
      </c>
      <c r="L14" s="77">
        <v>32</v>
      </c>
      <c r="M14" s="77"/>
      <c r="N14" s="72"/>
      <c r="O14" s="79" t="s">
        <v>252</v>
      </c>
      <c r="P14" s="81">
        <v>43504.73165509259</v>
      </c>
      <c r="Q14" s="79" t="s">
        <v>255</v>
      </c>
      <c r="R14" s="79"/>
      <c r="S14" s="79"/>
      <c r="T14" s="79" t="s">
        <v>336</v>
      </c>
      <c r="U14" s="79"/>
      <c r="V14" s="82" t="s">
        <v>396</v>
      </c>
      <c r="W14" s="81">
        <v>43504.73165509259</v>
      </c>
      <c r="X14" s="82" t="s">
        <v>421</v>
      </c>
      <c r="Y14" s="79"/>
      <c r="Z14" s="79"/>
      <c r="AA14" s="85" t="s">
        <v>481</v>
      </c>
      <c r="AB14" s="79"/>
      <c r="AC14" s="79" t="b">
        <v>0</v>
      </c>
      <c r="AD14" s="79">
        <v>0</v>
      </c>
      <c r="AE14" s="85" t="s">
        <v>530</v>
      </c>
      <c r="AF14" s="79" t="b">
        <v>0</v>
      </c>
      <c r="AG14" s="79" t="s">
        <v>532</v>
      </c>
      <c r="AH14" s="79"/>
      <c r="AI14" s="85" t="s">
        <v>530</v>
      </c>
      <c r="AJ14" s="79" t="b">
        <v>0</v>
      </c>
      <c r="AK14" s="79">
        <v>3</v>
      </c>
      <c r="AL14" s="85" t="s">
        <v>498</v>
      </c>
      <c r="AM14" s="79" t="s">
        <v>534</v>
      </c>
      <c r="AN14" s="79" t="b">
        <v>0</v>
      </c>
      <c r="AO14" s="85" t="s">
        <v>498</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5</v>
      </c>
      <c r="BD14" s="48">
        <v>0</v>
      </c>
      <c r="BE14" s="49">
        <v>0</v>
      </c>
      <c r="BF14" s="48">
        <v>0</v>
      </c>
      <c r="BG14" s="49">
        <v>0</v>
      </c>
      <c r="BH14" s="48">
        <v>0</v>
      </c>
      <c r="BI14" s="49">
        <v>0</v>
      </c>
      <c r="BJ14" s="48">
        <v>20</v>
      </c>
      <c r="BK14" s="49">
        <v>100</v>
      </c>
      <c r="BL14" s="48">
        <v>20</v>
      </c>
    </row>
    <row r="15" spans="1:64" ht="15">
      <c r="A15" s="64" t="s">
        <v>217</v>
      </c>
      <c r="B15" s="64" t="s">
        <v>229</v>
      </c>
      <c r="C15" s="65"/>
      <c r="D15" s="66"/>
      <c r="E15" s="67"/>
      <c r="F15" s="68"/>
      <c r="G15" s="65"/>
      <c r="H15" s="69"/>
      <c r="I15" s="70"/>
      <c r="J15" s="70"/>
      <c r="K15" s="34" t="s">
        <v>65</v>
      </c>
      <c r="L15" s="77">
        <v>35</v>
      </c>
      <c r="M15" s="77"/>
      <c r="N15" s="72"/>
      <c r="O15" s="79" t="s">
        <v>252</v>
      </c>
      <c r="P15" s="81">
        <v>43505.625752314816</v>
      </c>
      <c r="Q15" s="79" t="s">
        <v>262</v>
      </c>
      <c r="R15" s="79"/>
      <c r="S15" s="79"/>
      <c r="T15" s="79"/>
      <c r="U15" s="79"/>
      <c r="V15" s="82" t="s">
        <v>398</v>
      </c>
      <c r="W15" s="81">
        <v>43505.625752314816</v>
      </c>
      <c r="X15" s="82" t="s">
        <v>422</v>
      </c>
      <c r="Y15" s="79"/>
      <c r="Z15" s="79"/>
      <c r="AA15" s="85" t="s">
        <v>482</v>
      </c>
      <c r="AB15" s="79"/>
      <c r="AC15" s="79" t="b">
        <v>0</v>
      </c>
      <c r="AD15" s="79">
        <v>0</v>
      </c>
      <c r="AE15" s="85" t="s">
        <v>530</v>
      </c>
      <c r="AF15" s="79" t="b">
        <v>0</v>
      </c>
      <c r="AG15" s="79" t="s">
        <v>532</v>
      </c>
      <c r="AH15" s="79"/>
      <c r="AI15" s="85" t="s">
        <v>530</v>
      </c>
      <c r="AJ15" s="79" t="b">
        <v>0</v>
      </c>
      <c r="AK15" s="79">
        <v>2</v>
      </c>
      <c r="AL15" s="85" t="s">
        <v>496</v>
      </c>
      <c r="AM15" s="79" t="s">
        <v>535</v>
      </c>
      <c r="AN15" s="79" t="b">
        <v>0</v>
      </c>
      <c r="AO15" s="85" t="s">
        <v>496</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22</v>
      </c>
      <c r="BK15" s="49">
        <v>100</v>
      </c>
      <c r="BL15" s="48">
        <v>22</v>
      </c>
    </row>
    <row r="16" spans="1:64" ht="15">
      <c r="A16" s="64" t="s">
        <v>218</v>
      </c>
      <c r="B16" s="64" t="s">
        <v>218</v>
      </c>
      <c r="C16" s="65"/>
      <c r="D16" s="66"/>
      <c r="E16" s="67"/>
      <c r="F16" s="68"/>
      <c r="G16" s="65"/>
      <c r="H16" s="69"/>
      <c r="I16" s="70"/>
      <c r="J16" s="70"/>
      <c r="K16" s="34" t="s">
        <v>65</v>
      </c>
      <c r="L16" s="77">
        <v>36</v>
      </c>
      <c r="M16" s="77"/>
      <c r="N16" s="72"/>
      <c r="O16" s="79" t="s">
        <v>176</v>
      </c>
      <c r="P16" s="81">
        <v>43505.36828703704</v>
      </c>
      <c r="Q16" s="79" t="s">
        <v>263</v>
      </c>
      <c r="R16" s="82" t="s">
        <v>309</v>
      </c>
      <c r="S16" s="79" t="s">
        <v>328</v>
      </c>
      <c r="T16" s="79" t="s">
        <v>342</v>
      </c>
      <c r="U16" s="82" t="s">
        <v>372</v>
      </c>
      <c r="V16" s="82" t="s">
        <v>372</v>
      </c>
      <c r="W16" s="81">
        <v>43505.36828703704</v>
      </c>
      <c r="X16" s="82" t="s">
        <v>423</v>
      </c>
      <c r="Y16" s="79"/>
      <c r="Z16" s="79"/>
      <c r="AA16" s="85" t="s">
        <v>483</v>
      </c>
      <c r="AB16" s="79"/>
      <c r="AC16" s="79" t="b">
        <v>0</v>
      </c>
      <c r="AD16" s="79">
        <v>0</v>
      </c>
      <c r="AE16" s="85" t="s">
        <v>530</v>
      </c>
      <c r="AF16" s="79" t="b">
        <v>0</v>
      </c>
      <c r="AG16" s="79" t="s">
        <v>532</v>
      </c>
      <c r="AH16" s="79"/>
      <c r="AI16" s="85" t="s">
        <v>530</v>
      </c>
      <c r="AJ16" s="79" t="b">
        <v>0</v>
      </c>
      <c r="AK16" s="79">
        <v>1</v>
      </c>
      <c r="AL16" s="85" t="s">
        <v>530</v>
      </c>
      <c r="AM16" s="79" t="s">
        <v>536</v>
      </c>
      <c r="AN16" s="79" t="b">
        <v>0</v>
      </c>
      <c r="AO16" s="85" t="s">
        <v>483</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0</v>
      </c>
      <c r="BE16" s="49">
        <v>0</v>
      </c>
      <c r="BF16" s="48">
        <v>0</v>
      </c>
      <c r="BG16" s="49">
        <v>0</v>
      </c>
      <c r="BH16" s="48">
        <v>0</v>
      </c>
      <c r="BI16" s="49">
        <v>0</v>
      </c>
      <c r="BJ16" s="48">
        <v>37</v>
      </c>
      <c r="BK16" s="49">
        <v>100</v>
      </c>
      <c r="BL16" s="48">
        <v>37</v>
      </c>
    </row>
    <row r="17" spans="1:64" ht="15">
      <c r="A17" s="64" t="s">
        <v>219</v>
      </c>
      <c r="B17" s="64" t="s">
        <v>218</v>
      </c>
      <c r="C17" s="65"/>
      <c r="D17" s="66"/>
      <c r="E17" s="67"/>
      <c r="F17" s="68"/>
      <c r="G17" s="65"/>
      <c r="H17" s="69"/>
      <c r="I17" s="70"/>
      <c r="J17" s="70"/>
      <c r="K17" s="34" t="s">
        <v>65</v>
      </c>
      <c r="L17" s="77">
        <v>37</v>
      </c>
      <c r="M17" s="77"/>
      <c r="N17" s="72"/>
      <c r="O17" s="79" t="s">
        <v>252</v>
      </c>
      <c r="P17" s="81">
        <v>43505.84929398148</v>
      </c>
      <c r="Q17" s="79" t="s">
        <v>264</v>
      </c>
      <c r="R17" s="79"/>
      <c r="S17" s="79"/>
      <c r="T17" s="79"/>
      <c r="U17" s="79"/>
      <c r="V17" s="82" t="s">
        <v>399</v>
      </c>
      <c r="W17" s="81">
        <v>43505.84929398148</v>
      </c>
      <c r="X17" s="82" t="s">
        <v>424</v>
      </c>
      <c r="Y17" s="79"/>
      <c r="Z17" s="79"/>
      <c r="AA17" s="85" t="s">
        <v>484</v>
      </c>
      <c r="AB17" s="79"/>
      <c r="AC17" s="79" t="b">
        <v>0</v>
      </c>
      <c r="AD17" s="79">
        <v>0</v>
      </c>
      <c r="AE17" s="85" t="s">
        <v>530</v>
      </c>
      <c r="AF17" s="79" t="b">
        <v>0</v>
      </c>
      <c r="AG17" s="79" t="s">
        <v>532</v>
      </c>
      <c r="AH17" s="79"/>
      <c r="AI17" s="85" t="s">
        <v>530</v>
      </c>
      <c r="AJ17" s="79" t="b">
        <v>0</v>
      </c>
      <c r="AK17" s="79">
        <v>1</v>
      </c>
      <c r="AL17" s="85" t="s">
        <v>483</v>
      </c>
      <c r="AM17" s="79" t="s">
        <v>537</v>
      </c>
      <c r="AN17" s="79" t="b">
        <v>0</v>
      </c>
      <c r="AO17" s="85" t="s">
        <v>483</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v>0</v>
      </c>
      <c r="BE17" s="49">
        <v>0</v>
      </c>
      <c r="BF17" s="48">
        <v>0</v>
      </c>
      <c r="BG17" s="49">
        <v>0</v>
      </c>
      <c r="BH17" s="48">
        <v>0</v>
      </c>
      <c r="BI17" s="49">
        <v>0</v>
      </c>
      <c r="BJ17" s="48">
        <v>26</v>
      </c>
      <c r="BK17" s="49">
        <v>100</v>
      </c>
      <c r="BL17" s="48">
        <v>26</v>
      </c>
    </row>
    <row r="18" spans="1:64" ht="15">
      <c r="A18" s="64" t="s">
        <v>220</v>
      </c>
      <c r="B18" s="64" t="s">
        <v>220</v>
      </c>
      <c r="C18" s="65"/>
      <c r="D18" s="66"/>
      <c r="E18" s="67"/>
      <c r="F18" s="68"/>
      <c r="G18" s="65"/>
      <c r="H18" s="69"/>
      <c r="I18" s="70"/>
      <c r="J18" s="70"/>
      <c r="K18" s="34" t="s">
        <v>65</v>
      </c>
      <c r="L18" s="77">
        <v>38</v>
      </c>
      <c r="M18" s="77"/>
      <c r="N18" s="72"/>
      <c r="O18" s="79" t="s">
        <v>176</v>
      </c>
      <c r="P18" s="81">
        <v>42037.615011574075</v>
      </c>
      <c r="Q18" s="79" t="s">
        <v>265</v>
      </c>
      <c r="R18" s="82" t="s">
        <v>310</v>
      </c>
      <c r="S18" s="79" t="s">
        <v>329</v>
      </c>
      <c r="T18" s="79" t="s">
        <v>343</v>
      </c>
      <c r="U18" s="79"/>
      <c r="V18" s="82" t="s">
        <v>400</v>
      </c>
      <c r="W18" s="81">
        <v>42037.615011574075</v>
      </c>
      <c r="X18" s="82" t="s">
        <v>425</v>
      </c>
      <c r="Y18" s="79"/>
      <c r="Z18" s="79"/>
      <c r="AA18" s="85" t="s">
        <v>485</v>
      </c>
      <c r="AB18" s="79"/>
      <c r="AC18" s="79" t="b">
        <v>0</v>
      </c>
      <c r="AD18" s="79">
        <v>0</v>
      </c>
      <c r="AE18" s="85" t="s">
        <v>530</v>
      </c>
      <c r="AF18" s="79" t="b">
        <v>0</v>
      </c>
      <c r="AG18" s="79" t="s">
        <v>532</v>
      </c>
      <c r="AH18" s="79"/>
      <c r="AI18" s="85" t="s">
        <v>530</v>
      </c>
      <c r="AJ18" s="79" t="b">
        <v>0</v>
      </c>
      <c r="AK18" s="79">
        <v>2</v>
      </c>
      <c r="AL18" s="85" t="s">
        <v>530</v>
      </c>
      <c r="AM18" s="79" t="s">
        <v>538</v>
      </c>
      <c r="AN18" s="79" t="b">
        <v>0</v>
      </c>
      <c r="AO18" s="85" t="s">
        <v>485</v>
      </c>
      <c r="AP18" s="79" t="s">
        <v>542</v>
      </c>
      <c r="AQ18" s="79">
        <v>0</v>
      </c>
      <c r="AR18" s="79">
        <v>0</v>
      </c>
      <c r="AS18" s="79"/>
      <c r="AT18" s="79"/>
      <c r="AU18" s="79"/>
      <c r="AV18" s="79"/>
      <c r="AW18" s="79"/>
      <c r="AX18" s="79"/>
      <c r="AY18" s="79"/>
      <c r="AZ18" s="79"/>
      <c r="BA18">
        <v>2</v>
      </c>
      <c r="BB18" s="78" t="str">
        <f>REPLACE(INDEX(GroupVertices[Group],MATCH(Edges24[[#This Row],[Vertex 1]],GroupVertices[Vertex],0)),1,1,"")</f>
        <v>8</v>
      </c>
      <c r="BC18" s="78" t="str">
        <f>REPLACE(INDEX(GroupVertices[Group],MATCH(Edges24[[#This Row],[Vertex 2]],GroupVertices[Vertex],0)),1,1,"")</f>
        <v>8</v>
      </c>
      <c r="BD18" s="48">
        <v>1</v>
      </c>
      <c r="BE18" s="49">
        <v>11.11111111111111</v>
      </c>
      <c r="BF18" s="48">
        <v>0</v>
      </c>
      <c r="BG18" s="49">
        <v>0</v>
      </c>
      <c r="BH18" s="48">
        <v>0</v>
      </c>
      <c r="BI18" s="49">
        <v>0</v>
      </c>
      <c r="BJ18" s="48">
        <v>8</v>
      </c>
      <c r="BK18" s="49">
        <v>88.88888888888889</v>
      </c>
      <c r="BL18" s="48">
        <v>9</v>
      </c>
    </row>
    <row r="19" spans="1:64" ht="15">
      <c r="A19" s="64" t="s">
        <v>220</v>
      </c>
      <c r="B19" s="64" t="s">
        <v>220</v>
      </c>
      <c r="C19" s="65"/>
      <c r="D19" s="66"/>
      <c r="E19" s="67"/>
      <c r="F19" s="68"/>
      <c r="G19" s="65"/>
      <c r="H19" s="69"/>
      <c r="I19" s="70"/>
      <c r="J19" s="70"/>
      <c r="K19" s="34" t="s">
        <v>65</v>
      </c>
      <c r="L19" s="77">
        <v>39</v>
      </c>
      <c r="M19" s="77"/>
      <c r="N19" s="72"/>
      <c r="O19" s="79" t="s">
        <v>176</v>
      </c>
      <c r="P19" s="81">
        <v>43508.317511574074</v>
      </c>
      <c r="Q19" s="79" t="s">
        <v>266</v>
      </c>
      <c r="R19" s="82" t="s">
        <v>310</v>
      </c>
      <c r="S19" s="79" t="s">
        <v>329</v>
      </c>
      <c r="T19" s="79" t="s">
        <v>343</v>
      </c>
      <c r="U19" s="79"/>
      <c r="V19" s="82" t="s">
        <v>400</v>
      </c>
      <c r="W19" s="81">
        <v>43508.317511574074</v>
      </c>
      <c r="X19" s="82" t="s">
        <v>426</v>
      </c>
      <c r="Y19" s="79"/>
      <c r="Z19" s="79"/>
      <c r="AA19" s="85" t="s">
        <v>486</v>
      </c>
      <c r="AB19" s="79"/>
      <c r="AC19" s="79" t="b">
        <v>0</v>
      </c>
      <c r="AD19" s="79">
        <v>0</v>
      </c>
      <c r="AE19" s="85" t="s">
        <v>530</v>
      </c>
      <c r="AF19" s="79" t="b">
        <v>0</v>
      </c>
      <c r="AG19" s="79" t="s">
        <v>532</v>
      </c>
      <c r="AH19" s="79"/>
      <c r="AI19" s="85" t="s">
        <v>530</v>
      </c>
      <c r="AJ19" s="79" t="b">
        <v>0</v>
      </c>
      <c r="AK19" s="79">
        <v>2</v>
      </c>
      <c r="AL19" s="85" t="s">
        <v>485</v>
      </c>
      <c r="AM19" s="79" t="s">
        <v>539</v>
      </c>
      <c r="AN19" s="79" t="b">
        <v>0</v>
      </c>
      <c r="AO19" s="85" t="s">
        <v>485</v>
      </c>
      <c r="AP19" s="79" t="s">
        <v>176</v>
      </c>
      <c r="AQ19" s="79">
        <v>0</v>
      </c>
      <c r="AR19" s="79">
        <v>0</v>
      </c>
      <c r="AS19" s="79"/>
      <c r="AT19" s="79"/>
      <c r="AU19" s="79"/>
      <c r="AV19" s="79"/>
      <c r="AW19" s="79"/>
      <c r="AX19" s="79"/>
      <c r="AY19" s="79"/>
      <c r="AZ19" s="79"/>
      <c r="BA19">
        <v>2</v>
      </c>
      <c r="BB19" s="78" t="str">
        <f>REPLACE(INDEX(GroupVertices[Group],MATCH(Edges24[[#This Row],[Vertex 1]],GroupVertices[Vertex],0)),1,1,"")</f>
        <v>8</v>
      </c>
      <c r="BC19" s="78" t="str">
        <f>REPLACE(INDEX(GroupVertices[Group],MATCH(Edges24[[#This Row],[Vertex 2]],GroupVertices[Vertex],0)),1,1,"")</f>
        <v>8</v>
      </c>
      <c r="BD19" s="48">
        <v>1</v>
      </c>
      <c r="BE19" s="49">
        <v>9.090909090909092</v>
      </c>
      <c r="BF19" s="48">
        <v>0</v>
      </c>
      <c r="BG19" s="49">
        <v>0</v>
      </c>
      <c r="BH19" s="48">
        <v>0</v>
      </c>
      <c r="BI19" s="49">
        <v>0</v>
      </c>
      <c r="BJ19" s="48">
        <v>10</v>
      </c>
      <c r="BK19" s="49">
        <v>90.9090909090909</v>
      </c>
      <c r="BL19" s="48">
        <v>11</v>
      </c>
    </row>
    <row r="20" spans="1:64" ht="15">
      <c r="A20" s="64" t="s">
        <v>221</v>
      </c>
      <c r="B20" s="64" t="s">
        <v>221</v>
      </c>
      <c r="C20" s="65"/>
      <c r="D20" s="66"/>
      <c r="E20" s="67"/>
      <c r="F20" s="68"/>
      <c r="G20" s="65"/>
      <c r="H20" s="69"/>
      <c r="I20" s="70"/>
      <c r="J20" s="70"/>
      <c r="K20" s="34" t="s">
        <v>65</v>
      </c>
      <c r="L20" s="77">
        <v>40</v>
      </c>
      <c r="M20" s="77"/>
      <c r="N20" s="72"/>
      <c r="O20" s="79" t="s">
        <v>176</v>
      </c>
      <c r="P20" s="81">
        <v>43507.75274305556</v>
      </c>
      <c r="Q20" s="79" t="s">
        <v>267</v>
      </c>
      <c r="R20" s="82" t="s">
        <v>311</v>
      </c>
      <c r="S20" s="79" t="s">
        <v>327</v>
      </c>
      <c r="T20" s="79"/>
      <c r="U20" s="79"/>
      <c r="V20" s="82" t="s">
        <v>401</v>
      </c>
      <c r="W20" s="81">
        <v>43507.75274305556</v>
      </c>
      <c r="X20" s="82" t="s">
        <v>427</v>
      </c>
      <c r="Y20" s="79"/>
      <c r="Z20" s="79"/>
      <c r="AA20" s="85" t="s">
        <v>487</v>
      </c>
      <c r="AB20" s="79"/>
      <c r="AC20" s="79" t="b">
        <v>0</v>
      </c>
      <c r="AD20" s="79">
        <v>0</v>
      </c>
      <c r="AE20" s="85" t="s">
        <v>530</v>
      </c>
      <c r="AF20" s="79" t="b">
        <v>0</v>
      </c>
      <c r="AG20" s="79" t="s">
        <v>532</v>
      </c>
      <c r="AH20" s="79"/>
      <c r="AI20" s="85" t="s">
        <v>530</v>
      </c>
      <c r="AJ20" s="79" t="b">
        <v>0</v>
      </c>
      <c r="AK20" s="79">
        <v>0</v>
      </c>
      <c r="AL20" s="85" t="s">
        <v>530</v>
      </c>
      <c r="AM20" s="79" t="s">
        <v>533</v>
      </c>
      <c r="AN20" s="79" t="b">
        <v>1</v>
      </c>
      <c r="AO20" s="85" t="s">
        <v>487</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v>1</v>
      </c>
      <c r="BE20" s="49">
        <v>5.555555555555555</v>
      </c>
      <c r="BF20" s="48">
        <v>0</v>
      </c>
      <c r="BG20" s="49">
        <v>0</v>
      </c>
      <c r="BH20" s="48">
        <v>0</v>
      </c>
      <c r="BI20" s="49">
        <v>0</v>
      </c>
      <c r="BJ20" s="48">
        <v>17</v>
      </c>
      <c r="BK20" s="49">
        <v>94.44444444444444</v>
      </c>
      <c r="BL20" s="48">
        <v>18</v>
      </c>
    </row>
    <row r="21" spans="1:64" ht="15">
      <c r="A21" s="64" t="s">
        <v>222</v>
      </c>
      <c r="B21" s="64" t="s">
        <v>221</v>
      </c>
      <c r="C21" s="65"/>
      <c r="D21" s="66"/>
      <c r="E21" s="67"/>
      <c r="F21" s="68"/>
      <c r="G21" s="65"/>
      <c r="H21" s="69"/>
      <c r="I21" s="70"/>
      <c r="J21" s="70"/>
      <c r="K21" s="34" t="s">
        <v>65</v>
      </c>
      <c r="L21" s="77">
        <v>41</v>
      </c>
      <c r="M21" s="77"/>
      <c r="N21" s="72"/>
      <c r="O21" s="79" t="s">
        <v>252</v>
      </c>
      <c r="P21" s="81">
        <v>43508.524143518516</v>
      </c>
      <c r="Q21" s="79" t="s">
        <v>268</v>
      </c>
      <c r="R21" s="79"/>
      <c r="S21" s="79"/>
      <c r="T21" s="79"/>
      <c r="U21" s="79"/>
      <c r="V21" s="82" t="s">
        <v>402</v>
      </c>
      <c r="W21" s="81">
        <v>43508.524143518516</v>
      </c>
      <c r="X21" s="82" t="s">
        <v>428</v>
      </c>
      <c r="Y21" s="79"/>
      <c r="Z21" s="79"/>
      <c r="AA21" s="85" t="s">
        <v>488</v>
      </c>
      <c r="AB21" s="79"/>
      <c r="AC21" s="79" t="b">
        <v>0</v>
      </c>
      <c r="AD21" s="79">
        <v>0</v>
      </c>
      <c r="AE21" s="85" t="s">
        <v>530</v>
      </c>
      <c r="AF21" s="79" t="b">
        <v>0</v>
      </c>
      <c r="AG21" s="79" t="s">
        <v>532</v>
      </c>
      <c r="AH21" s="79"/>
      <c r="AI21" s="85" t="s">
        <v>530</v>
      </c>
      <c r="AJ21" s="79" t="b">
        <v>0</v>
      </c>
      <c r="AK21" s="79">
        <v>1</v>
      </c>
      <c r="AL21" s="85" t="s">
        <v>487</v>
      </c>
      <c r="AM21" s="79" t="s">
        <v>535</v>
      </c>
      <c r="AN21" s="79" t="b">
        <v>0</v>
      </c>
      <c r="AO21" s="85" t="s">
        <v>487</v>
      </c>
      <c r="AP21" s="79" t="s">
        <v>176</v>
      </c>
      <c r="AQ21" s="79">
        <v>0</v>
      </c>
      <c r="AR21" s="79">
        <v>0</v>
      </c>
      <c r="AS21" s="79"/>
      <c r="AT21" s="79"/>
      <c r="AU21" s="79"/>
      <c r="AV21" s="79"/>
      <c r="AW21" s="79"/>
      <c r="AX21" s="79"/>
      <c r="AY21" s="79"/>
      <c r="AZ21" s="79"/>
      <c r="BA21">
        <v>1</v>
      </c>
      <c r="BB21" s="78" t="str">
        <f>REPLACE(INDEX(GroupVertices[Group],MATCH(Edges24[[#This Row],[Vertex 1]],GroupVertices[Vertex],0)),1,1,"")</f>
        <v>6</v>
      </c>
      <c r="BC21" s="78" t="str">
        <f>REPLACE(INDEX(GroupVertices[Group],MATCH(Edges24[[#This Row],[Vertex 2]],GroupVertices[Vertex],0)),1,1,"")</f>
        <v>6</v>
      </c>
      <c r="BD21" s="48">
        <v>1</v>
      </c>
      <c r="BE21" s="49">
        <v>4.761904761904762</v>
      </c>
      <c r="BF21" s="48">
        <v>0</v>
      </c>
      <c r="BG21" s="49">
        <v>0</v>
      </c>
      <c r="BH21" s="48">
        <v>0</v>
      </c>
      <c r="BI21" s="49">
        <v>0</v>
      </c>
      <c r="BJ21" s="48">
        <v>20</v>
      </c>
      <c r="BK21" s="49">
        <v>95.23809523809524</v>
      </c>
      <c r="BL21" s="48">
        <v>21</v>
      </c>
    </row>
    <row r="22" spans="1:64" ht="15">
      <c r="A22" s="64" t="s">
        <v>223</v>
      </c>
      <c r="B22" s="64" t="s">
        <v>228</v>
      </c>
      <c r="C22" s="65"/>
      <c r="D22" s="66"/>
      <c r="E22" s="67"/>
      <c r="F22" s="68"/>
      <c r="G22" s="65"/>
      <c r="H22" s="69"/>
      <c r="I22" s="70"/>
      <c r="J22" s="70"/>
      <c r="K22" s="34" t="s">
        <v>65</v>
      </c>
      <c r="L22" s="77">
        <v>42</v>
      </c>
      <c r="M22" s="77"/>
      <c r="N22" s="72"/>
      <c r="O22" s="79" t="s">
        <v>252</v>
      </c>
      <c r="P22" s="81">
        <v>43509.74586805556</v>
      </c>
      <c r="Q22" s="79" t="s">
        <v>269</v>
      </c>
      <c r="R22" s="79"/>
      <c r="S22" s="79"/>
      <c r="T22" s="79"/>
      <c r="U22" s="79"/>
      <c r="V22" s="82" t="s">
        <v>403</v>
      </c>
      <c r="W22" s="81">
        <v>43509.74586805556</v>
      </c>
      <c r="X22" s="82" t="s">
        <v>429</v>
      </c>
      <c r="Y22" s="79"/>
      <c r="Z22" s="79"/>
      <c r="AA22" s="85" t="s">
        <v>489</v>
      </c>
      <c r="AB22" s="79"/>
      <c r="AC22" s="79" t="b">
        <v>0</v>
      </c>
      <c r="AD22" s="79">
        <v>0</v>
      </c>
      <c r="AE22" s="85" t="s">
        <v>530</v>
      </c>
      <c r="AF22" s="79" t="b">
        <v>0</v>
      </c>
      <c r="AG22" s="79" t="s">
        <v>532</v>
      </c>
      <c r="AH22" s="79"/>
      <c r="AI22" s="85" t="s">
        <v>530</v>
      </c>
      <c r="AJ22" s="79" t="b">
        <v>0</v>
      </c>
      <c r="AK22" s="79">
        <v>4</v>
      </c>
      <c r="AL22" s="85" t="s">
        <v>494</v>
      </c>
      <c r="AM22" s="79" t="s">
        <v>533</v>
      </c>
      <c r="AN22" s="79" t="b">
        <v>0</v>
      </c>
      <c r="AO22" s="85" t="s">
        <v>494</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1</v>
      </c>
      <c r="BE22" s="49">
        <v>5</v>
      </c>
      <c r="BF22" s="48">
        <v>0</v>
      </c>
      <c r="BG22" s="49">
        <v>0</v>
      </c>
      <c r="BH22" s="48">
        <v>0</v>
      </c>
      <c r="BI22" s="49">
        <v>0</v>
      </c>
      <c r="BJ22" s="48">
        <v>19</v>
      </c>
      <c r="BK22" s="49">
        <v>95</v>
      </c>
      <c r="BL22" s="48">
        <v>20</v>
      </c>
    </row>
    <row r="23" spans="1:64" ht="15">
      <c r="A23" s="64" t="s">
        <v>224</v>
      </c>
      <c r="B23" s="64" t="s">
        <v>240</v>
      </c>
      <c r="C23" s="65"/>
      <c r="D23" s="66"/>
      <c r="E23" s="67"/>
      <c r="F23" s="68"/>
      <c r="G23" s="65"/>
      <c r="H23" s="69"/>
      <c r="I23" s="70"/>
      <c r="J23" s="70"/>
      <c r="K23" s="34" t="s">
        <v>65</v>
      </c>
      <c r="L23" s="77">
        <v>43</v>
      </c>
      <c r="M23" s="77"/>
      <c r="N23" s="72"/>
      <c r="O23" s="79" t="s">
        <v>252</v>
      </c>
      <c r="P23" s="81">
        <v>43509.80703703704</v>
      </c>
      <c r="Q23" s="79" t="s">
        <v>270</v>
      </c>
      <c r="R23" s="82" t="s">
        <v>312</v>
      </c>
      <c r="S23" s="79" t="s">
        <v>330</v>
      </c>
      <c r="T23" s="79" t="s">
        <v>344</v>
      </c>
      <c r="U23" s="82" t="s">
        <v>373</v>
      </c>
      <c r="V23" s="82" t="s">
        <v>373</v>
      </c>
      <c r="W23" s="81">
        <v>43509.80703703704</v>
      </c>
      <c r="X23" s="82" t="s">
        <v>430</v>
      </c>
      <c r="Y23" s="79"/>
      <c r="Z23" s="79"/>
      <c r="AA23" s="85" t="s">
        <v>490</v>
      </c>
      <c r="AB23" s="79"/>
      <c r="AC23" s="79" t="b">
        <v>0</v>
      </c>
      <c r="AD23" s="79">
        <v>2</v>
      </c>
      <c r="AE23" s="85" t="s">
        <v>530</v>
      </c>
      <c r="AF23" s="79" t="b">
        <v>0</v>
      </c>
      <c r="AG23" s="79" t="s">
        <v>532</v>
      </c>
      <c r="AH23" s="79"/>
      <c r="AI23" s="85" t="s">
        <v>530</v>
      </c>
      <c r="AJ23" s="79" t="b">
        <v>0</v>
      </c>
      <c r="AK23" s="79">
        <v>1</v>
      </c>
      <c r="AL23" s="85" t="s">
        <v>530</v>
      </c>
      <c r="AM23" s="79" t="s">
        <v>535</v>
      </c>
      <c r="AN23" s="79" t="b">
        <v>0</v>
      </c>
      <c r="AO23" s="85" t="s">
        <v>490</v>
      </c>
      <c r="AP23" s="79" t="s">
        <v>176</v>
      </c>
      <c r="AQ23" s="79">
        <v>0</v>
      </c>
      <c r="AR23" s="79">
        <v>0</v>
      </c>
      <c r="AS23" s="79" t="s">
        <v>543</v>
      </c>
      <c r="AT23" s="79" t="s">
        <v>544</v>
      </c>
      <c r="AU23" s="79" t="s">
        <v>545</v>
      </c>
      <c r="AV23" s="79" t="s">
        <v>546</v>
      </c>
      <c r="AW23" s="79" t="s">
        <v>547</v>
      </c>
      <c r="AX23" s="79" t="s">
        <v>548</v>
      </c>
      <c r="AY23" s="79" t="s">
        <v>549</v>
      </c>
      <c r="AZ23" s="82" t="s">
        <v>550</v>
      </c>
      <c r="BA23">
        <v>1</v>
      </c>
      <c r="BB23" s="78" t="str">
        <f>REPLACE(INDEX(GroupVertices[Group],MATCH(Edges24[[#This Row],[Vertex 1]],GroupVertices[Vertex],0)),1,1,"")</f>
        <v>3</v>
      </c>
      <c r="BC23" s="78" t="str">
        <f>REPLACE(INDEX(GroupVertices[Group],MATCH(Edges24[[#This Row],[Vertex 2]],GroupVertices[Vertex],0)),1,1,"")</f>
        <v>3</v>
      </c>
      <c r="BD23" s="48">
        <v>1</v>
      </c>
      <c r="BE23" s="49">
        <v>5</v>
      </c>
      <c r="BF23" s="48">
        <v>1</v>
      </c>
      <c r="BG23" s="49">
        <v>5</v>
      </c>
      <c r="BH23" s="48">
        <v>0</v>
      </c>
      <c r="BI23" s="49">
        <v>0</v>
      </c>
      <c r="BJ23" s="48">
        <v>18</v>
      </c>
      <c r="BK23" s="49">
        <v>90</v>
      </c>
      <c r="BL23" s="48">
        <v>20</v>
      </c>
    </row>
    <row r="24" spans="1:64" ht="15">
      <c r="A24" s="64" t="s">
        <v>225</v>
      </c>
      <c r="B24" s="64" t="s">
        <v>224</v>
      </c>
      <c r="C24" s="65"/>
      <c r="D24" s="66"/>
      <c r="E24" s="67"/>
      <c r="F24" s="68"/>
      <c r="G24" s="65"/>
      <c r="H24" s="69"/>
      <c r="I24" s="70"/>
      <c r="J24" s="70"/>
      <c r="K24" s="34" t="s">
        <v>65</v>
      </c>
      <c r="L24" s="77">
        <v>44</v>
      </c>
      <c r="M24" s="77"/>
      <c r="N24" s="72"/>
      <c r="O24" s="79" t="s">
        <v>252</v>
      </c>
      <c r="P24" s="81">
        <v>43509.85581018519</v>
      </c>
      <c r="Q24" s="79" t="s">
        <v>271</v>
      </c>
      <c r="R24" s="79"/>
      <c r="S24" s="79"/>
      <c r="T24" s="79" t="s">
        <v>345</v>
      </c>
      <c r="U24" s="79"/>
      <c r="V24" s="82" t="s">
        <v>404</v>
      </c>
      <c r="W24" s="81">
        <v>43509.85581018519</v>
      </c>
      <c r="X24" s="82" t="s">
        <v>431</v>
      </c>
      <c r="Y24" s="79"/>
      <c r="Z24" s="79"/>
      <c r="AA24" s="85" t="s">
        <v>491</v>
      </c>
      <c r="AB24" s="79"/>
      <c r="AC24" s="79" t="b">
        <v>0</v>
      </c>
      <c r="AD24" s="79">
        <v>0</v>
      </c>
      <c r="AE24" s="85" t="s">
        <v>530</v>
      </c>
      <c r="AF24" s="79" t="b">
        <v>0</v>
      </c>
      <c r="AG24" s="79" t="s">
        <v>532</v>
      </c>
      <c r="AH24" s="79"/>
      <c r="AI24" s="85" t="s">
        <v>530</v>
      </c>
      <c r="AJ24" s="79" t="b">
        <v>0</v>
      </c>
      <c r="AK24" s="79">
        <v>1</v>
      </c>
      <c r="AL24" s="85" t="s">
        <v>490</v>
      </c>
      <c r="AM24" s="79" t="s">
        <v>533</v>
      </c>
      <c r="AN24" s="79" t="b">
        <v>0</v>
      </c>
      <c r="AO24" s="85" t="s">
        <v>490</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c r="BE24" s="49"/>
      <c r="BF24" s="48"/>
      <c r="BG24" s="49"/>
      <c r="BH24" s="48"/>
      <c r="BI24" s="49"/>
      <c r="BJ24" s="48"/>
      <c r="BK24" s="49"/>
      <c r="BL24" s="48"/>
    </row>
    <row r="25" spans="1:64" ht="15">
      <c r="A25" s="64" t="s">
        <v>226</v>
      </c>
      <c r="B25" s="64" t="s">
        <v>228</v>
      </c>
      <c r="C25" s="65"/>
      <c r="D25" s="66"/>
      <c r="E25" s="67"/>
      <c r="F25" s="68"/>
      <c r="G25" s="65"/>
      <c r="H25" s="69"/>
      <c r="I25" s="70"/>
      <c r="J25" s="70"/>
      <c r="K25" s="34" t="s">
        <v>65</v>
      </c>
      <c r="L25" s="77">
        <v>46</v>
      </c>
      <c r="M25" s="77"/>
      <c r="N25" s="72"/>
      <c r="O25" s="79" t="s">
        <v>252</v>
      </c>
      <c r="P25" s="81">
        <v>43510.233715277776</v>
      </c>
      <c r="Q25" s="79" t="s">
        <v>269</v>
      </c>
      <c r="R25" s="79"/>
      <c r="S25" s="79"/>
      <c r="T25" s="79"/>
      <c r="U25" s="79"/>
      <c r="V25" s="82" t="s">
        <v>405</v>
      </c>
      <c r="W25" s="81">
        <v>43510.233715277776</v>
      </c>
      <c r="X25" s="82" t="s">
        <v>432</v>
      </c>
      <c r="Y25" s="79"/>
      <c r="Z25" s="79"/>
      <c r="AA25" s="85" t="s">
        <v>492</v>
      </c>
      <c r="AB25" s="79"/>
      <c r="AC25" s="79" t="b">
        <v>0</v>
      </c>
      <c r="AD25" s="79">
        <v>0</v>
      </c>
      <c r="AE25" s="85" t="s">
        <v>530</v>
      </c>
      <c r="AF25" s="79" t="b">
        <v>0</v>
      </c>
      <c r="AG25" s="79" t="s">
        <v>532</v>
      </c>
      <c r="AH25" s="79"/>
      <c r="AI25" s="85" t="s">
        <v>530</v>
      </c>
      <c r="AJ25" s="79" t="b">
        <v>0</v>
      </c>
      <c r="AK25" s="79">
        <v>4</v>
      </c>
      <c r="AL25" s="85" t="s">
        <v>494</v>
      </c>
      <c r="AM25" s="79" t="s">
        <v>534</v>
      </c>
      <c r="AN25" s="79" t="b">
        <v>0</v>
      </c>
      <c r="AO25" s="85" t="s">
        <v>494</v>
      </c>
      <c r="AP25" s="79" t="s">
        <v>176</v>
      </c>
      <c r="AQ25" s="79">
        <v>0</v>
      </c>
      <c r="AR25" s="79">
        <v>0</v>
      </c>
      <c r="AS25" s="79"/>
      <c r="AT25" s="79"/>
      <c r="AU25" s="79"/>
      <c r="AV25" s="79"/>
      <c r="AW25" s="79"/>
      <c r="AX25" s="79"/>
      <c r="AY25" s="79"/>
      <c r="AZ25" s="79"/>
      <c r="BA25">
        <v>1</v>
      </c>
      <c r="BB25" s="78" t="str">
        <f>REPLACE(INDEX(GroupVertices[Group],MATCH(Edges24[[#This Row],[Vertex 1]],GroupVertices[Vertex],0)),1,1,"")</f>
        <v>4</v>
      </c>
      <c r="BC25" s="78" t="str">
        <f>REPLACE(INDEX(GroupVertices[Group],MATCH(Edges24[[#This Row],[Vertex 2]],GroupVertices[Vertex],0)),1,1,"")</f>
        <v>4</v>
      </c>
      <c r="BD25" s="48">
        <v>1</v>
      </c>
      <c r="BE25" s="49">
        <v>5</v>
      </c>
      <c r="BF25" s="48">
        <v>0</v>
      </c>
      <c r="BG25" s="49">
        <v>0</v>
      </c>
      <c r="BH25" s="48">
        <v>0</v>
      </c>
      <c r="BI25" s="49">
        <v>0</v>
      </c>
      <c r="BJ25" s="48">
        <v>19</v>
      </c>
      <c r="BK25" s="49">
        <v>95</v>
      </c>
      <c r="BL25" s="48">
        <v>20</v>
      </c>
    </row>
    <row r="26" spans="1:64" ht="15">
      <c r="A26" s="64" t="s">
        <v>227</v>
      </c>
      <c r="B26" s="64" t="s">
        <v>241</v>
      </c>
      <c r="C26" s="65"/>
      <c r="D26" s="66"/>
      <c r="E26" s="67"/>
      <c r="F26" s="68"/>
      <c r="G26" s="65"/>
      <c r="H26" s="69"/>
      <c r="I26" s="70"/>
      <c r="J26" s="70"/>
      <c r="K26" s="34" t="s">
        <v>65</v>
      </c>
      <c r="L26" s="77">
        <v>47</v>
      </c>
      <c r="M26" s="77"/>
      <c r="N26" s="72"/>
      <c r="O26" s="79" t="s">
        <v>252</v>
      </c>
      <c r="P26" s="81">
        <v>43511.654016203705</v>
      </c>
      <c r="Q26" s="79" t="s">
        <v>272</v>
      </c>
      <c r="R26" s="82" t="s">
        <v>313</v>
      </c>
      <c r="S26" s="79" t="s">
        <v>330</v>
      </c>
      <c r="T26" s="79"/>
      <c r="U26" s="82" t="s">
        <v>374</v>
      </c>
      <c r="V26" s="82" t="s">
        <v>374</v>
      </c>
      <c r="W26" s="81">
        <v>43511.654016203705</v>
      </c>
      <c r="X26" s="82" t="s">
        <v>433</v>
      </c>
      <c r="Y26" s="79"/>
      <c r="Z26" s="79"/>
      <c r="AA26" s="85" t="s">
        <v>493</v>
      </c>
      <c r="AB26" s="79"/>
      <c r="AC26" s="79" t="b">
        <v>0</v>
      </c>
      <c r="AD26" s="79">
        <v>0</v>
      </c>
      <c r="AE26" s="85" t="s">
        <v>530</v>
      </c>
      <c r="AF26" s="79" t="b">
        <v>0</v>
      </c>
      <c r="AG26" s="79" t="s">
        <v>532</v>
      </c>
      <c r="AH26" s="79"/>
      <c r="AI26" s="85" t="s">
        <v>530</v>
      </c>
      <c r="AJ26" s="79" t="b">
        <v>0</v>
      </c>
      <c r="AK26" s="79">
        <v>0</v>
      </c>
      <c r="AL26" s="85" t="s">
        <v>530</v>
      </c>
      <c r="AM26" s="79" t="s">
        <v>533</v>
      </c>
      <c r="AN26" s="79" t="b">
        <v>0</v>
      </c>
      <c r="AO26" s="85" t="s">
        <v>493</v>
      </c>
      <c r="AP26" s="79" t="s">
        <v>176</v>
      </c>
      <c r="AQ26" s="79">
        <v>0</v>
      </c>
      <c r="AR26" s="79">
        <v>0</v>
      </c>
      <c r="AS26" s="79"/>
      <c r="AT26" s="79"/>
      <c r="AU26" s="79"/>
      <c r="AV26" s="79"/>
      <c r="AW26" s="79"/>
      <c r="AX26" s="79"/>
      <c r="AY26" s="79"/>
      <c r="AZ26" s="79"/>
      <c r="BA26">
        <v>1</v>
      </c>
      <c r="BB26" s="78" t="str">
        <f>REPLACE(INDEX(GroupVertices[Group],MATCH(Edges24[[#This Row],[Vertex 1]],GroupVertices[Vertex],0)),1,1,"")</f>
        <v>4</v>
      </c>
      <c r="BC26" s="78" t="str">
        <f>REPLACE(INDEX(GroupVertices[Group],MATCH(Edges24[[#This Row],[Vertex 2]],GroupVertices[Vertex],0)),1,1,"")</f>
        <v>4</v>
      </c>
      <c r="BD26" s="48">
        <v>3</v>
      </c>
      <c r="BE26" s="49">
        <v>10</v>
      </c>
      <c r="BF26" s="48">
        <v>0</v>
      </c>
      <c r="BG26" s="49">
        <v>0</v>
      </c>
      <c r="BH26" s="48">
        <v>0</v>
      </c>
      <c r="BI26" s="49">
        <v>0</v>
      </c>
      <c r="BJ26" s="48">
        <v>27</v>
      </c>
      <c r="BK26" s="49">
        <v>90</v>
      </c>
      <c r="BL26" s="48">
        <v>30</v>
      </c>
    </row>
    <row r="27" spans="1:64" ht="15">
      <c r="A27" s="64" t="s">
        <v>228</v>
      </c>
      <c r="B27" s="64" t="s">
        <v>228</v>
      </c>
      <c r="C27" s="65"/>
      <c r="D27" s="66"/>
      <c r="E27" s="67"/>
      <c r="F27" s="68"/>
      <c r="G27" s="65"/>
      <c r="H27" s="69"/>
      <c r="I27" s="70"/>
      <c r="J27" s="70"/>
      <c r="K27" s="34" t="s">
        <v>65</v>
      </c>
      <c r="L27" s="77">
        <v>48</v>
      </c>
      <c r="M27" s="77"/>
      <c r="N27" s="72"/>
      <c r="O27" s="79" t="s">
        <v>176</v>
      </c>
      <c r="P27" s="81">
        <v>43509.7331712963</v>
      </c>
      <c r="Q27" s="79" t="s">
        <v>273</v>
      </c>
      <c r="R27" s="82" t="s">
        <v>314</v>
      </c>
      <c r="S27" s="79" t="s">
        <v>327</v>
      </c>
      <c r="T27" s="79"/>
      <c r="U27" s="79"/>
      <c r="V27" s="82" t="s">
        <v>406</v>
      </c>
      <c r="W27" s="81">
        <v>43509.7331712963</v>
      </c>
      <c r="X27" s="82" t="s">
        <v>434</v>
      </c>
      <c r="Y27" s="79"/>
      <c r="Z27" s="79"/>
      <c r="AA27" s="85" t="s">
        <v>494</v>
      </c>
      <c r="AB27" s="79"/>
      <c r="AC27" s="79" t="b">
        <v>0</v>
      </c>
      <c r="AD27" s="79">
        <v>0</v>
      </c>
      <c r="AE27" s="85" t="s">
        <v>531</v>
      </c>
      <c r="AF27" s="79" t="b">
        <v>0</v>
      </c>
      <c r="AG27" s="79" t="s">
        <v>532</v>
      </c>
      <c r="AH27" s="79"/>
      <c r="AI27" s="85" t="s">
        <v>530</v>
      </c>
      <c r="AJ27" s="79" t="b">
        <v>0</v>
      </c>
      <c r="AK27" s="79">
        <v>0</v>
      </c>
      <c r="AL27" s="85" t="s">
        <v>530</v>
      </c>
      <c r="AM27" s="79" t="s">
        <v>533</v>
      </c>
      <c r="AN27" s="79" t="b">
        <v>1</v>
      </c>
      <c r="AO27" s="85" t="s">
        <v>494</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4</v>
      </c>
      <c r="BD27" s="48">
        <v>0</v>
      </c>
      <c r="BE27" s="49">
        <v>0</v>
      </c>
      <c r="BF27" s="48">
        <v>0</v>
      </c>
      <c r="BG27" s="49">
        <v>0</v>
      </c>
      <c r="BH27" s="48">
        <v>0</v>
      </c>
      <c r="BI27" s="49">
        <v>0</v>
      </c>
      <c r="BJ27" s="48">
        <v>17</v>
      </c>
      <c r="BK27" s="49">
        <v>100</v>
      </c>
      <c r="BL27" s="48">
        <v>17</v>
      </c>
    </row>
    <row r="28" spans="1:64" ht="15">
      <c r="A28" s="64" t="s">
        <v>229</v>
      </c>
      <c r="B28" s="64" t="s">
        <v>239</v>
      </c>
      <c r="C28" s="65"/>
      <c r="D28" s="66"/>
      <c r="E28" s="67"/>
      <c r="F28" s="68"/>
      <c r="G28" s="65"/>
      <c r="H28" s="69"/>
      <c r="I28" s="70"/>
      <c r="J28" s="70"/>
      <c r="K28" s="34" t="s">
        <v>65</v>
      </c>
      <c r="L28" s="77">
        <v>50</v>
      </c>
      <c r="M28" s="77"/>
      <c r="N28" s="72"/>
      <c r="O28" s="79" t="s">
        <v>252</v>
      </c>
      <c r="P28" s="81">
        <v>43504.646469907406</v>
      </c>
      <c r="Q28" s="79" t="s">
        <v>274</v>
      </c>
      <c r="R28" s="82" t="s">
        <v>315</v>
      </c>
      <c r="S28" s="79" t="s">
        <v>327</v>
      </c>
      <c r="T28" s="79" t="s">
        <v>341</v>
      </c>
      <c r="U28" s="79"/>
      <c r="V28" s="82" t="s">
        <v>407</v>
      </c>
      <c r="W28" s="81">
        <v>43504.646469907406</v>
      </c>
      <c r="X28" s="82" t="s">
        <v>435</v>
      </c>
      <c r="Y28" s="79"/>
      <c r="Z28" s="79"/>
      <c r="AA28" s="85" t="s">
        <v>495</v>
      </c>
      <c r="AB28" s="79"/>
      <c r="AC28" s="79" t="b">
        <v>0</v>
      </c>
      <c r="AD28" s="79">
        <v>0</v>
      </c>
      <c r="AE28" s="85" t="s">
        <v>530</v>
      </c>
      <c r="AF28" s="79" t="b">
        <v>0</v>
      </c>
      <c r="AG28" s="79" t="s">
        <v>532</v>
      </c>
      <c r="AH28" s="79"/>
      <c r="AI28" s="85" t="s">
        <v>530</v>
      </c>
      <c r="AJ28" s="79" t="b">
        <v>0</v>
      </c>
      <c r="AK28" s="79">
        <v>0</v>
      </c>
      <c r="AL28" s="85" t="s">
        <v>530</v>
      </c>
      <c r="AM28" s="79" t="s">
        <v>535</v>
      </c>
      <c r="AN28" s="79" t="b">
        <v>1</v>
      </c>
      <c r="AO28" s="85" t="s">
        <v>495</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2</v>
      </c>
      <c r="BD28" s="48">
        <v>0</v>
      </c>
      <c r="BE28" s="49">
        <v>0</v>
      </c>
      <c r="BF28" s="48">
        <v>0</v>
      </c>
      <c r="BG28" s="49">
        <v>0</v>
      </c>
      <c r="BH28" s="48">
        <v>0</v>
      </c>
      <c r="BI28" s="49">
        <v>0</v>
      </c>
      <c r="BJ28" s="48">
        <v>17</v>
      </c>
      <c r="BK28" s="49">
        <v>100</v>
      </c>
      <c r="BL28" s="48">
        <v>17</v>
      </c>
    </row>
    <row r="29" spans="1:64" ht="15">
      <c r="A29" s="64" t="s">
        <v>229</v>
      </c>
      <c r="B29" s="64" t="s">
        <v>242</v>
      </c>
      <c r="C29" s="65"/>
      <c r="D29" s="66"/>
      <c r="E29" s="67"/>
      <c r="F29" s="68"/>
      <c r="G29" s="65"/>
      <c r="H29" s="69"/>
      <c r="I29" s="70"/>
      <c r="J29" s="70"/>
      <c r="K29" s="34" t="s">
        <v>65</v>
      </c>
      <c r="L29" s="77">
        <v>51</v>
      </c>
      <c r="M29" s="77"/>
      <c r="N29" s="72"/>
      <c r="O29" s="79" t="s">
        <v>252</v>
      </c>
      <c r="P29" s="81">
        <v>43504.660474537035</v>
      </c>
      <c r="Q29" s="79" t="s">
        <v>275</v>
      </c>
      <c r="R29" s="79"/>
      <c r="S29" s="79"/>
      <c r="T29" s="79" t="s">
        <v>346</v>
      </c>
      <c r="U29" s="82" t="s">
        <v>375</v>
      </c>
      <c r="V29" s="82" t="s">
        <v>375</v>
      </c>
      <c r="W29" s="81">
        <v>43504.660474537035</v>
      </c>
      <c r="X29" s="82" t="s">
        <v>436</v>
      </c>
      <c r="Y29" s="79"/>
      <c r="Z29" s="79"/>
      <c r="AA29" s="85" t="s">
        <v>496</v>
      </c>
      <c r="AB29" s="79"/>
      <c r="AC29" s="79" t="b">
        <v>0</v>
      </c>
      <c r="AD29" s="79">
        <v>2</v>
      </c>
      <c r="AE29" s="85" t="s">
        <v>530</v>
      </c>
      <c r="AF29" s="79" t="b">
        <v>0</v>
      </c>
      <c r="AG29" s="79" t="s">
        <v>532</v>
      </c>
      <c r="AH29" s="79"/>
      <c r="AI29" s="85" t="s">
        <v>530</v>
      </c>
      <c r="AJ29" s="79" t="b">
        <v>0</v>
      </c>
      <c r="AK29" s="79">
        <v>0</v>
      </c>
      <c r="AL29" s="85" t="s">
        <v>530</v>
      </c>
      <c r="AM29" s="79" t="s">
        <v>535</v>
      </c>
      <c r="AN29" s="79" t="b">
        <v>0</v>
      </c>
      <c r="AO29" s="85" t="s">
        <v>496</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25</v>
      </c>
      <c r="BK29" s="49">
        <v>100</v>
      </c>
      <c r="BL29" s="48">
        <v>25</v>
      </c>
    </row>
    <row r="30" spans="1:64" ht="15">
      <c r="A30" s="64" t="s">
        <v>229</v>
      </c>
      <c r="B30" s="64" t="s">
        <v>243</v>
      </c>
      <c r="C30" s="65"/>
      <c r="D30" s="66"/>
      <c r="E30" s="67"/>
      <c r="F30" s="68"/>
      <c r="G30" s="65"/>
      <c r="H30" s="69"/>
      <c r="I30" s="70"/>
      <c r="J30" s="70"/>
      <c r="K30" s="34" t="s">
        <v>65</v>
      </c>
      <c r="L30" s="77">
        <v>52</v>
      </c>
      <c r="M30" s="77"/>
      <c r="N30" s="72"/>
      <c r="O30" s="79" t="s">
        <v>252</v>
      </c>
      <c r="P30" s="81">
        <v>43504.71082175926</v>
      </c>
      <c r="Q30" s="79" t="s">
        <v>276</v>
      </c>
      <c r="R30" s="79"/>
      <c r="S30" s="79"/>
      <c r="T30" s="79"/>
      <c r="U30" s="82" t="s">
        <v>376</v>
      </c>
      <c r="V30" s="82" t="s">
        <v>376</v>
      </c>
      <c r="W30" s="81">
        <v>43504.71082175926</v>
      </c>
      <c r="X30" s="82" t="s">
        <v>437</v>
      </c>
      <c r="Y30" s="79"/>
      <c r="Z30" s="79"/>
      <c r="AA30" s="85" t="s">
        <v>497</v>
      </c>
      <c r="AB30" s="79"/>
      <c r="AC30" s="79" t="b">
        <v>0</v>
      </c>
      <c r="AD30" s="79">
        <v>0</v>
      </c>
      <c r="AE30" s="85" t="s">
        <v>530</v>
      </c>
      <c r="AF30" s="79" t="b">
        <v>0</v>
      </c>
      <c r="AG30" s="79" t="s">
        <v>532</v>
      </c>
      <c r="AH30" s="79"/>
      <c r="AI30" s="85" t="s">
        <v>530</v>
      </c>
      <c r="AJ30" s="79" t="b">
        <v>0</v>
      </c>
      <c r="AK30" s="79">
        <v>0</v>
      </c>
      <c r="AL30" s="85" t="s">
        <v>530</v>
      </c>
      <c r="AM30" s="79" t="s">
        <v>535</v>
      </c>
      <c r="AN30" s="79" t="b">
        <v>0</v>
      </c>
      <c r="AO30" s="85" t="s">
        <v>497</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216</v>
      </c>
      <c r="B31" s="64" t="s">
        <v>235</v>
      </c>
      <c r="C31" s="65"/>
      <c r="D31" s="66"/>
      <c r="E31" s="67"/>
      <c r="F31" s="68"/>
      <c r="G31" s="65"/>
      <c r="H31" s="69"/>
      <c r="I31" s="70"/>
      <c r="J31" s="70"/>
      <c r="K31" s="34" t="s">
        <v>65</v>
      </c>
      <c r="L31" s="77">
        <v>55</v>
      </c>
      <c r="M31" s="77"/>
      <c r="N31" s="72"/>
      <c r="O31" s="79" t="s">
        <v>252</v>
      </c>
      <c r="P31" s="81">
        <v>43504.72638888889</v>
      </c>
      <c r="Q31" s="79" t="s">
        <v>277</v>
      </c>
      <c r="R31" s="82" t="s">
        <v>316</v>
      </c>
      <c r="S31" s="79" t="s">
        <v>327</v>
      </c>
      <c r="T31" s="79" t="s">
        <v>336</v>
      </c>
      <c r="U31" s="79"/>
      <c r="V31" s="82" t="s">
        <v>397</v>
      </c>
      <c r="W31" s="81">
        <v>43504.72638888889</v>
      </c>
      <c r="X31" s="82" t="s">
        <v>438</v>
      </c>
      <c r="Y31" s="79"/>
      <c r="Z31" s="79"/>
      <c r="AA31" s="85" t="s">
        <v>498</v>
      </c>
      <c r="AB31" s="79"/>
      <c r="AC31" s="79" t="b">
        <v>0</v>
      </c>
      <c r="AD31" s="79">
        <v>0</v>
      </c>
      <c r="AE31" s="85" t="s">
        <v>530</v>
      </c>
      <c r="AF31" s="79" t="b">
        <v>0</v>
      </c>
      <c r="AG31" s="79" t="s">
        <v>532</v>
      </c>
      <c r="AH31" s="79"/>
      <c r="AI31" s="85" t="s">
        <v>530</v>
      </c>
      <c r="AJ31" s="79" t="b">
        <v>0</v>
      </c>
      <c r="AK31" s="79">
        <v>0</v>
      </c>
      <c r="AL31" s="85" t="s">
        <v>530</v>
      </c>
      <c r="AM31" s="79" t="s">
        <v>533</v>
      </c>
      <c r="AN31" s="79" t="b">
        <v>1</v>
      </c>
      <c r="AO31" s="85" t="s">
        <v>498</v>
      </c>
      <c r="AP31" s="79" t="s">
        <v>176</v>
      </c>
      <c r="AQ31" s="79">
        <v>0</v>
      </c>
      <c r="AR31" s="79">
        <v>0</v>
      </c>
      <c r="AS31" s="79"/>
      <c r="AT31" s="79"/>
      <c r="AU31" s="79"/>
      <c r="AV31" s="79"/>
      <c r="AW31" s="79"/>
      <c r="AX31" s="79"/>
      <c r="AY31" s="79"/>
      <c r="AZ31" s="79"/>
      <c r="BA31">
        <v>1</v>
      </c>
      <c r="BB31" s="78" t="str">
        <f>REPLACE(INDEX(GroupVertices[Group],MATCH(Edges24[[#This Row],[Vertex 1]],GroupVertices[Vertex],0)),1,1,"")</f>
        <v>5</v>
      </c>
      <c r="BC31" s="78" t="str">
        <f>REPLACE(INDEX(GroupVertices[Group],MATCH(Edges24[[#This Row],[Vertex 2]],GroupVertices[Vertex],0)),1,1,"")</f>
        <v>5</v>
      </c>
      <c r="BD31" s="48">
        <v>0</v>
      </c>
      <c r="BE31" s="49">
        <v>0</v>
      </c>
      <c r="BF31" s="48">
        <v>0</v>
      </c>
      <c r="BG31" s="49">
        <v>0</v>
      </c>
      <c r="BH31" s="48">
        <v>0</v>
      </c>
      <c r="BI31" s="49">
        <v>0</v>
      </c>
      <c r="BJ31" s="48">
        <v>16</v>
      </c>
      <c r="BK31" s="49">
        <v>100</v>
      </c>
      <c r="BL31" s="48">
        <v>16</v>
      </c>
    </row>
    <row r="32" spans="1:64" ht="15">
      <c r="A32" s="64" t="s">
        <v>229</v>
      </c>
      <c r="B32" s="64" t="s">
        <v>235</v>
      </c>
      <c r="C32" s="65"/>
      <c r="D32" s="66"/>
      <c r="E32" s="67"/>
      <c r="F32" s="68"/>
      <c r="G32" s="65"/>
      <c r="H32" s="69"/>
      <c r="I32" s="70"/>
      <c r="J32" s="70"/>
      <c r="K32" s="34" t="s">
        <v>65</v>
      </c>
      <c r="L32" s="77">
        <v>56</v>
      </c>
      <c r="M32" s="77"/>
      <c r="N32" s="72"/>
      <c r="O32" s="79" t="s">
        <v>252</v>
      </c>
      <c r="P32" s="81">
        <v>43504.72697916667</v>
      </c>
      <c r="Q32" s="79" t="s">
        <v>255</v>
      </c>
      <c r="R32" s="79"/>
      <c r="S32" s="79"/>
      <c r="T32" s="79" t="s">
        <v>336</v>
      </c>
      <c r="U32" s="79"/>
      <c r="V32" s="82" t="s">
        <v>407</v>
      </c>
      <c r="W32" s="81">
        <v>43504.72697916667</v>
      </c>
      <c r="X32" s="82" t="s">
        <v>439</v>
      </c>
      <c r="Y32" s="79"/>
      <c r="Z32" s="79"/>
      <c r="AA32" s="85" t="s">
        <v>499</v>
      </c>
      <c r="AB32" s="79"/>
      <c r="AC32" s="79" t="b">
        <v>0</v>
      </c>
      <c r="AD32" s="79">
        <v>0</v>
      </c>
      <c r="AE32" s="85" t="s">
        <v>530</v>
      </c>
      <c r="AF32" s="79" t="b">
        <v>0</v>
      </c>
      <c r="AG32" s="79" t="s">
        <v>532</v>
      </c>
      <c r="AH32" s="79"/>
      <c r="AI32" s="85" t="s">
        <v>530</v>
      </c>
      <c r="AJ32" s="79" t="b">
        <v>0</v>
      </c>
      <c r="AK32" s="79">
        <v>3</v>
      </c>
      <c r="AL32" s="85" t="s">
        <v>498</v>
      </c>
      <c r="AM32" s="79" t="s">
        <v>535</v>
      </c>
      <c r="AN32" s="79" t="b">
        <v>0</v>
      </c>
      <c r="AO32" s="85" t="s">
        <v>498</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5</v>
      </c>
      <c r="BD32" s="48"/>
      <c r="BE32" s="49"/>
      <c r="BF32" s="48"/>
      <c r="BG32" s="49"/>
      <c r="BH32" s="48"/>
      <c r="BI32" s="49"/>
      <c r="BJ32" s="48"/>
      <c r="BK32" s="49"/>
      <c r="BL32" s="48"/>
    </row>
    <row r="33" spans="1:64" ht="15">
      <c r="A33" s="64" t="s">
        <v>230</v>
      </c>
      <c r="B33" s="64" t="s">
        <v>246</v>
      </c>
      <c r="C33" s="65"/>
      <c r="D33" s="66"/>
      <c r="E33" s="67"/>
      <c r="F33" s="68"/>
      <c r="G33" s="65"/>
      <c r="H33" s="69"/>
      <c r="I33" s="70"/>
      <c r="J33" s="70"/>
      <c r="K33" s="34" t="s">
        <v>65</v>
      </c>
      <c r="L33" s="77">
        <v>61</v>
      </c>
      <c r="M33" s="77"/>
      <c r="N33" s="72"/>
      <c r="O33" s="79" t="s">
        <v>252</v>
      </c>
      <c r="P33" s="81">
        <v>43503.65556712963</v>
      </c>
      <c r="Q33" s="79" t="s">
        <v>278</v>
      </c>
      <c r="R33" s="82" t="s">
        <v>317</v>
      </c>
      <c r="S33" s="79" t="s">
        <v>331</v>
      </c>
      <c r="T33" s="79" t="s">
        <v>347</v>
      </c>
      <c r="U33" s="82" t="s">
        <v>377</v>
      </c>
      <c r="V33" s="82" t="s">
        <v>377</v>
      </c>
      <c r="W33" s="81">
        <v>43503.65556712963</v>
      </c>
      <c r="X33" s="82" t="s">
        <v>440</v>
      </c>
      <c r="Y33" s="79"/>
      <c r="Z33" s="79"/>
      <c r="AA33" s="85" t="s">
        <v>500</v>
      </c>
      <c r="AB33" s="79"/>
      <c r="AC33" s="79" t="b">
        <v>0</v>
      </c>
      <c r="AD33" s="79">
        <v>2</v>
      </c>
      <c r="AE33" s="85" t="s">
        <v>530</v>
      </c>
      <c r="AF33" s="79" t="b">
        <v>0</v>
      </c>
      <c r="AG33" s="79" t="s">
        <v>532</v>
      </c>
      <c r="AH33" s="79"/>
      <c r="AI33" s="85" t="s">
        <v>530</v>
      </c>
      <c r="AJ33" s="79" t="b">
        <v>0</v>
      </c>
      <c r="AK33" s="79">
        <v>1</v>
      </c>
      <c r="AL33" s="85" t="s">
        <v>530</v>
      </c>
      <c r="AM33" s="79" t="s">
        <v>540</v>
      </c>
      <c r="AN33" s="79" t="b">
        <v>0</v>
      </c>
      <c r="AO33" s="85" t="s">
        <v>500</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1</v>
      </c>
      <c r="BE33" s="49">
        <v>3.4482758620689653</v>
      </c>
      <c r="BF33" s="48">
        <v>0</v>
      </c>
      <c r="BG33" s="49">
        <v>0</v>
      </c>
      <c r="BH33" s="48">
        <v>0</v>
      </c>
      <c r="BI33" s="49">
        <v>0</v>
      </c>
      <c r="BJ33" s="48">
        <v>28</v>
      </c>
      <c r="BK33" s="49">
        <v>96.55172413793103</v>
      </c>
      <c r="BL33" s="48">
        <v>29</v>
      </c>
    </row>
    <row r="34" spans="1:64" ht="15">
      <c r="A34" s="64" t="s">
        <v>229</v>
      </c>
      <c r="B34" s="64" t="s">
        <v>246</v>
      </c>
      <c r="C34" s="65"/>
      <c r="D34" s="66"/>
      <c r="E34" s="67"/>
      <c r="F34" s="68"/>
      <c r="G34" s="65"/>
      <c r="H34" s="69"/>
      <c r="I34" s="70"/>
      <c r="J34" s="70"/>
      <c r="K34" s="34" t="s">
        <v>65</v>
      </c>
      <c r="L34" s="77">
        <v>62</v>
      </c>
      <c r="M34" s="77"/>
      <c r="N34" s="72"/>
      <c r="O34" s="79" t="s">
        <v>252</v>
      </c>
      <c r="P34" s="81">
        <v>43503.69170138889</v>
      </c>
      <c r="Q34" s="79" t="s">
        <v>279</v>
      </c>
      <c r="R34" s="79"/>
      <c r="S34" s="79"/>
      <c r="T34" s="79" t="s">
        <v>348</v>
      </c>
      <c r="U34" s="79"/>
      <c r="V34" s="82" t="s">
        <v>407</v>
      </c>
      <c r="W34" s="81">
        <v>43503.69170138889</v>
      </c>
      <c r="X34" s="82" t="s">
        <v>441</v>
      </c>
      <c r="Y34" s="79"/>
      <c r="Z34" s="79"/>
      <c r="AA34" s="85" t="s">
        <v>501</v>
      </c>
      <c r="AB34" s="79"/>
      <c r="AC34" s="79" t="b">
        <v>0</v>
      </c>
      <c r="AD34" s="79">
        <v>0</v>
      </c>
      <c r="AE34" s="85" t="s">
        <v>530</v>
      </c>
      <c r="AF34" s="79" t="b">
        <v>0</v>
      </c>
      <c r="AG34" s="79" t="s">
        <v>532</v>
      </c>
      <c r="AH34" s="79"/>
      <c r="AI34" s="85" t="s">
        <v>530</v>
      </c>
      <c r="AJ34" s="79" t="b">
        <v>0</v>
      </c>
      <c r="AK34" s="79">
        <v>1</v>
      </c>
      <c r="AL34" s="85" t="s">
        <v>500</v>
      </c>
      <c r="AM34" s="79" t="s">
        <v>535</v>
      </c>
      <c r="AN34" s="79" t="b">
        <v>0</v>
      </c>
      <c r="AO34" s="85" t="s">
        <v>500</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v>1</v>
      </c>
      <c r="BE34" s="49">
        <v>4.166666666666667</v>
      </c>
      <c r="BF34" s="48">
        <v>0</v>
      </c>
      <c r="BG34" s="49">
        <v>0</v>
      </c>
      <c r="BH34" s="48">
        <v>0</v>
      </c>
      <c r="BI34" s="49">
        <v>0</v>
      </c>
      <c r="BJ34" s="48">
        <v>23</v>
      </c>
      <c r="BK34" s="49">
        <v>95.83333333333333</v>
      </c>
      <c r="BL34" s="48">
        <v>24</v>
      </c>
    </row>
    <row r="35" spans="1:64" ht="15">
      <c r="A35" s="64" t="s">
        <v>229</v>
      </c>
      <c r="B35" s="64" t="s">
        <v>246</v>
      </c>
      <c r="C35" s="65"/>
      <c r="D35" s="66"/>
      <c r="E35" s="67"/>
      <c r="F35" s="68"/>
      <c r="G35" s="65"/>
      <c r="H35" s="69"/>
      <c r="I35" s="70"/>
      <c r="J35" s="70"/>
      <c r="K35" s="34" t="s">
        <v>65</v>
      </c>
      <c r="L35" s="77">
        <v>63</v>
      </c>
      <c r="M35" s="77"/>
      <c r="N35" s="72"/>
      <c r="O35" s="79" t="s">
        <v>252</v>
      </c>
      <c r="P35" s="81">
        <v>43509.71946759259</v>
      </c>
      <c r="Q35" s="79" t="s">
        <v>280</v>
      </c>
      <c r="R35" s="82" t="s">
        <v>317</v>
      </c>
      <c r="S35" s="79" t="s">
        <v>331</v>
      </c>
      <c r="T35" s="79" t="s">
        <v>348</v>
      </c>
      <c r="U35" s="82" t="s">
        <v>378</v>
      </c>
      <c r="V35" s="82" t="s">
        <v>378</v>
      </c>
      <c r="W35" s="81">
        <v>43509.71946759259</v>
      </c>
      <c r="X35" s="82" t="s">
        <v>442</v>
      </c>
      <c r="Y35" s="79"/>
      <c r="Z35" s="79"/>
      <c r="AA35" s="85" t="s">
        <v>502</v>
      </c>
      <c r="AB35" s="79"/>
      <c r="AC35" s="79" t="b">
        <v>0</v>
      </c>
      <c r="AD35" s="79">
        <v>0</v>
      </c>
      <c r="AE35" s="85" t="s">
        <v>530</v>
      </c>
      <c r="AF35" s="79" t="b">
        <v>0</v>
      </c>
      <c r="AG35" s="79" t="s">
        <v>532</v>
      </c>
      <c r="AH35" s="79"/>
      <c r="AI35" s="85" t="s">
        <v>530</v>
      </c>
      <c r="AJ35" s="79" t="b">
        <v>0</v>
      </c>
      <c r="AK35" s="79">
        <v>0</v>
      </c>
      <c r="AL35" s="85" t="s">
        <v>530</v>
      </c>
      <c r="AM35" s="79" t="s">
        <v>540</v>
      </c>
      <c r="AN35" s="79" t="b">
        <v>0</v>
      </c>
      <c r="AO35" s="85" t="s">
        <v>502</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230</v>
      </c>
      <c r="B36" s="64" t="s">
        <v>250</v>
      </c>
      <c r="C36" s="65"/>
      <c r="D36" s="66"/>
      <c r="E36" s="67"/>
      <c r="F36" s="68"/>
      <c r="G36" s="65"/>
      <c r="H36" s="69"/>
      <c r="I36" s="70"/>
      <c r="J36" s="70"/>
      <c r="K36" s="34" t="s">
        <v>65</v>
      </c>
      <c r="L36" s="77">
        <v>68</v>
      </c>
      <c r="M36" s="77"/>
      <c r="N36" s="72"/>
      <c r="O36" s="79" t="s">
        <v>252</v>
      </c>
      <c r="P36" s="81">
        <v>43509.65556712963</v>
      </c>
      <c r="Q36" s="79" t="s">
        <v>281</v>
      </c>
      <c r="R36" s="82" t="s">
        <v>318</v>
      </c>
      <c r="S36" s="79" t="s">
        <v>331</v>
      </c>
      <c r="T36" s="79" t="s">
        <v>349</v>
      </c>
      <c r="U36" s="82" t="s">
        <v>379</v>
      </c>
      <c r="V36" s="82" t="s">
        <v>379</v>
      </c>
      <c r="W36" s="81">
        <v>43509.65556712963</v>
      </c>
      <c r="X36" s="82" t="s">
        <v>443</v>
      </c>
      <c r="Y36" s="79"/>
      <c r="Z36" s="79"/>
      <c r="AA36" s="85" t="s">
        <v>503</v>
      </c>
      <c r="AB36" s="79"/>
      <c r="AC36" s="79" t="b">
        <v>0</v>
      </c>
      <c r="AD36" s="79">
        <v>1</v>
      </c>
      <c r="AE36" s="85" t="s">
        <v>530</v>
      </c>
      <c r="AF36" s="79" t="b">
        <v>0</v>
      </c>
      <c r="AG36" s="79" t="s">
        <v>532</v>
      </c>
      <c r="AH36" s="79"/>
      <c r="AI36" s="85" t="s">
        <v>530</v>
      </c>
      <c r="AJ36" s="79" t="b">
        <v>0</v>
      </c>
      <c r="AK36" s="79">
        <v>0</v>
      </c>
      <c r="AL36" s="85" t="s">
        <v>530</v>
      </c>
      <c r="AM36" s="79" t="s">
        <v>540</v>
      </c>
      <c r="AN36" s="79" t="b">
        <v>0</v>
      </c>
      <c r="AO36" s="85" t="s">
        <v>503</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1</v>
      </c>
      <c r="BE36" s="49">
        <v>2.6315789473684212</v>
      </c>
      <c r="BF36" s="48">
        <v>0</v>
      </c>
      <c r="BG36" s="49">
        <v>0</v>
      </c>
      <c r="BH36" s="48">
        <v>0</v>
      </c>
      <c r="BI36" s="49">
        <v>0</v>
      </c>
      <c r="BJ36" s="48">
        <v>37</v>
      </c>
      <c r="BK36" s="49">
        <v>97.36842105263158</v>
      </c>
      <c r="BL36" s="48">
        <v>38</v>
      </c>
    </row>
    <row r="37" spans="1:64" ht="15">
      <c r="A37" s="64" t="s">
        <v>229</v>
      </c>
      <c r="B37" s="64" t="s">
        <v>250</v>
      </c>
      <c r="C37" s="65"/>
      <c r="D37" s="66"/>
      <c r="E37" s="67"/>
      <c r="F37" s="68"/>
      <c r="G37" s="65"/>
      <c r="H37" s="69"/>
      <c r="I37" s="70"/>
      <c r="J37" s="70"/>
      <c r="K37" s="34" t="s">
        <v>65</v>
      </c>
      <c r="L37" s="77">
        <v>70</v>
      </c>
      <c r="M37" s="77"/>
      <c r="N37" s="72"/>
      <c r="O37" s="79" t="s">
        <v>252</v>
      </c>
      <c r="P37" s="81">
        <v>43510.54084490741</v>
      </c>
      <c r="Q37" s="79" t="s">
        <v>282</v>
      </c>
      <c r="R37" s="79"/>
      <c r="S37" s="79"/>
      <c r="T37" s="79" t="s">
        <v>348</v>
      </c>
      <c r="U37" s="79"/>
      <c r="V37" s="82" t="s">
        <v>407</v>
      </c>
      <c r="W37" s="81">
        <v>43510.54084490741</v>
      </c>
      <c r="X37" s="82" t="s">
        <v>444</v>
      </c>
      <c r="Y37" s="79"/>
      <c r="Z37" s="79"/>
      <c r="AA37" s="85" t="s">
        <v>504</v>
      </c>
      <c r="AB37" s="79"/>
      <c r="AC37" s="79" t="b">
        <v>0</v>
      </c>
      <c r="AD37" s="79">
        <v>0</v>
      </c>
      <c r="AE37" s="85" t="s">
        <v>530</v>
      </c>
      <c r="AF37" s="79" t="b">
        <v>0</v>
      </c>
      <c r="AG37" s="79" t="s">
        <v>532</v>
      </c>
      <c r="AH37" s="79"/>
      <c r="AI37" s="85" t="s">
        <v>530</v>
      </c>
      <c r="AJ37" s="79" t="b">
        <v>0</v>
      </c>
      <c r="AK37" s="79">
        <v>1</v>
      </c>
      <c r="AL37" s="85" t="s">
        <v>503</v>
      </c>
      <c r="AM37" s="79" t="s">
        <v>535</v>
      </c>
      <c r="AN37" s="79" t="b">
        <v>0</v>
      </c>
      <c r="AO37" s="85" t="s">
        <v>503</v>
      </c>
      <c r="AP37" s="79" t="s">
        <v>176</v>
      </c>
      <c r="AQ37" s="79">
        <v>0</v>
      </c>
      <c r="AR37" s="79">
        <v>0</v>
      </c>
      <c r="AS37" s="79"/>
      <c r="AT37" s="79"/>
      <c r="AU37" s="79"/>
      <c r="AV37" s="79"/>
      <c r="AW37" s="79"/>
      <c r="AX37" s="79"/>
      <c r="AY37" s="79"/>
      <c r="AZ37" s="79"/>
      <c r="BA37">
        <v>2</v>
      </c>
      <c r="BB37" s="78" t="str">
        <f>REPLACE(INDEX(GroupVertices[Group],MATCH(Edges24[[#This Row],[Vertex 1]],GroupVertices[Vertex],0)),1,1,"")</f>
        <v>1</v>
      </c>
      <c r="BC37" s="78" t="str">
        <f>REPLACE(INDEX(GroupVertices[Group],MATCH(Edges24[[#This Row],[Vertex 2]],GroupVertices[Vertex],0)),1,1,"")</f>
        <v>1</v>
      </c>
      <c r="BD37" s="48">
        <v>1</v>
      </c>
      <c r="BE37" s="49">
        <v>4</v>
      </c>
      <c r="BF37" s="48">
        <v>0</v>
      </c>
      <c r="BG37" s="49">
        <v>0</v>
      </c>
      <c r="BH37" s="48">
        <v>0</v>
      </c>
      <c r="BI37" s="49">
        <v>0</v>
      </c>
      <c r="BJ37" s="48">
        <v>24</v>
      </c>
      <c r="BK37" s="49">
        <v>96</v>
      </c>
      <c r="BL37" s="48">
        <v>25</v>
      </c>
    </row>
    <row r="38" spans="1:64" ht="15">
      <c r="A38" s="64" t="s">
        <v>231</v>
      </c>
      <c r="B38" s="64" t="s">
        <v>251</v>
      </c>
      <c r="C38" s="65"/>
      <c r="D38" s="66"/>
      <c r="E38" s="67"/>
      <c r="F38" s="68"/>
      <c r="G38" s="65"/>
      <c r="H38" s="69"/>
      <c r="I38" s="70"/>
      <c r="J38" s="70"/>
      <c r="K38" s="34" t="s">
        <v>65</v>
      </c>
      <c r="L38" s="77">
        <v>71</v>
      </c>
      <c r="M38" s="77"/>
      <c r="N38" s="72"/>
      <c r="O38" s="79" t="s">
        <v>252</v>
      </c>
      <c r="P38" s="81">
        <v>43515.6841087963</v>
      </c>
      <c r="Q38" s="79" t="s">
        <v>283</v>
      </c>
      <c r="R38" s="82" t="s">
        <v>319</v>
      </c>
      <c r="S38" s="79" t="s">
        <v>330</v>
      </c>
      <c r="T38" s="79" t="s">
        <v>350</v>
      </c>
      <c r="U38" s="82" t="s">
        <v>380</v>
      </c>
      <c r="V38" s="82" t="s">
        <v>380</v>
      </c>
      <c r="W38" s="81">
        <v>43515.6841087963</v>
      </c>
      <c r="X38" s="82" t="s">
        <v>445</v>
      </c>
      <c r="Y38" s="79"/>
      <c r="Z38" s="79"/>
      <c r="AA38" s="85" t="s">
        <v>505</v>
      </c>
      <c r="AB38" s="79"/>
      <c r="AC38" s="79" t="b">
        <v>0</v>
      </c>
      <c r="AD38" s="79">
        <v>0</v>
      </c>
      <c r="AE38" s="85" t="s">
        <v>530</v>
      </c>
      <c r="AF38" s="79" t="b">
        <v>0</v>
      </c>
      <c r="AG38" s="79" t="s">
        <v>532</v>
      </c>
      <c r="AH38" s="79"/>
      <c r="AI38" s="85" t="s">
        <v>530</v>
      </c>
      <c r="AJ38" s="79" t="b">
        <v>0</v>
      </c>
      <c r="AK38" s="79">
        <v>0</v>
      </c>
      <c r="AL38" s="85" t="s">
        <v>530</v>
      </c>
      <c r="AM38" s="79" t="s">
        <v>541</v>
      </c>
      <c r="AN38" s="79" t="b">
        <v>0</v>
      </c>
      <c r="AO38" s="85" t="s">
        <v>505</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v>2</v>
      </c>
      <c r="BE38" s="49">
        <v>7.6923076923076925</v>
      </c>
      <c r="BF38" s="48">
        <v>0</v>
      </c>
      <c r="BG38" s="49">
        <v>0</v>
      </c>
      <c r="BH38" s="48">
        <v>0</v>
      </c>
      <c r="BI38" s="49">
        <v>0</v>
      </c>
      <c r="BJ38" s="48">
        <v>24</v>
      </c>
      <c r="BK38" s="49">
        <v>92.3076923076923</v>
      </c>
      <c r="BL38" s="48">
        <v>26</v>
      </c>
    </row>
    <row r="39" spans="1:64" ht="15">
      <c r="A39" s="64" t="s">
        <v>229</v>
      </c>
      <c r="B39" s="64" t="s">
        <v>240</v>
      </c>
      <c r="C39" s="65"/>
      <c r="D39" s="66"/>
      <c r="E39" s="67"/>
      <c r="F39" s="68"/>
      <c r="G39" s="65"/>
      <c r="H39" s="69"/>
      <c r="I39" s="70"/>
      <c r="J39" s="70"/>
      <c r="K39" s="34" t="s">
        <v>65</v>
      </c>
      <c r="L39" s="77">
        <v>73</v>
      </c>
      <c r="M39" s="77"/>
      <c r="N39" s="72"/>
      <c r="O39" s="79" t="s">
        <v>252</v>
      </c>
      <c r="P39" s="81">
        <v>43508.21388888889</v>
      </c>
      <c r="Q39" s="79" t="s">
        <v>284</v>
      </c>
      <c r="R39" s="79"/>
      <c r="S39" s="79"/>
      <c r="T39" s="79"/>
      <c r="U39" s="79"/>
      <c r="V39" s="82" t="s">
        <v>407</v>
      </c>
      <c r="W39" s="81">
        <v>43508.21388888889</v>
      </c>
      <c r="X39" s="82" t="s">
        <v>446</v>
      </c>
      <c r="Y39" s="79"/>
      <c r="Z39" s="79"/>
      <c r="AA39" s="85" t="s">
        <v>506</v>
      </c>
      <c r="AB39" s="79"/>
      <c r="AC39" s="79" t="b">
        <v>0</v>
      </c>
      <c r="AD39" s="79">
        <v>0</v>
      </c>
      <c r="AE39" s="85" t="s">
        <v>530</v>
      </c>
      <c r="AF39" s="79" t="b">
        <v>0</v>
      </c>
      <c r="AG39" s="79" t="s">
        <v>532</v>
      </c>
      <c r="AH39" s="79"/>
      <c r="AI39" s="85" t="s">
        <v>530</v>
      </c>
      <c r="AJ39" s="79" t="b">
        <v>0</v>
      </c>
      <c r="AK39" s="79">
        <v>0</v>
      </c>
      <c r="AL39" s="85" t="s">
        <v>507</v>
      </c>
      <c r="AM39" s="79" t="s">
        <v>540</v>
      </c>
      <c r="AN39" s="79" t="b">
        <v>0</v>
      </c>
      <c r="AO39" s="85" t="s">
        <v>507</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3</v>
      </c>
      <c r="BD39" s="48">
        <v>3</v>
      </c>
      <c r="BE39" s="49">
        <v>12.5</v>
      </c>
      <c r="BF39" s="48">
        <v>0</v>
      </c>
      <c r="BG39" s="49">
        <v>0</v>
      </c>
      <c r="BH39" s="48">
        <v>0</v>
      </c>
      <c r="BI39" s="49">
        <v>0</v>
      </c>
      <c r="BJ39" s="48">
        <v>21</v>
      </c>
      <c r="BK39" s="49">
        <v>87.5</v>
      </c>
      <c r="BL39" s="48">
        <v>24</v>
      </c>
    </row>
    <row r="40" spans="1:64" ht="15">
      <c r="A40" s="64" t="s">
        <v>232</v>
      </c>
      <c r="B40" s="64" t="s">
        <v>240</v>
      </c>
      <c r="C40" s="65"/>
      <c r="D40" s="66"/>
      <c r="E40" s="67"/>
      <c r="F40" s="68"/>
      <c r="G40" s="65"/>
      <c r="H40" s="69"/>
      <c r="I40" s="70"/>
      <c r="J40" s="70"/>
      <c r="K40" s="34" t="s">
        <v>65</v>
      </c>
      <c r="L40" s="77">
        <v>74</v>
      </c>
      <c r="M40" s="77"/>
      <c r="N40" s="72"/>
      <c r="O40" s="79" t="s">
        <v>252</v>
      </c>
      <c r="P40" s="81">
        <v>43507.752800925926</v>
      </c>
      <c r="Q40" s="79" t="s">
        <v>285</v>
      </c>
      <c r="R40" s="82" t="s">
        <v>320</v>
      </c>
      <c r="S40" s="79" t="s">
        <v>332</v>
      </c>
      <c r="T40" s="79" t="s">
        <v>351</v>
      </c>
      <c r="U40" s="82" t="s">
        <v>381</v>
      </c>
      <c r="V40" s="82" t="s">
        <v>381</v>
      </c>
      <c r="W40" s="81">
        <v>43507.752800925926</v>
      </c>
      <c r="X40" s="82" t="s">
        <v>447</v>
      </c>
      <c r="Y40" s="79"/>
      <c r="Z40" s="79"/>
      <c r="AA40" s="85" t="s">
        <v>507</v>
      </c>
      <c r="AB40" s="79"/>
      <c r="AC40" s="79" t="b">
        <v>0</v>
      </c>
      <c r="AD40" s="79">
        <v>0</v>
      </c>
      <c r="AE40" s="85" t="s">
        <v>530</v>
      </c>
      <c r="AF40" s="79" t="b">
        <v>0</v>
      </c>
      <c r="AG40" s="79" t="s">
        <v>532</v>
      </c>
      <c r="AH40" s="79"/>
      <c r="AI40" s="85" t="s">
        <v>530</v>
      </c>
      <c r="AJ40" s="79" t="b">
        <v>0</v>
      </c>
      <c r="AK40" s="79">
        <v>0</v>
      </c>
      <c r="AL40" s="85" t="s">
        <v>530</v>
      </c>
      <c r="AM40" s="79" t="s">
        <v>540</v>
      </c>
      <c r="AN40" s="79" t="b">
        <v>0</v>
      </c>
      <c r="AO40" s="85" t="s">
        <v>507</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3</v>
      </c>
      <c r="BD40" s="48">
        <v>3</v>
      </c>
      <c r="BE40" s="49">
        <v>10.714285714285714</v>
      </c>
      <c r="BF40" s="48">
        <v>0</v>
      </c>
      <c r="BG40" s="49">
        <v>0</v>
      </c>
      <c r="BH40" s="48">
        <v>0</v>
      </c>
      <c r="BI40" s="49">
        <v>0</v>
      </c>
      <c r="BJ40" s="48">
        <v>25</v>
      </c>
      <c r="BK40" s="49">
        <v>89.28571428571429</v>
      </c>
      <c r="BL40" s="48">
        <v>28</v>
      </c>
    </row>
    <row r="41" spans="1:64" ht="15">
      <c r="A41" s="64" t="s">
        <v>229</v>
      </c>
      <c r="B41" s="64" t="s">
        <v>232</v>
      </c>
      <c r="C41" s="65"/>
      <c r="D41" s="66"/>
      <c r="E41" s="67"/>
      <c r="F41" s="68"/>
      <c r="G41" s="65"/>
      <c r="H41" s="69"/>
      <c r="I41" s="70"/>
      <c r="J41" s="70"/>
      <c r="K41" s="34" t="s">
        <v>65</v>
      </c>
      <c r="L41" s="77">
        <v>75</v>
      </c>
      <c r="M41" s="77"/>
      <c r="N41" s="72"/>
      <c r="O41" s="79" t="s">
        <v>252</v>
      </c>
      <c r="P41" s="81">
        <v>43503.00226851852</v>
      </c>
      <c r="Q41" s="79" t="s">
        <v>286</v>
      </c>
      <c r="R41" s="79"/>
      <c r="S41" s="79"/>
      <c r="T41" s="79" t="s">
        <v>340</v>
      </c>
      <c r="U41" s="82" t="s">
        <v>371</v>
      </c>
      <c r="V41" s="82" t="s">
        <v>371</v>
      </c>
      <c r="W41" s="81">
        <v>43503.00226851852</v>
      </c>
      <c r="X41" s="82" t="s">
        <v>448</v>
      </c>
      <c r="Y41" s="79"/>
      <c r="Z41" s="79"/>
      <c r="AA41" s="85" t="s">
        <v>508</v>
      </c>
      <c r="AB41" s="79"/>
      <c r="AC41" s="79" t="b">
        <v>0</v>
      </c>
      <c r="AD41" s="79">
        <v>2</v>
      </c>
      <c r="AE41" s="85" t="s">
        <v>530</v>
      </c>
      <c r="AF41" s="79" t="b">
        <v>0</v>
      </c>
      <c r="AG41" s="79" t="s">
        <v>532</v>
      </c>
      <c r="AH41" s="79"/>
      <c r="AI41" s="85" t="s">
        <v>530</v>
      </c>
      <c r="AJ41" s="79" t="b">
        <v>0</v>
      </c>
      <c r="AK41" s="79">
        <v>1</v>
      </c>
      <c r="AL41" s="85" t="s">
        <v>530</v>
      </c>
      <c r="AM41" s="79" t="s">
        <v>535</v>
      </c>
      <c r="AN41" s="79" t="b">
        <v>0</v>
      </c>
      <c r="AO41" s="85" t="s">
        <v>508</v>
      </c>
      <c r="AP41" s="79" t="s">
        <v>176</v>
      </c>
      <c r="AQ41" s="79">
        <v>0</v>
      </c>
      <c r="AR41" s="79">
        <v>0</v>
      </c>
      <c r="AS41" s="79"/>
      <c r="AT41" s="79"/>
      <c r="AU41" s="79"/>
      <c r="AV41" s="79"/>
      <c r="AW41" s="79"/>
      <c r="AX41" s="79"/>
      <c r="AY41" s="79"/>
      <c r="AZ41" s="79"/>
      <c r="BA41">
        <v>6</v>
      </c>
      <c r="BB41" s="78" t="str">
        <f>REPLACE(INDEX(GroupVertices[Group],MATCH(Edges24[[#This Row],[Vertex 1]],GroupVertices[Vertex],0)),1,1,"")</f>
        <v>1</v>
      </c>
      <c r="BC41" s="78" t="str">
        <f>REPLACE(INDEX(GroupVertices[Group],MATCH(Edges24[[#This Row],[Vertex 2]],GroupVertices[Vertex],0)),1,1,"")</f>
        <v>2</v>
      </c>
      <c r="BD41" s="48"/>
      <c r="BE41" s="49"/>
      <c r="BF41" s="48"/>
      <c r="BG41" s="49"/>
      <c r="BH41" s="48"/>
      <c r="BI41" s="49"/>
      <c r="BJ41" s="48"/>
      <c r="BK41" s="49"/>
      <c r="BL41" s="48"/>
    </row>
    <row r="42" spans="1:64" ht="15">
      <c r="A42" s="64" t="s">
        <v>229</v>
      </c>
      <c r="B42" s="64" t="s">
        <v>232</v>
      </c>
      <c r="C42" s="65"/>
      <c r="D42" s="66"/>
      <c r="E42" s="67"/>
      <c r="F42" s="68"/>
      <c r="G42" s="65"/>
      <c r="H42" s="69"/>
      <c r="I42" s="70"/>
      <c r="J42" s="70"/>
      <c r="K42" s="34" t="s">
        <v>65</v>
      </c>
      <c r="L42" s="77">
        <v>76</v>
      </c>
      <c r="M42" s="77"/>
      <c r="N42" s="72"/>
      <c r="O42" s="79" t="s">
        <v>252</v>
      </c>
      <c r="P42" s="81">
        <v>43503.62179398148</v>
      </c>
      <c r="Q42" s="79" t="s">
        <v>287</v>
      </c>
      <c r="R42" s="79"/>
      <c r="S42" s="79"/>
      <c r="T42" s="79" t="s">
        <v>352</v>
      </c>
      <c r="U42" s="82" t="s">
        <v>382</v>
      </c>
      <c r="V42" s="82" t="s">
        <v>382</v>
      </c>
      <c r="W42" s="81">
        <v>43503.62179398148</v>
      </c>
      <c r="X42" s="82" t="s">
        <v>449</v>
      </c>
      <c r="Y42" s="79"/>
      <c r="Z42" s="79"/>
      <c r="AA42" s="85" t="s">
        <v>509</v>
      </c>
      <c r="AB42" s="79"/>
      <c r="AC42" s="79" t="b">
        <v>0</v>
      </c>
      <c r="AD42" s="79">
        <v>0</v>
      </c>
      <c r="AE42" s="85" t="s">
        <v>530</v>
      </c>
      <c r="AF42" s="79" t="b">
        <v>0</v>
      </c>
      <c r="AG42" s="79" t="s">
        <v>532</v>
      </c>
      <c r="AH42" s="79"/>
      <c r="AI42" s="85" t="s">
        <v>530</v>
      </c>
      <c r="AJ42" s="79" t="b">
        <v>0</v>
      </c>
      <c r="AK42" s="79">
        <v>0</v>
      </c>
      <c r="AL42" s="85" t="s">
        <v>530</v>
      </c>
      <c r="AM42" s="79" t="s">
        <v>535</v>
      </c>
      <c r="AN42" s="79" t="b">
        <v>0</v>
      </c>
      <c r="AO42" s="85" t="s">
        <v>509</v>
      </c>
      <c r="AP42" s="79" t="s">
        <v>176</v>
      </c>
      <c r="AQ42" s="79">
        <v>0</v>
      </c>
      <c r="AR42" s="79">
        <v>0</v>
      </c>
      <c r="AS42" s="79"/>
      <c r="AT42" s="79"/>
      <c r="AU42" s="79"/>
      <c r="AV42" s="79"/>
      <c r="AW42" s="79"/>
      <c r="AX42" s="79"/>
      <c r="AY42" s="79"/>
      <c r="AZ42" s="79"/>
      <c r="BA42">
        <v>6</v>
      </c>
      <c r="BB42" s="78" t="str">
        <f>REPLACE(INDEX(GroupVertices[Group],MATCH(Edges24[[#This Row],[Vertex 1]],GroupVertices[Vertex],0)),1,1,"")</f>
        <v>1</v>
      </c>
      <c r="BC42" s="78" t="str">
        <f>REPLACE(INDEX(GroupVertices[Group],MATCH(Edges24[[#This Row],[Vertex 2]],GroupVertices[Vertex],0)),1,1,"")</f>
        <v>2</v>
      </c>
      <c r="BD42" s="48"/>
      <c r="BE42" s="49"/>
      <c r="BF42" s="48"/>
      <c r="BG42" s="49"/>
      <c r="BH42" s="48"/>
      <c r="BI42" s="49"/>
      <c r="BJ42" s="48"/>
      <c r="BK42" s="49"/>
      <c r="BL42" s="48"/>
    </row>
    <row r="43" spans="1:64" ht="15">
      <c r="A43" s="64" t="s">
        <v>229</v>
      </c>
      <c r="B43" s="64" t="s">
        <v>232</v>
      </c>
      <c r="C43" s="65"/>
      <c r="D43" s="66"/>
      <c r="E43" s="67"/>
      <c r="F43" s="68"/>
      <c r="G43" s="65"/>
      <c r="H43" s="69"/>
      <c r="I43" s="70"/>
      <c r="J43" s="70"/>
      <c r="K43" s="34" t="s">
        <v>65</v>
      </c>
      <c r="L43" s="77">
        <v>77</v>
      </c>
      <c r="M43" s="77"/>
      <c r="N43" s="72"/>
      <c r="O43" s="79" t="s">
        <v>252</v>
      </c>
      <c r="P43" s="81">
        <v>43503.636921296296</v>
      </c>
      <c r="Q43" s="79" t="s">
        <v>288</v>
      </c>
      <c r="R43" s="79"/>
      <c r="S43" s="79"/>
      <c r="T43" s="79" t="s">
        <v>353</v>
      </c>
      <c r="U43" s="82" t="s">
        <v>383</v>
      </c>
      <c r="V43" s="82" t="s">
        <v>383</v>
      </c>
      <c r="W43" s="81">
        <v>43503.636921296296</v>
      </c>
      <c r="X43" s="82" t="s">
        <v>450</v>
      </c>
      <c r="Y43" s="79"/>
      <c r="Z43" s="79"/>
      <c r="AA43" s="85" t="s">
        <v>510</v>
      </c>
      <c r="AB43" s="79"/>
      <c r="AC43" s="79" t="b">
        <v>0</v>
      </c>
      <c r="AD43" s="79">
        <v>0</v>
      </c>
      <c r="AE43" s="85" t="s">
        <v>530</v>
      </c>
      <c r="AF43" s="79" t="b">
        <v>0</v>
      </c>
      <c r="AG43" s="79" t="s">
        <v>532</v>
      </c>
      <c r="AH43" s="79"/>
      <c r="AI43" s="85" t="s">
        <v>530</v>
      </c>
      <c r="AJ43" s="79" t="b">
        <v>0</v>
      </c>
      <c r="AK43" s="79">
        <v>1</v>
      </c>
      <c r="AL43" s="85" t="s">
        <v>530</v>
      </c>
      <c r="AM43" s="79" t="s">
        <v>535</v>
      </c>
      <c r="AN43" s="79" t="b">
        <v>0</v>
      </c>
      <c r="AO43" s="85" t="s">
        <v>510</v>
      </c>
      <c r="AP43" s="79" t="s">
        <v>176</v>
      </c>
      <c r="AQ43" s="79">
        <v>0</v>
      </c>
      <c r="AR43" s="79">
        <v>0</v>
      </c>
      <c r="AS43" s="79"/>
      <c r="AT43" s="79"/>
      <c r="AU43" s="79"/>
      <c r="AV43" s="79"/>
      <c r="AW43" s="79"/>
      <c r="AX43" s="79"/>
      <c r="AY43" s="79"/>
      <c r="AZ43" s="79"/>
      <c r="BA43">
        <v>6</v>
      </c>
      <c r="BB43" s="78" t="str">
        <f>REPLACE(INDEX(GroupVertices[Group],MATCH(Edges24[[#This Row],[Vertex 1]],GroupVertices[Vertex],0)),1,1,"")</f>
        <v>1</v>
      </c>
      <c r="BC43" s="78" t="str">
        <f>REPLACE(INDEX(GroupVertices[Group],MATCH(Edges24[[#This Row],[Vertex 2]],GroupVertices[Vertex],0)),1,1,"")</f>
        <v>2</v>
      </c>
      <c r="BD43" s="48"/>
      <c r="BE43" s="49"/>
      <c r="BF43" s="48"/>
      <c r="BG43" s="49"/>
      <c r="BH43" s="48"/>
      <c r="BI43" s="49"/>
      <c r="BJ43" s="48"/>
      <c r="BK43" s="49"/>
      <c r="BL43" s="48"/>
    </row>
    <row r="44" spans="1:64" ht="15">
      <c r="A44" s="64" t="s">
        <v>232</v>
      </c>
      <c r="B44" s="64" t="s">
        <v>232</v>
      </c>
      <c r="C44" s="65"/>
      <c r="D44" s="66"/>
      <c r="E44" s="67"/>
      <c r="F44" s="68"/>
      <c r="G44" s="65"/>
      <c r="H44" s="69"/>
      <c r="I44" s="70"/>
      <c r="J44" s="70"/>
      <c r="K44" s="34" t="s">
        <v>65</v>
      </c>
      <c r="L44" s="77">
        <v>81</v>
      </c>
      <c r="M44" s="77"/>
      <c r="N44" s="72"/>
      <c r="O44" s="79" t="s">
        <v>176</v>
      </c>
      <c r="P44" s="81">
        <v>43508.88613425926</v>
      </c>
      <c r="Q44" s="79" t="s">
        <v>289</v>
      </c>
      <c r="R44" s="82" t="s">
        <v>321</v>
      </c>
      <c r="S44" s="79" t="s">
        <v>327</v>
      </c>
      <c r="T44" s="79"/>
      <c r="U44" s="79"/>
      <c r="V44" s="82" t="s">
        <v>408</v>
      </c>
      <c r="W44" s="81">
        <v>43508.88613425926</v>
      </c>
      <c r="X44" s="82" t="s">
        <v>451</v>
      </c>
      <c r="Y44" s="79"/>
      <c r="Z44" s="79"/>
      <c r="AA44" s="85" t="s">
        <v>511</v>
      </c>
      <c r="AB44" s="79"/>
      <c r="AC44" s="79" t="b">
        <v>0</v>
      </c>
      <c r="AD44" s="79">
        <v>0</v>
      </c>
      <c r="AE44" s="85" t="s">
        <v>530</v>
      </c>
      <c r="AF44" s="79" t="b">
        <v>0</v>
      </c>
      <c r="AG44" s="79" t="s">
        <v>532</v>
      </c>
      <c r="AH44" s="79"/>
      <c r="AI44" s="85" t="s">
        <v>530</v>
      </c>
      <c r="AJ44" s="79" t="b">
        <v>0</v>
      </c>
      <c r="AK44" s="79">
        <v>0</v>
      </c>
      <c r="AL44" s="85" t="s">
        <v>530</v>
      </c>
      <c r="AM44" s="79" t="s">
        <v>540</v>
      </c>
      <c r="AN44" s="79" t="b">
        <v>1</v>
      </c>
      <c r="AO44" s="85" t="s">
        <v>511</v>
      </c>
      <c r="AP44" s="79" t="s">
        <v>176</v>
      </c>
      <c r="AQ44" s="79">
        <v>0</v>
      </c>
      <c r="AR44" s="79">
        <v>0</v>
      </c>
      <c r="AS44" s="79"/>
      <c r="AT44" s="79"/>
      <c r="AU44" s="79"/>
      <c r="AV44" s="79"/>
      <c r="AW44" s="79"/>
      <c r="AX44" s="79"/>
      <c r="AY44" s="79"/>
      <c r="AZ44" s="79"/>
      <c r="BA44">
        <v>2</v>
      </c>
      <c r="BB44" s="78" t="str">
        <f>REPLACE(INDEX(GroupVertices[Group],MATCH(Edges24[[#This Row],[Vertex 1]],GroupVertices[Vertex],0)),1,1,"")</f>
        <v>2</v>
      </c>
      <c r="BC44" s="78" t="str">
        <f>REPLACE(INDEX(GroupVertices[Group],MATCH(Edges24[[#This Row],[Vertex 2]],GroupVertices[Vertex],0)),1,1,"")</f>
        <v>2</v>
      </c>
      <c r="BD44" s="48">
        <v>2</v>
      </c>
      <c r="BE44" s="49">
        <v>8</v>
      </c>
      <c r="BF44" s="48">
        <v>0</v>
      </c>
      <c r="BG44" s="49">
        <v>0</v>
      </c>
      <c r="BH44" s="48">
        <v>0</v>
      </c>
      <c r="BI44" s="49">
        <v>0</v>
      </c>
      <c r="BJ44" s="48">
        <v>23</v>
      </c>
      <c r="BK44" s="49">
        <v>92</v>
      </c>
      <c r="BL44" s="48">
        <v>25</v>
      </c>
    </row>
    <row r="45" spans="1:64" ht="15">
      <c r="A45" s="64" t="s">
        <v>232</v>
      </c>
      <c r="B45" s="64" t="s">
        <v>232</v>
      </c>
      <c r="C45" s="65"/>
      <c r="D45" s="66"/>
      <c r="E45" s="67"/>
      <c r="F45" s="68"/>
      <c r="G45" s="65"/>
      <c r="H45" s="69"/>
      <c r="I45" s="70"/>
      <c r="J45" s="70"/>
      <c r="K45" s="34" t="s">
        <v>65</v>
      </c>
      <c r="L45" s="77">
        <v>82</v>
      </c>
      <c r="M45" s="77"/>
      <c r="N45" s="72"/>
      <c r="O45" s="79" t="s">
        <v>176</v>
      </c>
      <c r="P45" s="81">
        <v>43515.969456018516</v>
      </c>
      <c r="Q45" s="79" t="s">
        <v>290</v>
      </c>
      <c r="R45" s="82" t="s">
        <v>322</v>
      </c>
      <c r="S45" s="79" t="s">
        <v>327</v>
      </c>
      <c r="T45" s="79" t="s">
        <v>354</v>
      </c>
      <c r="U45" s="79"/>
      <c r="V45" s="82" t="s">
        <v>408</v>
      </c>
      <c r="W45" s="81">
        <v>43515.969456018516</v>
      </c>
      <c r="X45" s="82" t="s">
        <v>452</v>
      </c>
      <c r="Y45" s="79"/>
      <c r="Z45" s="79"/>
      <c r="AA45" s="85" t="s">
        <v>512</v>
      </c>
      <c r="AB45" s="79"/>
      <c r="AC45" s="79" t="b">
        <v>0</v>
      </c>
      <c r="AD45" s="79">
        <v>0</v>
      </c>
      <c r="AE45" s="85" t="s">
        <v>530</v>
      </c>
      <c r="AF45" s="79" t="b">
        <v>0</v>
      </c>
      <c r="AG45" s="79" t="s">
        <v>532</v>
      </c>
      <c r="AH45" s="79"/>
      <c r="AI45" s="85" t="s">
        <v>530</v>
      </c>
      <c r="AJ45" s="79" t="b">
        <v>0</v>
      </c>
      <c r="AK45" s="79">
        <v>0</v>
      </c>
      <c r="AL45" s="85" t="s">
        <v>530</v>
      </c>
      <c r="AM45" s="79" t="s">
        <v>540</v>
      </c>
      <c r="AN45" s="79" t="b">
        <v>1</v>
      </c>
      <c r="AO45" s="85" t="s">
        <v>512</v>
      </c>
      <c r="AP45" s="79" t="s">
        <v>176</v>
      </c>
      <c r="AQ45" s="79">
        <v>0</v>
      </c>
      <c r="AR45" s="79">
        <v>0</v>
      </c>
      <c r="AS45" s="79"/>
      <c r="AT45" s="79"/>
      <c r="AU45" s="79"/>
      <c r="AV45" s="79"/>
      <c r="AW45" s="79"/>
      <c r="AX45" s="79"/>
      <c r="AY45" s="79"/>
      <c r="AZ45" s="79"/>
      <c r="BA45">
        <v>2</v>
      </c>
      <c r="BB45" s="78" t="str">
        <f>REPLACE(INDEX(GroupVertices[Group],MATCH(Edges24[[#This Row],[Vertex 1]],GroupVertices[Vertex],0)),1,1,"")</f>
        <v>2</v>
      </c>
      <c r="BC45" s="78" t="str">
        <f>REPLACE(INDEX(GroupVertices[Group],MATCH(Edges24[[#This Row],[Vertex 2]],GroupVertices[Vertex],0)),1,1,"")</f>
        <v>2</v>
      </c>
      <c r="BD45" s="48">
        <v>1</v>
      </c>
      <c r="BE45" s="49">
        <v>6.25</v>
      </c>
      <c r="BF45" s="48">
        <v>0</v>
      </c>
      <c r="BG45" s="49">
        <v>0</v>
      </c>
      <c r="BH45" s="48">
        <v>0</v>
      </c>
      <c r="BI45" s="49">
        <v>0</v>
      </c>
      <c r="BJ45" s="48">
        <v>15</v>
      </c>
      <c r="BK45" s="49">
        <v>93.75</v>
      </c>
      <c r="BL45" s="48">
        <v>16</v>
      </c>
    </row>
    <row r="46" spans="1:64" ht="15">
      <c r="A46" s="64" t="s">
        <v>233</v>
      </c>
      <c r="B46" s="64" t="s">
        <v>232</v>
      </c>
      <c r="C46" s="65"/>
      <c r="D46" s="66"/>
      <c r="E46" s="67"/>
      <c r="F46" s="68"/>
      <c r="G46" s="65"/>
      <c r="H46" s="69"/>
      <c r="I46" s="70"/>
      <c r="J46" s="70"/>
      <c r="K46" s="34" t="s">
        <v>65</v>
      </c>
      <c r="L46" s="77">
        <v>83</v>
      </c>
      <c r="M46" s="77"/>
      <c r="N46" s="72"/>
      <c r="O46" s="79" t="s">
        <v>252</v>
      </c>
      <c r="P46" s="81">
        <v>43503.85921296296</v>
      </c>
      <c r="Q46" s="79" t="s">
        <v>291</v>
      </c>
      <c r="R46" s="79"/>
      <c r="S46" s="79"/>
      <c r="T46" s="79" t="s">
        <v>355</v>
      </c>
      <c r="U46" s="79"/>
      <c r="V46" s="82" t="s">
        <v>409</v>
      </c>
      <c r="W46" s="81">
        <v>43503.85921296296</v>
      </c>
      <c r="X46" s="82" t="s">
        <v>453</v>
      </c>
      <c r="Y46" s="79"/>
      <c r="Z46" s="79"/>
      <c r="AA46" s="85" t="s">
        <v>513</v>
      </c>
      <c r="AB46" s="79"/>
      <c r="AC46" s="79" t="b">
        <v>0</v>
      </c>
      <c r="AD46" s="79">
        <v>0</v>
      </c>
      <c r="AE46" s="85" t="s">
        <v>530</v>
      </c>
      <c r="AF46" s="79" t="b">
        <v>0</v>
      </c>
      <c r="AG46" s="79" t="s">
        <v>532</v>
      </c>
      <c r="AH46" s="79"/>
      <c r="AI46" s="85" t="s">
        <v>530</v>
      </c>
      <c r="AJ46" s="79" t="b">
        <v>0</v>
      </c>
      <c r="AK46" s="79">
        <v>1</v>
      </c>
      <c r="AL46" s="85" t="s">
        <v>510</v>
      </c>
      <c r="AM46" s="79" t="s">
        <v>533</v>
      </c>
      <c r="AN46" s="79" t="b">
        <v>0</v>
      </c>
      <c r="AO46" s="85" t="s">
        <v>510</v>
      </c>
      <c r="AP46" s="79" t="s">
        <v>176</v>
      </c>
      <c r="AQ46" s="79">
        <v>0</v>
      </c>
      <c r="AR46" s="79">
        <v>0</v>
      </c>
      <c r="AS46" s="79"/>
      <c r="AT46" s="79"/>
      <c r="AU46" s="79"/>
      <c r="AV46" s="79"/>
      <c r="AW46" s="79"/>
      <c r="AX46" s="79"/>
      <c r="AY46" s="79"/>
      <c r="AZ46" s="79"/>
      <c r="BA46">
        <v>1</v>
      </c>
      <c r="BB46" s="78" t="str">
        <f>REPLACE(INDEX(GroupVertices[Group],MATCH(Edges24[[#This Row],[Vertex 1]],GroupVertices[Vertex],0)),1,1,"")</f>
        <v>2</v>
      </c>
      <c r="BC46" s="78" t="str">
        <f>REPLACE(INDEX(GroupVertices[Group],MATCH(Edges24[[#This Row],[Vertex 2]],GroupVertices[Vertex],0)),1,1,"")</f>
        <v>2</v>
      </c>
      <c r="BD46" s="48"/>
      <c r="BE46" s="49"/>
      <c r="BF46" s="48"/>
      <c r="BG46" s="49"/>
      <c r="BH46" s="48"/>
      <c r="BI46" s="49"/>
      <c r="BJ46" s="48"/>
      <c r="BK46" s="49"/>
      <c r="BL46" s="48"/>
    </row>
    <row r="47" spans="1:64" ht="15">
      <c r="A47" s="64" t="s">
        <v>229</v>
      </c>
      <c r="B47" s="64" t="s">
        <v>233</v>
      </c>
      <c r="C47" s="65"/>
      <c r="D47" s="66"/>
      <c r="E47" s="67"/>
      <c r="F47" s="68"/>
      <c r="G47" s="65"/>
      <c r="H47" s="69"/>
      <c r="I47" s="70"/>
      <c r="J47" s="70"/>
      <c r="K47" s="34" t="s">
        <v>66</v>
      </c>
      <c r="L47" s="77">
        <v>89</v>
      </c>
      <c r="M47" s="77"/>
      <c r="N47" s="72"/>
      <c r="O47" s="79" t="s">
        <v>252</v>
      </c>
      <c r="P47" s="81">
        <v>43503.7937962963</v>
      </c>
      <c r="Q47" s="79" t="s">
        <v>292</v>
      </c>
      <c r="R47" s="79"/>
      <c r="S47" s="79"/>
      <c r="T47" s="79" t="s">
        <v>356</v>
      </c>
      <c r="U47" s="79"/>
      <c r="V47" s="82" t="s">
        <v>407</v>
      </c>
      <c r="W47" s="81">
        <v>43503.7937962963</v>
      </c>
      <c r="X47" s="82" t="s">
        <v>454</v>
      </c>
      <c r="Y47" s="79"/>
      <c r="Z47" s="79"/>
      <c r="AA47" s="85" t="s">
        <v>514</v>
      </c>
      <c r="AB47" s="79"/>
      <c r="AC47" s="79" t="b">
        <v>0</v>
      </c>
      <c r="AD47" s="79">
        <v>0</v>
      </c>
      <c r="AE47" s="85" t="s">
        <v>530</v>
      </c>
      <c r="AF47" s="79" t="b">
        <v>0</v>
      </c>
      <c r="AG47" s="79" t="s">
        <v>532</v>
      </c>
      <c r="AH47" s="79"/>
      <c r="AI47" s="85" t="s">
        <v>530</v>
      </c>
      <c r="AJ47" s="79" t="b">
        <v>0</v>
      </c>
      <c r="AK47" s="79">
        <v>1</v>
      </c>
      <c r="AL47" s="85" t="s">
        <v>526</v>
      </c>
      <c r="AM47" s="79" t="s">
        <v>535</v>
      </c>
      <c r="AN47" s="79" t="b">
        <v>0</v>
      </c>
      <c r="AO47" s="85" t="s">
        <v>526</v>
      </c>
      <c r="AP47" s="79" t="s">
        <v>176</v>
      </c>
      <c r="AQ47" s="79">
        <v>0</v>
      </c>
      <c r="AR47" s="79">
        <v>0</v>
      </c>
      <c r="AS47" s="79"/>
      <c r="AT47" s="79"/>
      <c r="AU47" s="79"/>
      <c r="AV47" s="79"/>
      <c r="AW47" s="79"/>
      <c r="AX47" s="79"/>
      <c r="AY47" s="79"/>
      <c r="AZ47" s="79"/>
      <c r="BA47">
        <v>8</v>
      </c>
      <c r="BB47" s="78" t="str">
        <f>REPLACE(INDEX(GroupVertices[Group],MATCH(Edges24[[#This Row],[Vertex 1]],GroupVertices[Vertex],0)),1,1,"")</f>
        <v>1</v>
      </c>
      <c r="BC47" s="78" t="str">
        <f>REPLACE(INDEX(GroupVertices[Group],MATCH(Edges24[[#This Row],[Vertex 2]],GroupVertices[Vertex],0)),1,1,"")</f>
        <v>2</v>
      </c>
      <c r="BD47" s="48">
        <v>0</v>
      </c>
      <c r="BE47" s="49">
        <v>0</v>
      </c>
      <c r="BF47" s="48">
        <v>0</v>
      </c>
      <c r="BG47" s="49">
        <v>0</v>
      </c>
      <c r="BH47" s="48">
        <v>0</v>
      </c>
      <c r="BI47" s="49">
        <v>0</v>
      </c>
      <c r="BJ47" s="48">
        <v>21</v>
      </c>
      <c r="BK47" s="49">
        <v>100</v>
      </c>
      <c r="BL47" s="48">
        <v>21</v>
      </c>
    </row>
    <row r="48" spans="1:64" ht="15">
      <c r="A48" s="64" t="s">
        <v>229</v>
      </c>
      <c r="B48" s="64" t="s">
        <v>230</v>
      </c>
      <c r="C48" s="65"/>
      <c r="D48" s="66"/>
      <c r="E48" s="67"/>
      <c r="F48" s="68"/>
      <c r="G48" s="65"/>
      <c r="H48" s="69"/>
      <c r="I48" s="70"/>
      <c r="J48" s="70"/>
      <c r="K48" s="34" t="s">
        <v>65</v>
      </c>
      <c r="L48" s="77">
        <v>90</v>
      </c>
      <c r="M48" s="77"/>
      <c r="N48" s="72"/>
      <c r="O48" s="79" t="s">
        <v>252</v>
      </c>
      <c r="P48" s="81">
        <v>43504.21388888889</v>
      </c>
      <c r="Q48" s="79" t="s">
        <v>293</v>
      </c>
      <c r="R48" s="79"/>
      <c r="S48" s="79"/>
      <c r="T48" s="79" t="s">
        <v>357</v>
      </c>
      <c r="U48" s="79"/>
      <c r="V48" s="82" t="s">
        <v>407</v>
      </c>
      <c r="W48" s="81">
        <v>43504.21388888889</v>
      </c>
      <c r="X48" s="82" t="s">
        <v>455</v>
      </c>
      <c r="Y48" s="79"/>
      <c r="Z48" s="79"/>
      <c r="AA48" s="85" t="s">
        <v>515</v>
      </c>
      <c r="AB48" s="79"/>
      <c r="AC48" s="79" t="b">
        <v>0</v>
      </c>
      <c r="AD48" s="79">
        <v>0</v>
      </c>
      <c r="AE48" s="85" t="s">
        <v>530</v>
      </c>
      <c r="AF48" s="79" t="b">
        <v>0</v>
      </c>
      <c r="AG48" s="79" t="s">
        <v>532</v>
      </c>
      <c r="AH48" s="79"/>
      <c r="AI48" s="85" t="s">
        <v>530</v>
      </c>
      <c r="AJ48" s="79" t="b">
        <v>0</v>
      </c>
      <c r="AK48" s="79">
        <v>3</v>
      </c>
      <c r="AL48" s="85" t="s">
        <v>522</v>
      </c>
      <c r="AM48" s="79" t="s">
        <v>540</v>
      </c>
      <c r="AN48" s="79" t="b">
        <v>0</v>
      </c>
      <c r="AO48" s="85" t="s">
        <v>522</v>
      </c>
      <c r="AP48" s="79" t="s">
        <v>176</v>
      </c>
      <c r="AQ48" s="79">
        <v>0</v>
      </c>
      <c r="AR48" s="79">
        <v>0</v>
      </c>
      <c r="AS48" s="79"/>
      <c r="AT48" s="79"/>
      <c r="AU48" s="79"/>
      <c r="AV48" s="79"/>
      <c r="AW48" s="79"/>
      <c r="AX48" s="79"/>
      <c r="AY48" s="79"/>
      <c r="AZ48" s="79"/>
      <c r="BA48">
        <v>7</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20</v>
      </c>
      <c r="BK48" s="49">
        <v>100</v>
      </c>
      <c r="BL48" s="48">
        <v>20</v>
      </c>
    </row>
    <row r="49" spans="1:64" ht="15">
      <c r="A49" s="64" t="s">
        <v>229</v>
      </c>
      <c r="B49" s="64" t="s">
        <v>233</v>
      </c>
      <c r="C49" s="65"/>
      <c r="D49" s="66"/>
      <c r="E49" s="67"/>
      <c r="F49" s="68"/>
      <c r="G49" s="65"/>
      <c r="H49" s="69"/>
      <c r="I49" s="70"/>
      <c r="J49" s="70"/>
      <c r="K49" s="34" t="s">
        <v>66</v>
      </c>
      <c r="L49" s="77">
        <v>91</v>
      </c>
      <c r="M49" s="77"/>
      <c r="N49" s="72"/>
      <c r="O49" s="79" t="s">
        <v>252</v>
      </c>
      <c r="P49" s="81">
        <v>43504.632372685184</v>
      </c>
      <c r="Q49" s="79" t="s">
        <v>294</v>
      </c>
      <c r="R49" s="82" t="s">
        <v>323</v>
      </c>
      <c r="S49" s="79" t="s">
        <v>327</v>
      </c>
      <c r="T49" s="79" t="s">
        <v>358</v>
      </c>
      <c r="U49" s="79"/>
      <c r="V49" s="82" t="s">
        <v>407</v>
      </c>
      <c r="W49" s="81">
        <v>43504.632372685184</v>
      </c>
      <c r="X49" s="82" t="s">
        <v>456</v>
      </c>
      <c r="Y49" s="79"/>
      <c r="Z49" s="79"/>
      <c r="AA49" s="85" t="s">
        <v>516</v>
      </c>
      <c r="AB49" s="79"/>
      <c r="AC49" s="79" t="b">
        <v>0</v>
      </c>
      <c r="AD49" s="79">
        <v>0</v>
      </c>
      <c r="AE49" s="85" t="s">
        <v>530</v>
      </c>
      <c r="AF49" s="79" t="b">
        <v>0</v>
      </c>
      <c r="AG49" s="79" t="s">
        <v>532</v>
      </c>
      <c r="AH49" s="79"/>
      <c r="AI49" s="85" t="s">
        <v>530</v>
      </c>
      <c r="AJ49" s="79" t="b">
        <v>0</v>
      </c>
      <c r="AK49" s="79">
        <v>0</v>
      </c>
      <c r="AL49" s="85" t="s">
        <v>530</v>
      </c>
      <c r="AM49" s="79" t="s">
        <v>535</v>
      </c>
      <c r="AN49" s="79" t="b">
        <v>1</v>
      </c>
      <c r="AO49" s="85" t="s">
        <v>516</v>
      </c>
      <c r="AP49" s="79" t="s">
        <v>176</v>
      </c>
      <c r="AQ49" s="79">
        <v>0</v>
      </c>
      <c r="AR49" s="79">
        <v>0</v>
      </c>
      <c r="AS49" s="79"/>
      <c r="AT49" s="79"/>
      <c r="AU49" s="79"/>
      <c r="AV49" s="79"/>
      <c r="AW49" s="79"/>
      <c r="AX49" s="79"/>
      <c r="AY49" s="79"/>
      <c r="AZ49" s="79"/>
      <c r="BA49">
        <v>8</v>
      </c>
      <c r="BB49" s="78" t="str">
        <f>REPLACE(INDEX(GroupVertices[Group],MATCH(Edges24[[#This Row],[Vertex 1]],GroupVertices[Vertex],0)),1,1,"")</f>
        <v>1</v>
      </c>
      <c r="BC49" s="78" t="str">
        <f>REPLACE(INDEX(GroupVertices[Group],MATCH(Edges24[[#This Row],[Vertex 2]],GroupVertices[Vertex],0)),1,1,"")</f>
        <v>2</v>
      </c>
      <c r="BD49" s="48">
        <v>0</v>
      </c>
      <c r="BE49" s="49">
        <v>0</v>
      </c>
      <c r="BF49" s="48">
        <v>0</v>
      </c>
      <c r="BG49" s="49">
        <v>0</v>
      </c>
      <c r="BH49" s="48">
        <v>0</v>
      </c>
      <c r="BI49" s="49">
        <v>0</v>
      </c>
      <c r="BJ49" s="48">
        <v>15</v>
      </c>
      <c r="BK49" s="49">
        <v>100</v>
      </c>
      <c r="BL49" s="48">
        <v>15</v>
      </c>
    </row>
    <row r="50" spans="1:64" ht="15">
      <c r="A50" s="64" t="s">
        <v>229</v>
      </c>
      <c r="B50" s="64" t="s">
        <v>229</v>
      </c>
      <c r="C50" s="65"/>
      <c r="D50" s="66"/>
      <c r="E50" s="67"/>
      <c r="F50" s="68"/>
      <c r="G50" s="65"/>
      <c r="H50" s="69"/>
      <c r="I50" s="70"/>
      <c r="J50" s="70"/>
      <c r="K50" s="34" t="s">
        <v>65</v>
      </c>
      <c r="L50" s="77">
        <v>94</v>
      </c>
      <c r="M50" s="77"/>
      <c r="N50" s="72"/>
      <c r="O50" s="79" t="s">
        <v>176</v>
      </c>
      <c r="P50" s="81">
        <v>43504.68690972222</v>
      </c>
      <c r="Q50" s="79" t="s">
        <v>295</v>
      </c>
      <c r="R50" s="82" t="s">
        <v>324</v>
      </c>
      <c r="S50" s="79" t="s">
        <v>327</v>
      </c>
      <c r="T50" s="79"/>
      <c r="U50" s="79"/>
      <c r="V50" s="82" t="s">
        <v>407</v>
      </c>
      <c r="W50" s="81">
        <v>43504.68690972222</v>
      </c>
      <c r="X50" s="82" t="s">
        <v>457</v>
      </c>
      <c r="Y50" s="79"/>
      <c r="Z50" s="79"/>
      <c r="AA50" s="85" t="s">
        <v>517</v>
      </c>
      <c r="AB50" s="79"/>
      <c r="AC50" s="79" t="b">
        <v>0</v>
      </c>
      <c r="AD50" s="79">
        <v>0</v>
      </c>
      <c r="AE50" s="85" t="s">
        <v>530</v>
      </c>
      <c r="AF50" s="79" t="b">
        <v>0</v>
      </c>
      <c r="AG50" s="79" t="s">
        <v>532</v>
      </c>
      <c r="AH50" s="79"/>
      <c r="AI50" s="85" t="s">
        <v>530</v>
      </c>
      <c r="AJ50" s="79" t="b">
        <v>0</v>
      </c>
      <c r="AK50" s="79">
        <v>0</v>
      </c>
      <c r="AL50" s="85" t="s">
        <v>530</v>
      </c>
      <c r="AM50" s="79" t="s">
        <v>535</v>
      </c>
      <c r="AN50" s="79" t="b">
        <v>1</v>
      </c>
      <c r="AO50" s="85" t="s">
        <v>517</v>
      </c>
      <c r="AP50" s="79" t="s">
        <v>176</v>
      </c>
      <c r="AQ50" s="79">
        <v>0</v>
      </c>
      <c r="AR50" s="79">
        <v>0</v>
      </c>
      <c r="AS50" s="79"/>
      <c r="AT50" s="79"/>
      <c r="AU50" s="79"/>
      <c r="AV50" s="79"/>
      <c r="AW50" s="79"/>
      <c r="AX50" s="79"/>
      <c r="AY50" s="79"/>
      <c r="AZ50" s="79"/>
      <c r="BA50">
        <v>3</v>
      </c>
      <c r="BB50" s="78" t="str">
        <f>REPLACE(INDEX(GroupVertices[Group],MATCH(Edges24[[#This Row],[Vertex 1]],GroupVertices[Vertex],0)),1,1,"")</f>
        <v>1</v>
      </c>
      <c r="BC50" s="78" t="str">
        <f>REPLACE(INDEX(GroupVertices[Group],MATCH(Edges24[[#This Row],[Vertex 2]],GroupVertices[Vertex],0)),1,1,"")</f>
        <v>1</v>
      </c>
      <c r="BD50" s="48">
        <v>1</v>
      </c>
      <c r="BE50" s="49">
        <v>5.2631578947368425</v>
      </c>
      <c r="BF50" s="48">
        <v>0</v>
      </c>
      <c r="BG50" s="49">
        <v>0</v>
      </c>
      <c r="BH50" s="48">
        <v>0</v>
      </c>
      <c r="BI50" s="49">
        <v>0</v>
      </c>
      <c r="BJ50" s="48">
        <v>18</v>
      </c>
      <c r="BK50" s="49">
        <v>94.73684210526316</v>
      </c>
      <c r="BL50" s="48">
        <v>19</v>
      </c>
    </row>
    <row r="51" spans="1:64" ht="15">
      <c r="A51" s="64" t="s">
        <v>229</v>
      </c>
      <c r="B51" s="64" t="s">
        <v>229</v>
      </c>
      <c r="C51" s="65"/>
      <c r="D51" s="66"/>
      <c r="E51" s="67"/>
      <c r="F51" s="68"/>
      <c r="G51" s="65"/>
      <c r="H51" s="69"/>
      <c r="I51" s="70"/>
      <c r="J51" s="70"/>
      <c r="K51" s="34" t="s">
        <v>65</v>
      </c>
      <c r="L51" s="77">
        <v>98</v>
      </c>
      <c r="M51" s="77"/>
      <c r="N51" s="72"/>
      <c r="O51" s="79" t="s">
        <v>176</v>
      </c>
      <c r="P51" s="81">
        <v>43511.92224537037</v>
      </c>
      <c r="Q51" s="79" t="s">
        <v>296</v>
      </c>
      <c r="R51" s="82" t="s">
        <v>317</v>
      </c>
      <c r="S51" s="79" t="s">
        <v>331</v>
      </c>
      <c r="T51" s="79" t="s">
        <v>359</v>
      </c>
      <c r="U51" s="82" t="s">
        <v>384</v>
      </c>
      <c r="V51" s="82" t="s">
        <v>384</v>
      </c>
      <c r="W51" s="81">
        <v>43511.92224537037</v>
      </c>
      <c r="X51" s="82" t="s">
        <v>458</v>
      </c>
      <c r="Y51" s="79"/>
      <c r="Z51" s="79"/>
      <c r="AA51" s="85" t="s">
        <v>518</v>
      </c>
      <c r="AB51" s="79"/>
      <c r="AC51" s="79" t="b">
        <v>0</v>
      </c>
      <c r="AD51" s="79">
        <v>0</v>
      </c>
      <c r="AE51" s="85" t="s">
        <v>530</v>
      </c>
      <c r="AF51" s="79" t="b">
        <v>0</v>
      </c>
      <c r="AG51" s="79" t="s">
        <v>532</v>
      </c>
      <c r="AH51" s="79"/>
      <c r="AI51" s="85" t="s">
        <v>530</v>
      </c>
      <c r="AJ51" s="79" t="b">
        <v>0</v>
      </c>
      <c r="AK51" s="79">
        <v>0</v>
      </c>
      <c r="AL51" s="85" t="s">
        <v>530</v>
      </c>
      <c r="AM51" s="79" t="s">
        <v>540</v>
      </c>
      <c r="AN51" s="79" t="b">
        <v>0</v>
      </c>
      <c r="AO51" s="85" t="s">
        <v>518</v>
      </c>
      <c r="AP51" s="79" t="s">
        <v>176</v>
      </c>
      <c r="AQ51" s="79">
        <v>0</v>
      </c>
      <c r="AR51" s="79">
        <v>0</v>
      </c>
      <c r="AS51" s="79"/>
      <c r="AT51" s="79"/>
      <c r="AU51" s="79"/>
      <c r="AV51" s="79"/>
      <c r="AW51" s="79"/>
      <c r="AX51" s="79"/>
      <c r="AY51" s="79"/>
      <c r="AZ51" s="79"/>
      <c r="BA51">
        <v>3</v>
      </c>
      <c r="BB51" s="78" t="str">
        <f>REPLACE(INDEX(GroupVertices[Group],MATCH(Edges24[[#This Row],[Vertex 1]],GroupVertices[Vertex],0)),1,1,"")</f>
        <v>1</v>
      </c>
      <c r="BC51" s="78" t="str">
        <f>REPLACE(INDEX(GroupVertices[Group],MATCH(Edges24[[#This Row],[Vertex 2]],GroupVertices[Vertex],0)),1,1,"")</f>
        <v>1</v>
      </c>
      <c r="BD51" s="48">
        <v>3</v>
      </c>
      <c r="BE51" s="49">
        <v>7.5</v>
      </c>
      <c r="BF51" s="48">
        <v>0</v>
      </c>
      <c r="BG51" s="49">
        <v>0</v>
      </c>
      <c r="BH51" s="48">
        <v>0</v>
      </c>
      <c r="BI51" s="49">
        <v>0</v>
      </c>
      <c r="BJ51" s="48">
        <v>37</v>
      </c>
      <c r="BK51" s="49">
        <v>92.5</v>
      </c>
      <c r="BL51" s="48">
        <v>40</v>
      </c>
    </row>
    <row r="52" spans="1:64" ht="15">
      <c r="A52" s="64" t="s">
        <v>229</v>
      </c>
      <c r="B52" s="64" t="s">
        <v>233</v>
      </c>
      <c r="C52" s="65"/>
      <c r="D52" s="66"/>
      <c r="E52" s="67"/>
      <c r="F52" s="68"/>
      <c r="G52" s="65"/>
      <c r="H52" s="69"/>
      <c r="I52" s="70"/>
      <c r="J52" s="70"/>
      <c r="K52" s="34" t="s">
        <v>66</v>
      </c>
      <c r="L52" s="77">
        <v>99</v>
      </c>
      <c r="M52" s="77"/>
      <c r="N52" s="72"/>
      <c r="O52" s="79" t="s">
        <v>252</v>
      </c>
      <c r="P52" s="81">
        <v>43514.71944444445</v>
      </c>
      <c r="Q52" s="79" t="s">
        <v>297</v>
      </c>
      <c r="R52" s="79"/>
      <c r="S52" s="79"/>
      <c r="T52" s="79" t="s">
        <v>360</v>
      </c>
      <c r="U52" s="79"/>
      <c r="V52" s="82" t="s">
        <v>407</v>
      </c>
      <c r="W52" s="81">
        <v>43514.71944444445</v>
      </c>
      <c r="X52" s="82" t="s">
        <v>459</v>
      </c>
      <c r="Y52" s="79"/>
      <c r="Z52" s="79"/>
      <c r="AA52" s="85" t="s">
        <v>519</v>
      </c>
      <c r="AB52" s="79"/>
      <c r="AC52" s="79" t="b">
        <v>0</v>
      </c>
      <c r="AD52" s="79">
        <v>0</v>
      </c>
      <c r="AE52" s="85" t="s">
        <v>530</v>
      </c>
      <c r="AF52" s="79" t="b">
        <v>0</v>
      </c>
      <c r="AG52" s="79" t="s">
        <v>532</v>
      </c>
      <c r="AH52" s="79"/>
      <c r="AI52" s="85" t="s">
        <v>530</v>
      </c>
      <c r="AJ52" s="79" t="b">
        <v>0</v>
      </c>
      <c r="AK52" s="79">
        <v>1</v>
      </c>
      <c r="AL52" s="85" t="s">
        <v>527</v>
      </c>
      <c r="AM52" s="79" t="s">
        <v>540</v>
      </c>
      <c r="AN52" s="79" t="b">
        <v>0</v>
      </c>
      <c r="AO52" s="85" t="s">
        <v>527</v>
      </c>
      <c r="AP52" s="79" t="s">
        <v>176</v>
      </c>
      <c r="AQ52" s="79">
        <v>0</v>
      </c>
      <c r="AR52" s="79">
        <v>0</v>
      </c>
      <c r="AS52" s="79"/>
      <c r="AT52" s="79"/>
      <c r="AU52" s="79"/>
      <c r="AV52" s="79"/>
      <c r="AW52" s="79"/>
      <c r="AX52" s="79"/>
      <c r="AY52" s="79"/>
      <c r="AZ52" s="79"/>
      <c r="BA52">
        <v>8</v>
      </c>
      <c r="BB52" s="78" t="str">
        <f>REPLACE(INDEX(GroupVertices[Group],MATCH(Edges24[[#This Row],[Vertex 1]],GroupVertices[Vertex],0)),1,1,"")</f>
        <v>1</v>
      </c>
      <c r="BC52" s="78" t="str">
        <f>REPLACE(INDEX(GroupVertices[Group],MATCH(Edges24[[#This Row],[Vertex 2]],GroupVertices[Vertex],0)),1,1,"")</f>
        <v>2</v>
      </c>
      <c r="BD52" s="48">
        <v>2</v>
      </c>
      <c r="BE52" s="49">
        <v>10</v>
      </c>
      <c r="BF52" s="48">
        <v>0</v>
      </c>
      <c r="BG52" s="49">
        <v>0</v>
      </c>
      <c r="BH52" s="48">
        <v>0</v>
      </c>
      <c r="BI52" s="49">
        <v>0</v>
      </c>
      <c r="BJ52" s="48">
        <v>18</v>
      </c>
      <c r="BK52" s="49">
        <v>90</v>
      </c>
      <c r="BL52" s="48">
        <v>20</v>
      </c>
    </row>
    <row r="53" spans="1:64" ht="15">
      <c r="A53" s="64" t="s">
        <v>229</v>
      </c>
      <c r="B53" s="64" t="s">
        <v>230</v>
      </c>
      <c r="C53" s="65"/>
      <c r="D53" s="66"/>
      <c r="E53" s="67"/>
      <c r="F53" s="68"/>
      <c r="G53" s="65"/>
      <c r="H53" s="69"/>
      <c r="I53" s="70"/>
      <c r="J53" s="70"/>
      <c r="K53" s="34" t="s">
        <v>65</v>
      </c>
      <c r="L53" s="77">
        <v>100</v>
      </c>
      <c r="M53" s="77"/>
      <c r="N53" s="72"/>
      <c r="O53" s="79" t="s">
        <v>252</v>
      </c>
      <c r="P53" s="81">
        <v>43514.96528935185</v>
      </c>
      <c r="Q53" s="79" t="s">
        <v>298</v>
      </c>
      <c r="R53" s="79"/>
      <c r="S53" s="79"/>
      <c r="T53" s="79" t="s">
        <v>361</v>
      </c>
      <c r="U53" s="79"/>
      <c r="V53" s="82" t="s">
        <v>407</v>
      </c>
      <c r="W53" s="81">
        <v>43514.96528935185</v>
      </c>
      <c r="X53" s="82" t="s">
        <v>460</v>
      </c>
      <c r="Y53" s="79"/>
      <c r="Z53" s="79"/>
      <c r="AA53" s="85" t="s">
        <v>520</v>
      </c>
      <c r="AB53" s="79"/>
      <c r="AC53" s="79" t="b">
        <v>0</v>
      </c>
      <c r="AD53" s="79">
        <v>0</v>
      </c>
      <c r="AE53" s="85" t="s">
        <v>530</v>
      </c>
      <c r="AF53" s="79" t="b">
        <v>0</v>
      </c>
      <c r="AG53" s="79" t="s">
        <v>532</v>
      </c>
      <c r="AH53" s="79"/>
      <c r="AI53" s="85" t="s">
        <v>530</v>
      </c>
      <c r="AJ53" s="79" t="b">
        <v>0</v>
      </c>
      <c r="AK53" s="79">
        <v>1</v>
      </c>
      <c r="AL53" s="85" t="s">
        <v>523</v>
      </c>
      <c r="AM53" s="79" t="s">
        <v>540</v>
      </c>
      <c r="AN53" s="79" t="b">
        <v>0</v>
      </c>
      <c r="AO53" s="85" t="s">
        <v>523</v>
      </c>
      <c r="AP53" s="79" t="s">
        <v>176</v>
      </c>
      <c r="AQ53" s="79">
        <v>0</v>
      </c>
      <c r="AR53" s="79">
        <v>0</v>
      </c>
      <c r="AS53" s="79"/>
      <c r="AT53" s="79"/>
      <c r="AU53" s="79"/>
      <c r="AV53" s="79"/>
      <c r="AW53" s="79"/>
      <c r="AX53" s="79"/>
      <c r="AY53" s="79"/>
      <c r="AZ53" s="79"/>
      <c r="BA53">
        <v>7</v>
      </c>
      <c r="BB53" s="78" t="str">
        <f>REPLACE(INDEX(GroupVertices[Group],MATCH(Edges24[[#This Row],[Vertex 1]],GroupVertices[Vertex],0)),1,1,"")</f>
        <v>1</v>
      </c>
      <c r="BC53" s="78" t="str">
        <f>REPLACE(INDEX(GroupVertices[Group],MATCH(Edges24[[#This Row],[Vertex 2]],GroupVertices[Vertex],0)),1,1,"")</f>
        <v>1</v>
      </c>
      <c r="BD53" s="48">
        <v>1</v>
      </c>
      <c r="BE53" s="49">
        <v>4.545454545454546</v>
      </c>
      <c r="BF53" s="48">
        <v>0</v>
      </c>
      <c r="BG53" s="49">
        <v>0</v>
      </c>
      <c r="BH53" s="48">
        <v>0</v>
      </c>
      <c r="BI53" s="49">
        <v>0</v>
      </c>
      <c r="BJ53" s="48">
        <v>21</v>
      </c>
      <c r="BK53" s="49">
        <v>95.45454545454545</v>
      </c>
      <c r="BL53" s="48">
        <v>22</v>
      </c>
    </row>
    <row r="54" spans="1:64" ht="15">
      <c r="A54" s="64" t="s">
        <v>229</v>
      </c>
      <c r="B54" s="64" t="s">
        <v>229</v>
      </c>
      <c r="C54" s="65"/>
      <c r="D54" s="66"/>
      <c r="E54" s="67"/>
      <c r="F54" s="68"/>
      <c r="G54" s="65"/>
      <c r="H54" s="69"/>
      <c r="I54" s="70"/>
      <c r="J54" s="70"/>
      <c r="K54" s="34" t="s">
        <v>65</v>
      </c>
      <c r="L54" s="77">
        <v>101</v>
      </c>
      <c r="M54" s="77"/>
      <c r="N54" s="72"/>
      <c r="O54" s="79" t="s">
        <v>176</v>
      </c>
      <c r="P54" s="81">
        <v>43515.179872685185</v>
      </c>
      <c r="Q54" s="79" t="s">
        <v>299</v>
      </c>
      <c r="R54" s="82" t="s">
        <v>317</v>
      </c>
      <c r="S54" s="79" t="s">
        <v>331</v>
      </c>
      <c r="T54" s="79" t="s">
        <v>362</v>
      </c>
      <c r="U54" s="82" t="s">
        <v>385</v>
      </c>
      <c r="V54" s="82" t="s">
        <v>385</v>
      </c>
      <c r="W54" s="81">
        <v>43515.179872685185</v>
      </c>
      <c r="X54" s="82" t="s">
        <v>461</v>
      </c>
      <c r="Y54" s="79"/>
      <c r="Z54" s="79"/>
      <c r="AA54" s="85" t="s">
        <v>521</v>
      </c>
      <c r="AB54" s="79"/>
      <c r="AC54" s="79" t="b">
        <v>0</v>
      </c>
      <c r="AD54" s="79">
        <v>0</v>
      </c>
      <c r="AE54" s="85" t="s">
        <v>530</v>
      </c>
      <c r="AF54" s="79" t="b">
        <v>0</v>
      </c>
      <c r="AG54" s="79" t="s">
        <v>532</v>
      </c>
      <c r="AH54" s="79"/>
      <c r="AI54" s="85" t="s">
        <v>530</v>
      </c>
      <c r="AJ54" s="79" t="b">
        <v>0</v>
      </c>
      <c r="AK54" s="79">
        <v>0</v>
      </c>
      <c r="AL54" s="85" t="s">
        <v>530</v>
      </c>
      <c r="AM54" s="79" t="s">
        <v>540</v>
      </c>
      <c r="AN54" s="79" t="b">
        <v>0</v>
      </c>
      <c r="AO54" s="85" t="s">
        <v>521</v>
      </c>
      <c r="AP54" s="79" t="s">
        <v>176</v>
      </c>
      <c r="AQ54" s="79">
        <v>0</v>
      </c>
      <c r="AR54" s="79">
        <v>0</v>
      </c>
      <c r="AS54" s="79"/>
      <c r="AT54" s="79"/>
      <c r="AU54" s="79"/>
      <c r="AV54" s="79"/>
      <c r="AW54" s="79"/>
      <c r="AX54" s="79"/>
      <c r="AY54" s="79"/>
      <c r="AZ54" s="79"/>
      <c r="BA54">
        <v>3</v>
      </c>
      <c r="BB54" s="78" t="str">
        <f>REPLACE(INDEX(GroupVertices[Group],MATCH(Edges24[[#This Row],[Vertex 1]],GroupVertices[Vertex],0)),1,1,"")</f>
        <v>1</v>
      </c>
      <c r="BC54" s="78" t="str">
        <f>REPLACE(INDEX(GroupVertices[Group],MATCH(Edges24[[#This Row],[Vertex 2]],GroupVertices[Vertex],0)),1,1,"")</f>
        <v>1</v>
      </c>
      <c r="BD54" s="48">
        <v>2</v>
      </c>
      <c r="BE54" s="49">
        <v>6.0606060606060606</v>
      </c>
      <c r="BF54" s="48">
        <v>0</v>
      </c>
      <c r="BG54" s="49">
        <v>0</v>
      </c>
      <c r="BH54" s="48">
        <v>0</v>
      </c>
      <c r="BI54" s="49">
        <v>0</v>
      </c>
      <c r="BJ54" s="48">
        <v>31</v>
      </c>
      <c r="BK54" s="49">
        <v>93.93939393939394</v>
      </c>
      <c r="BL54" s="48">
        <v>33</v>
      </c>
    </row>
    <row r="55" spans="1:64" ht="15">
      <c r="A55" s="64" t="s">
        <v>230</v>
      </c>
      <c r="B55" s="64" t="s">
        <v>230</v>
      </c>
      <c r="C55" s="65"/>
      <c r="D55" s="66"/>
      <c r="E55" s="67"/>
      <c r="F55" s="68"/>
      <c r="G55" s="65"/>
      <c r="H55" s="69"/>
      <c r="I55" s="70"/>
      <c r="J55" s="70"/>
      <c r="K55" s="34" t="s">
        <v>65</v>
      </c>
      <c r="L55" s="77">
        <v>103</v>
      </c>
      <c r="M55" s="77"/>
      <c r="N55" s="72"/>
      <c r="O55" s="79" t="s">
        <v>176</v>
      </c>
      <c r="P55" s="81">
        <v>43501.70898148148</v>
      </c>
      <c r="Q55" s="79" t="s">
        <v>300</v>
      </c>
      <c r="R55" s="82" t="s">
        <v>317</v>
      </c>
      <c r="S55" s="79" t="s">
        <v>331</v>
      </c>
      <c r="T55" s="79" t="s">
        <v>363</v>
      </c>
      <c r="U55" s="82" t="s">
        <v>386</v>
      </c>
      <c r="V55" s="82" t="s">
        <v>386</v>
      </c>
      <c r="W55" s="81">
        <v>43501.70898148148</v>
      </c>
      <c r="X55" s="82" t="s">
        <v>462</v>
      </c>
      <c r="Y55" s="79"/>
      <c r="Z55" s="79"/>
      <c r="AA55" s="85" t="s">
        <v>522</v>
      </c>
      <c r="AB55" s="79"/>
      <c r="AC55" s="79" t="b">
        <v>0</v>
      </c>
      <c r="AD55" s="79">
        <v>0</v>
      </c>
      <c r="AE55" s="85" t="s">
        <v>530</v>
      </c>
      <c r="AF55" s="79" t="b">
        <v>0</v>
      </c>
      <c r="AG55" s="79" t="s">
        <v>532</v>
      </c>
      <c r="AH55" s="79"/>
      <c r="AI55" s="85" t="s">
        <v>530</v>
      </c>
      <c r="AJ55" s="79" t="b">
        <v>0</v>
      </c>
      <c r="AK55" s="79">
        <v>3</v>
      </c>
      <c r="AL55" s="85" t="s">
        <v>530</v>
      </c>
      <c r="AM55" s="79" t="s">
        <v>540</v>
      </c>
      <c r="AN55" s="79" t="b">
        <v>0</v>
      </c>
      <c r="AO55" s="85" t="s">
        <v>522</v>
      </c>
      <c r="AP55" s="79" t="s">
        <v>542</v>
      </c>
      <c r="AQ55" s="79">
        <v>0</v>
      </c>
      <c r="AR55" s="79">
        <v>0</v>
      </c>
      <c r="AS55" s="79"/>
      <c r="AT55" s="79"/>
      <c r="AU55" s="79"/>
      <c r="AV55" s="79"/>
      <c r="AW55" s="79"/>
      <c r="AX55" s="79"/>
      <c r="AY55" s="79"/>
      <c r="AZ55" s="79"/>
      <c r="BA55">
        <v>3</v>
      </c>
      <c r="BB55" s="78" t="str">
        <f>REPLACE(INDEX(GroupVertices[Group],MATCH(Edges24[[#This Row],[Vertex 1]],GroupVertices[Vertex],0)),1,1,"")</f>
        <v>1</v>
      </c>
      <c r="BC55" s="78" t="str">
        <f>REPLACE(INDEX(GroupVertices[Group],MATCH(Edges24[[#This Row],[Vertex 2]],GroupVertices[Vertex],0)),1,1,"")</f>
        <v>1</v>
      </c>
      <c r="BD55" s="48">
        <v>1</v>
      </c>
      <c r="BE55" s="49">
        <v>2.5</v>
      </c>
      <c r="BF55" s="48">
        <v>0</v>
      </c>
      <c r="BG55" s="49">
        <v>0</v>
      </c>
      <c r="BH55" s="48">
        <v>0</v>
      </c>
      <c r="BI55" s="49">
        <v>0</v>
      </c>
      <c r="BJ55" s="48">
        <v>39</v>
      </c>
      <c r="BK55" s="49">
        <v>97.5</v>
      </c>
      <c r="BL55" s="48">
        <v>40</v>
      </c>
    </row>
    <row r="56" spans="1:64" ht="15">
      <c r="A56" s="64" t="s">
        <v>230</v>
      </c>
      <c r="B56" s="64" t="s">
        <v>230</v>
      </c>
      <c r="C56" s="65"/>
      <c r="D56" s="66"/>
      <c r="E56" s="67"/>
      <c r="F56" s="68"/>
      <c r="G56" s="65"/>
      <c r="H56" s="69"/>
      <c r="I56" s="70"/>
      <c r="J56" s="70"/>
      <c r="K56" s="34" t="s">
        <v>65</v>
      </c>
      <c r="L56" s="77">
        <v>104</v>
      </c>
      <c r="M56" s="77"/>
      <c r="N56" s="72"/>
      <c r="O56" s="79" t="s">
        <v>176</v>
      </c>
      <c r="P56" s="81">
        <v>43496.65556712963</v>
      </c>
      <c r="Q56" s="79" t="s">
        <v>301</v>
      </c>
      <c r="R56" s="82" t="s">
        <v>318</v>
      </c>
      <c r="S56" s="79" t="s">
        <v>331</v>
      </c>
      <c r="T56" s="79" t="s">
        <v>364</v>
      </c>
      <c r="U56" s="82" t="s">
        <v>387</v>
      </c>
      <c r="V56" s="82" t="s">
        <v>387</v>
      </c>
      <c r="W56" s="81">
        <v>43496.65556712963</v>
      </c>
      <c r="X56" s="82" t="s">
        <v>463</v>
      </c>
      <c r="Y56" s="79"/>
      <c r="Z56" s="79"/>
      <c r="AA56" s="85" t="s">
        <v>523</v>
      </c>
      <c r="AB56" s="79"/>
      <c r="AC56" s="79" t="b">
        <v>0</v>
      </c>
      <c r="AD56" s="79">
        <v>1</v>
      </c>
      <c r="AE56" s="85" t="s">
        <v>530</v>
      </c>
      <c r="AF56" s="79" t="b">
        <v>0</v>
      </c>
      <c r="AG56" s="79" t="s">
        <v>532</v>
      </c>
      <c r="AH56" s="79"/>
      <c r="AI56" s="85" t="s">
        <v>530</v>
      </c>
      <c r="AJ56" s="79" t="b">
        <v>0</v>
      </c>
      <c r="AK56" s="79">
        <v>1</v>
      </c>
      <c r="AL56" s="85" t="s">
        <v>530</v>
      </c>
      <c r="AM56" s="79" t="s">
        <v>540</v>
      </c>
      <c r="AN56" s="79" t="b">
        <v>0</v>
      </c>
      <c r="AO56" s="85" t="s">
        <v>523</v>
      </c>
      <c r="AP56" s="79" t="s">
        <v>542</v>
      </c>
      <c r="AQ56" s="79">
        <v>0</v>
      </c>
      <c r="AR56" s="79">
        <v>0</v>
      </c>
      <c r="AS56" s="79"/>
      <c r="AT56" s="79"/>
      <c r="AU56" s="79"/>
      <c r="AV56" s="79"/>
      <c r="AW56" s="79"/>
      <c r="AX56" s="79"/>
      <c r="AY56" s="79"/>
      <c r="AZ56" s="79"/>
      <c r="BA56">
        <v>3</v>
      </c>
      <c r="BB56" s="78" t="str">
        <f>REPLACE(INDEX(GroupVertices[Group],MATCH(Edges24[[#This Row],[Vertex 1]],GroupVertices[Vertex],0)),1,1,"")</f>
        <v>1</v>
      </c>
      <c r="BC56" s="78" t="str">
        <f>REPLACE(INDEX(GroupVertices[Group],MATCH(Edges24[[#This Row],[Vertex 2]],GroupVertices[Vertex],0)),1,1,"")</f>
        <v>1</v>
      </c>
      <c r="BD56" s="48">
        <v>2</v>
      </c>
      <c r="BE56" s="49">
        <v>5.714285714285714</v>
      </c>
      <c r="BF56" s="48">
        <v>0</v>
      </c>
      <c r="BG56" s="49">
        <v>0</v>
      </c>
      <c r="BH56" s="48">
        <v>0</v>
      </c>
      <c r="BI56" s="49">
        <v>0</v>
      </c>
      <c r="BJ56" s="48">
        <v>33</v>
      </c>
      <c r="BK56" s="49">
        <v>94.28571428571429</v>
      </c>
      <c r="BL56" s="48">
        <v>35</v>
      </c>
    </row>
    <row r="57" spans="1:64" ht="15">
      <c r="A57" s="64" t="s">
        <v>230</v>
      </c>
      <c r="B57" s="64" t="s">
        <v>230</v>
      </c>
      <c r="C57" s="65"/>
      <c r="D57" s="66"/>
      <c r="E57" s="67"/>
      <c r="F57" s="68"/>
      <c r="G57" s="65"/>
      <c r="H57" s="69"/>
      <c r="I57" s="70"/>
      <c r="J57" s="70"/>
      <c r="K57" s="34" t="s">
        <v>65</v>
      </c>
      <c r="L57" s="77">
        <v>105</v>
      </c>
      <c r="M57" s="77"/>
      <c r="N57" s="72"/>
      <c r="O57" s="79" t="s">
        <v>176</v>
      </c>
      <c r="P57" s="81">
        <v>43510.655590277776</v>
      </c>
      <c r="Q57" s="79" t="s">
        <v>302</v>
      </c>
      <c r="R57" s="82" t="s">
        <v>318</v>
      </c>
      <c r="S57" s="79" t="s">
        <v>331</v>
      </c>
      <c r="T57" s="79" t="s">
        <v>365</v>
      </c>
      <c r="U57" s="82" t="s">
        <v>388</v>
      </c>
      <c r="V57" s="82" t="s">
        <v>388</v>
      </c>
      <c r="W57" s="81">
        <v>43510.655590277776</v>
      </c>
      <c r="X57" s="82" t="s">
        <v>464</v>
      </c>
      <c r="Y57" s="79"/>
      <c r="Z57" s="79"/>
      <c r="AA57" s="85" t="s">
        <v>524</v>
      </c>
      <c r="AB57" s="79"/>
      <c r="AC57" s="79" t="b">
        <v>0</v>
      </c>
      <c r="AD57" s="79">
        <v>0</v>
      </c>
      <c r="AE57" s="85" t="s">
        <v>530</v>
      </c>
      <c r="AF57" s="79" t="b">
        <v>0</v>
      </c>
      <c r="AG57" s="79" t="s">
        <v>532</v>
      </c>
      <c r="AH57" s="79"/>
      <c r="AI57" s="85" t="s">
        <v>530</v>
      </c>
      <c r="AJ57" s="79" t="b">
        <v>0</v>
      </c>
      <c r="AK57" s="79">
        <v>1</v>
      </c>
      <c r="AL57" s="85" t="s">
        <v>530</v>
      </c>
      <c r="AM57" s="79" t="s">
        <v>540</v>
      </c>
      <c r="AN57" s="79" t="b">
        <v>0</v>
      </c>
      <c r="AO57" s="85" t="s">
        <v>524</v>
      </c>
      <c r="AP57" s="79" t="s">
        <v>176</v>
      </c>
      <c r="AQ57" s="79">
        <v>0</v>
      </c>
      <c r="AR57" s="79">
        <v>0</v>
      </c>
      <c r="AS57" s="79"/>
      <c r="AT57" s="79"/>
      <c r="AU57" s="79"/>
      <c r="AV57" s="79"/>
      <c r="AW57" s="79"/>
      <c r="AX57" s="79"/>
      <c r="AY57" s="79"/>
      <c r="AZ57" s="79"/>
      <c r="BA57">
        <v>3</v>
      </c>
      <c r="BB57" s="78" t="str">
        <f>REPLACE(INDEX(GroupVertices[Group],MATCH(Edges24[[#This Row],[Vertex 1]],GroupVertices[Vertex],0)),1,1,"")</f>
        <v>1</v>
      </c>
      <c r="BC57" s="78" t="str">
        <f>REPLACE(INDEX(GroupVertices[Group],MATCH(Edges24[[#This Row],[Vertex 2]],GroupVertices[Vertex],0)),1,1,"")</f>
        <v>1</v>
      </c>
      <c r="BD57" s="48">
        <v>1</v>
      </c>
      <c r="BE57" s="49">
        <v>2.9411764705882355</v>
      </c>
      <c r="BF57" s="48">
        <v>0</v>
      </c>
      <c r="BG57" s="49">
        <v>0</v>
      </c>
      <c r="BH57" s="48">
        <v>0</v>
      </c>
      <c r="BI57" s="49">
        <v>0</v>
      </c>
      <c r="BJ57" s="48">
        <v>33</v>
      </c>
      <c r="BK57" s="49">
        <v>97.05882352941177</v>
      </c>
      <c r="BL57" s="48">
        <v>34</v>
      </c>
    </row>
    <row r="58" spans="1:64" ht="15">
      <c r="A58" s="64" t="s">
        <v>233</v>
      </c>
      <c r="B58" s="64" t="s">
        <v>230</v>
      </c>
      <c r="C58" s="65"/>
      <c r="D58" s="66"/>
      <c r="E58" s="67"/>
      <c r="F58" s="68"/>
      <c r="G58" s="65"/>
      <c r="H58" s="69"/>
      <c r="I58" s="70"/>
      <c r="J58" s="70"/>
      <c r="K58" s="34" t="s">
        <v>65</v>
      </c>
      <c r="L58" s="77">
        <v>107</v>
      </c>
      <c r="M58" s="77"/>
      <c r="N58" s="72"/>
      <c r="O58" s="79" t="s">
        <v>252</v>
      </c>
      <c r="P58" s="81">
        <v>43510.75717592592</v>
      </c>
      <c r="Q58" s="79" t="s">
        <v>303</v>
      </c>
      <c r="R58" s="79"/>
      <c r="S58" s="79"/>
      <c r="T58" s="79" t="s">
        <v>366</v>
      </c>
      <c r="U58" s="79"/>
      <c r="V58" s="82" t="s">
        <v>409</v>
      </c>
      <c r="W58" s="81">
        <v>43510.75717592592</v>
      </c>
      <c r="X58" s="82" t="s">
        <v>465</v>
      </c>
      <c r="Y58" s="79"/>
      <c r="Z58" s="79"/>
      <c r="AA58" s="85" t="s">
        <v>525</v>
      </c>
      <c r="AB58" s="79"/>
      <c r="AC58" s="79" t="b">
        <v>0</v>
      </c>
      <c r="AD58" s="79">
        <v>0</v>
      </c>
      <c r="AE58" s="85" t="s">
        <v>530</v>
      </c>
      <c r="AF58" s="79" t="b">
        <v>0</v>
      </c>
      <c r="AG58" s="79" t="s">
        <v>532</v>
      </c>
      <c r="AH58" s="79"/>
      <c r="AI58" s="85" t="s">
        <v>530</v>
      </c>
      <c r="AJ58" s="79" t="b">
        <v>0</v>
      </c>
      <c r="AK58" s="79">
        <v>1</v>
      </c>
      <c r="AL58" s="85" t="s">
        <v>524</v>
      </c>
      <c r="AM58" s="79" t="s">
        <v>533</v>
      </c>
      <c r="AN58" s="79" t="b">
        <v>0</v>
      </c>
      <c r="AO58" s="85" t="s">
        <v>524</v>
      </c>
      <c r="AP58" s="79" t="s">
        <v>176</v>
      </c>
      <c r="AQ58" s="79">
        <v>0</v>
      </c>
      <c r="AR58" s="79">
        <v>0</v>
      </c>
      <c r="AS58" s="79"/>
      <c r="AT58" s="79"/>
      <c r="AU58" s="79"/>
      <c r="AV58" s="79"/>
      <c r="AW58" s="79"/>
      <c r="AX58" s="79"/>
      <c r="AY58" s="79"/>
      <c r="AZ58" s="79"/>
      <c r="BA58">
        <v>2</v>
      </c>
      <c r="BB58" s="78" t="str">
        <f>REPLACE(INDEX(GroupVertices[Group],MATCH(Edges24[[#This Row],[Vertex 1]],GroupVertices[Vertex],0)),1,1,"")</f>
        <v>2</v>
      </c>
      <c r="BC58" s="78" t="str">
        <f>REPLACE(INDEX(GroupVertices[Group],MATCH(Edges24[[#This Row],[Vertex 2]],GroupVertices[Vertex],0)),1,1,"")</f>
        <v>1</v>
      </c>
      <c r="BD58" s="48">
        <v>0</v>
      </c>
      <c r="BE58" s="49">
        <v>0</v>
      </c>
      <c r="BF58" s="48">
        <v>0</v>
      </c>
      <c r="BG58" s="49">
        <v>0</v>
      </c>
      <c r="BH58" s="48">
        <v>0</v>
      </c>
      <c r="BI58" s="49">
        <v>0</v>
      </c>
      <c r="BJ58" s="48">
        <v>20</v>
      </c>
      <c r="BK58" s="49">
        <v>100</v>
      </c>
      <c r="BL58" s="48">
        <v>20</v>
      </c>
    </row>
    <row r="59" spans="1:64" ht="15">
      <c r="A59" s="64" t="s">
        <v>233</v>
      </c>
      <c r="B59" s="64" t="s">
        <v>233</v>
      </c>
      <c r="C59" s="65"/>
      <c r="D59" s="66"/>
      <c r="E59" s="67"/>
      <c r="F59" s="68"/>
      <c r="G59" s="65"/>
      <c r="H59" s="69"/>
      <c r="I59" s="70"/>
      <c r="J59" s="70"/>
      <c r="K59" s="34" t="s">
        <v>65</v>
      </c>
      <c r="L59" s="77">
        <v>108</v>
      </c>
      <c r="M59" s="77"/>
      <c r="N59" s="72"/>
      <c r="O59" s="79" t="s">
        <v>176</v>
      </c>
      <c r="P59" s="81">
        <v>43503.77501157407</v>
      </c>
      <c r="Q59" s="79" t="s">
        <v>304</v>
      </c>
      <c r="R59" s="82" t="s">
        <v>325</v>
      </c>
      <c r="S59" s="79" t="s">
        <v>331</v>
      </c>
      <c r="T59" s="79" t="s">
        <v>367</v>
      </c>
      <c r="U59" s="82" t="s">
        <v>389</v>
      </c>
      <c r="V59" s="82" t="s">
        <v>389</v>
      </c>
      <c r="W59" s="81">
        <v>43503.77501157407</v>
      </c>
      <c r="X59" s="82" t="s">
        <v>466</v>
      </c>
      <c r="Y59" s="79"/>
      <c r="Z59" s="79"/>
      <c r="AA59" s="85" t="s">
        <v>526</v>
      </c>
      <c r="AB59" s="79"/>
      <c r="AC59" s="79" t="b">
        <v>0</v>
      </c>
      <c r="AD59" s="79">
        <v>1</v>
      </c>
      <c r="AE59" s="85" t="s">
        <v>530</v>
      </c>
      <c r="AF59" s="79" t="b">
        <v>0</v>
      </c>
      <c r="AG59" s="79" t="s">
        <v>532</v>
      </c>
      <c r="AH59" s="79"/>
      <c r="AI59" s="85" t="s">
        <v>530</v>
      </c>
      <c r="AJ59" s="79" t="b">
        <v>0</v>
      </c>
      <c r="AK59" s="79">
        <v>1</v>
      </c>
      <c r="AL59" s="85" t="s">
        <v>530</v>
      </c>
      <c r="AM59" s="79" t="s">
        <v>540</v>
      </c>
      <c r="AN59" s="79" t="b">
        <v>0</v>
      </c>
      <c r="AO59" s="85" t="s">
        <v>526</v>
      </c>
      <c r="AP59" s="79" t="s">
        <v>176</v>
      </c>
      <c r="AQ59" s="79">
        <v>0</v>
      </c>
      <c r="AR59" s="79">
        <v>0</v>
      </c>
      <c r="AS59" s="79"/>
      <c r="AT59" s="79"/>
      <c r="AU59" s="79"/>
      <c r="AV59" s="79"/>
      <c r="AW59" s="79"/>
      <c r="AX59" s="79"/>
      <c r="AY59" s="79"/>
      <c r="AZ59" s="79"/>
      <c r="BA59">
        <v>4</v>
      </c>
      <c r="BB59" s="78" t="str">
        <f>REPLACE(INDEX(GroupVertices[Group],MATCH(Edges24[[#This Row],[Vertex 1]],GroupVertices[Vertex],0)),1,1,"")</f>
        <v>2</v>
      </c>
      <c r="BC59" s="78" t="str">
        <f>REPLACE(INDEX(GroupVertices[Group],MATCH(Edges24[[#This Row],[Vertex 2]],GroupVertices[Vertex],0)),1,1,"")</f>
        <v>2</v>
      </c>
      <c r="BD59" s="48">
        <v>2</v>
      </c>
      <c r="BE59" s="49">
        <v>5.555555555555555</v>
      </c>
      <c r="BF59" s="48">
        <v>0</v>
      </c>
      <c r="BG59" s="49">
        <v>0</v>
      </c>
      <c r="BH59" s="48">
        <v>0</v>
      </c>
      <c r="BI59" s="49">
        <v>0</v>
      </c>
      <c r="BJ59" s="48">
        <v>34</v>
      </c>
      <c r="BK59" s="49">
        <v>94.44444444444444</v>
      </c>
      <c r="BL59" s="48">
        <v>36</v>
      </c>
    </row>
    <row r="60" spans="1:64" ht="15">
      <c r="A60" s="64" t="s">
        <v>233</v>
      </c>
      <c r="B60" s="64" t="s">
        <v>233</v>
      </c>
      <c r="C60" s="65"/>
      <c r="D60" s="66"/>
      <c r="E60" s="67"/>
      <c r="F60" s="68"/>
      <c r="G60" s="65"/>
      <c r="H60" s="69"/>
      <c r="I60" s="70"/>
      <c r="J60" s="70"/>
      <c r="K60" s="34" t="s">
        <v>65</v>
      </c>
      <c r="L60" s="77">
        <v>109</v>
      </c>
      <c r="M60" s="77"/>
      <c r="N60" s="72"/>
      <c r="O60" s="79" t="s">
        <v>176</v>
      </c>
      <c r="P60" s="81">
        <v>43509.673634259256</v>
      </c>
      <c r="Q60" s="79" t="s">
        <v>305</v>
      </c>
      <c r="R60" s="82" t="s">
        <v>325</v>
      </c>
      <c r="S60" s="79" t="s">
        <v>331</v>
      </c>
      <c r="T60" s="79" t="s">
        <v>368</v>
      </c>
      <c r="U60" s="82" t="s">
        <v>390</v>
      </c>
      <c r="V60" s="82" t="s">
        <v>390</v>
      </c>
      <c r="W60" s="81">
        <v>43509.673634259256</v>
      </c>
      <c r="X60" s="82" t="s">
        <v>467</v>
      </c>
      <c r="Y60" s="79"/>
      <c r="Z60" s="79"/>
      <c r="AA60" s="85" t="s">
        <v>527</v>
      </c>
      <c r="AB60" s="79"/>
      <c r="AC60" s="79" t="b">
        <v>0</v>
      </c>
      <c r="AD60" s="79">
        <v>0</v>
      </c>
      <c r="AE60" s="85" t="s">
        <v>530</v>
      </c>
      <c r="AF60" s="79" t="b">
        <v>0</v>
      </c>
      <c r="AG60" s="79" t="s">
        <v>532</v>
      </c>
      <c r="AH60" s="79"/>
      <c r="AI60" s="85" t="s">
        <v>530</v>
      </c>
      <c r="AJ60" s="79" t="b">
        <v>0</v>
      </c>
      <c r="AK60" s="79">
        <v>0</v>
      </c>
      <c r="AL60" s="85" t="s">
        <v>530</v>
      </c>
      <c r="AM60" s="79" t="s">
        <v>540</v>
      </c>
      <c r="AN60" s="79" t="b">
        <v>0</v>
      </c>
      <c r="AO60" s="85" t="s">
        <v>527</v>
      </c>
      <c r="AP60" s="79" t="s">
        <v>176</v>
      </c>
      <c r="AQ60" s="79">
        <v>0</v>
      </c>
      <c r="AR60" s="79">
        <v>0</v>
      </c>
      <c r="AS60" s="79"/>
      <c r="AT60" s="79"/>
      <c r="AU60" s="79"/>
      <c r="AV60" s="79"/>
      <c r="AW60" s="79"/>
      <c r="AX60" s="79"/>
      <c r="AY60" s="79"/>
      <c r="AZ60" s="79"/>
      <c r="BA60">
        <v>4</v>
      </c>
      <c r="BB60" s="78" t="str">
        <f>REPLACE(INDEX(GroupVertices[Group],MATCH(Edges24[[#This Row],[Vertex 1]],GroupVertices[Vertex],0)),1,1,"")</f>
        <v>2</v>
      </c>
      <c r="BC60" s="78" t="str">
        <f>REPLACE(INDEX(GroupVertices[Group],MATCH(Edges24[[#This Row],[Vertex 2]],GroupVertices[Vertex],0)),1,1,"")</f>
        <v>2</v>
      </c>
      <c r="BD60" s="48">
        <v>2</v>
      </c>
      <c r="BE60" s="49">
        <v>7.142857142857143</v>
      </c>
      <c r="BF60" s="48">
        <v>0</v>
      </c>
      <c r="BG60" s="49">
        <v>0</v>
      </c>
      <c r="BH60" s="48">
        <v>0</v>
      </c>
      <c r="BI60" s="49">
        <v>0</v>
      </c>
      <c r="BJ60" s="48">
        <v>26</v>
      </c>
      <c r="BK60" s="49">
        <v>92.85714285714286</v>
      </c>
      <c r="BL60" s="48">
        <v>28</v>
      </c>
    </row>
    <row r="61" spans="1:64" ht="15">
      <c r="A61" s="64" t="s">
        <v>233</v>
      </c>
      <c r="B61" s="64" t="s">
        <v>233</v>
      </c>
      <c r="C61" s="65"/>
      <c r="D61" s="66"/>
      <c r="E61" s="67"/>
      <c r="F61" s="68"/>
      <c r="G61" s="65"/>
      <c r="H61" s="69"/>
      <c r="I61" s="70"/>
      <c r="J61" s="70"/>
      <c r="K61" s="34" t="s">
        <v>65</v>
      </c>
      <c r="L61" s="77">
        <v>110</v>
      </c>
      <c r="M61" s="77"/>
      <c r="N61" s="72"/>
      <c r="O61" s="79" t="s">
        <v>176</v>
      </c>
      <c r="P61" s="81">
        <v>43515.84307870371</v>
      </c>
      <c r="Q61" s="79" t="s">
        <v>306</v>
      </c>
      <c r="R61" s="79" t="s">
        <v>326</v>
      </c>
      <c r="S61" s="79" t="s">
        <v>333</v>
      </c>
      <c r="T61" s="79" t="s">
        <v>369</v>
      </c>
      <c r="U61" s="82" t="s">
        <v>391</v>
      </c>
      <c r="V61" s="82" t="s">
        <v>391</v>
      </c>
      <c r="W61" s="81">
        <v>43515.84307870371</v>
      </c>
      <c r="X61" s="82" t="s">
        <v>468</v>
      </c>
      <c r="Y61" s="79"/>
      <c r="Z61" s="79"/>
      <c r="AA61" s="85" t="s">
        <v>528</v>
      </c>
      <c r="AB61" s="79"/>
      <c r="AC61" s="79" t="b">
        <v>0</v>
      </c>
      <c r="AD61" s="79">
        <v>0</v>
      </c>
      <c r="AE61" s="85" t="s">
        <v>530</v>
      </c>
      <c r="AF61" s="79" t="b">
        <v>0</v>
      </c>
      <c r="AG61" s="79" t="s">
        <v>532</v>
      </c>
      <c r="AH61" s="79"/>
      <c r="AI61" s="85" t="s">
        <v>530</v>
      </c>
      <c r="AJ61" s="79" t="b">
        <v>0</v>
      </c>
      <c r="AK61" s="79">
        <v>0</v>
      </c>
      <c r="AL61" s="85" t="s">
        <v>530</v>
      </c>
      <c r="AM61" s="79" t="s">
        <v>540</v>
      </c>
      <c r="AN61" s="79" t="b">
        <v>0</v>
      </c>
      <c r="AO61" s="85" t="s">
        <v>528</v>
      </c>
      <c r="AP61" s="79" t="s">
        <v>176</v>
      </c>
      <c r="AQ61" s="79">
        <v>0</v>
      </c>
      <c r="AR61" s="79">
        <v>0</v>
      </c>
      <c r="AS61" s="79"/>
      <c r="AT61" s="79"/>
      <c r="AU61" s="79"/>
      <c r="AV61" s="79"/>
      <c r="AW61" s="79"/>
      <c r="AX61" s="79"/>
      <c r="AY61" s="79"/>
      <c r="AZ61" s="79"/>
      <c r="BA61">
        <v>4</v>
      </c>
      <c r="BB61" s="78" t="str">
        <f>REPLACE(INDEX(GroupVertices[Group],MATCH(Edges24[[#This Row],[Vertex 1]],GroupVertices[Vertex],0)),1,1,"")</f>
        <v>2</v>
      </c>
      <c r="BC61" s="78" t="str">
        <f>REPLACE(INDEX(GroupVertices[Group],MATCH(Edges24[[#This Row],[Vertex 2]],GroupVertices[Vertex],0)),1,1,"")</f>
        <v>2</v>
      </c>
      <c r="BD61" s="48">
        <v>0</v>
      </c>
      <c r="BE61" s="49">
        <v>0</v>
      </c>
      <c r="BF61" s="48">
        <v>0</v>
      </c>
      <c r="BG61" s="49">
        <v>0</v>
      </c>
      <c r="BH61" s="48">
        <v>0</v>
      </c>
      <c r="BI61" s="49">
        <v>0</v>
      </c>
      <c r="BJ61" s="48">
        <v>37</v>
      </c>
      <c r="BK61" s="49">
        <v>100</v>
      </c>
      <c r="BL61" s="48">
        <v>37</v>
      </c>
    </row>
    <row r="62" spans="1:64" ht="15">
      <c r="A62" s="64" t="s">
        <v>233</v>
      </c>
      <c r="B62" s="64" t="s">
        <v>233</v>
      </c>
      <c r="C62" s="65"/>
      <c r="D62" s="66"/>
      <c r="E62" s="67"/>
      <c r="F62" s="68"/>
      <c r="G62" s="65"/>
      <c r="H62" s="69"/>
      <c r="I62" s="70"/>
      <c r="J62" s="70"/>
      <c r="K62" s="34" t="s">
        <v>65</v>
      </c>
      <c r="L62" s="77">
        <v>111</v>
      </c>
      <c r="M62" s="77"/>
      <c r="N62" s="72"/>
      <c r="O62" s="79" t="s">
        <v>176</v>
      </c>
      <c r="P62" s="81">
        <v>43515.97925925926</v>
      </c>
      <c r="Q62" s="79" t="s">
        <v>307</v>
      </c>
      <c r="R62" s="82" t="s">
        <v>325</v>
      </c>
      <c r="S62" s="79" t="s">
        <v>331</v>
      </c>
      <c r="T62" s="79" t="s">
        <v>370</v>
      </c>
      <c r="U62" s="82" t="s">
        <v>392</v>
      </c>
      <c r="V62" s="82" t="s">
        <v>392</v>
      </c>
      <c r="W62" s="81">
        <v>43515.97925925926</v>
      </c>
      <c r="X62" s="82" t="s">
        <v>469</v>
      </c>
      <c r="Y62" s="79"/>
      <c r="Z62" s="79"/>
      <c r="AA62" s="85" t="s">
        <v>529</v>
      </c>
      <c r="AB62" s="79"/>
      <c r="AC62" s="79" t="b">
        <v>0</v>
      </c>
      <c r="AD62" s="79">
        <v>0</v>
      </c>
      <c r="AE62" s="85" t="s">
        <v>530</v>
      </c>
      <c r="AF62" s="79" t="b">
        <v>0</v>
      </c>
      <c r="AG62" s="79" t="s">
        <v>532</v>
      </c>
      <c r="AH62" s="79"/>
      <c r="AI62" s="85" t="s">
        <v>530</v>
      </c>
      <c r="AJ62" s="79" t="b">
        <v>0</v>
      </c>
      <c r="AK62" s="79">
        <v>0</v>
      </c>
      <c r="AL62" s="85" t="s">
        <v>530</v>
      </c>
      <c r="AM62" s="79" t="s">
        <v>540</v>
      </c>
      <c r="AN62" s="79" t="b">
        <v>0</v>
      </c>
      <c r="AO62" s="85" t="s">
        <v>529</v>
      </c>
      <c r="AP62" s="79" t="s">
        <v>176</v>
      </c>
      <c r="AQ62" s="79">
        <v>0</v>
      </c>
      <c r="AR62" s="79">
        <v>0</v>
      </c>
      <c r="AS62" s="79"/>
      <c r="AT62" s="79"/>
      <c r="AU62" s="79"/>
      <c r="AV62" s="79"/>
      <c r="AW62" s="79"/>
      <c r="AX62" s="79"/>
      <c r="AY62" s="79"/>
      <c r="AZ62" s="79"/>
      <c r="BA62">
        <v>4</v>
      </c>
      <c r="BB62" s="78" t="str">
        <f>REPLACE(INDEX(GroupVertices[Group],MATCH(Edges24[[#This Row],[Vertex 1]],GroupVertices[Vertex],0)),1,1,"")</f>
        <v>2</v>
      </c>
      <c r="BC62" s="78" t="str">
        <f>REPLACE(INDEX(GroupVertices[Group],MATCH(Edges24[[#This Row],[Vertex 2]],GroupVertices[Vertex],0)),1,1,"")</f>
        <v>2</v>
      </c>
      <c r="BD62" s="48">
        <v>2</v>
      </c>
      <c r="BE62" s="49">
        <v>10.526315789473685</v>
      </c>
      <c r="BF62" s="48">
        <v>0</v>
      </c>
      <c r="BG62" s="49">
        <v>0</v>
      </c>
      <c r="BH62" s="48">
        <v>0</v>
      </c>
      <c r="BI62" s="49">
        <v>0</v>
      </c>
      <c r="BJ62" s="48">
        <v>17</v>
      </c>
      <c r="BK62" s="49">
        <v>89.47368421052632</v>
      </c>
      <c r="BL62" s="48">
        <v>19</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hyperlinks>
    <hyperlink ref="R12" r:id="rId1" display="https://twitter.com/i/web/status/1093894940025937920"/>
    <hyperlink ref="R16" r:id="rId2" display="https://www.optimonk.com/blog/case-study-how-ensembleiq-com-got-40-increase-in-lead-generation/?utm_campaign=case-study-how-ensembleiqcom-got-40-increase-in-lead-generation&amp;utm_medium=social_link&amp;utm_source=missinglettr"/>
    <hyperlink ref="R18" r:id="rId3" display="http://mobileenterprise.edgl.com/news/Measuring-Mobile-Engagement-of-Super-Bowl-XLIX-98032"/>
    <hyperlink ref="R19" r:id="rId4" display="http://mobileenterprise.edgl.com/news/Measuring-Mobile-Engagement-of-Super-Bowl-XLIX-98032"/>
    <hyperlink ref="R20" r:id="rId5" display="https://twitter.com/i/web/status/1095020629474996224"/>
    <hyperlink ref="R23" r:id="rId6" display="https://www.nxtbook.com/nxtbooks/ensembleiq/pg_201902/index.php#/2"/>
    <hyperlink ref="R26" r:id="rId7" display="https://www.nxtbook.com/nxtbooks/ensembleiq/conveniencestorenews_201902/index.php#/1"/>
    <hyperlink ref="R27" r:id="rId8" display="https://twitter.com/i/web/status/1095738313783291904"/>
    <hyperlink ref="R28" r:id="rId9" display="https://twitter.com/i/web/status/1093894953640644608"/>
    <hyperlink ref="R31" r:id="rId10" display="https://twitter.com/i/web/status/1093923918002311168"/>
    <hyperlink ref="R33" r:id="rId11" display="https://events.ensembleiq.com/rcas-2019"/>
    <hyperlink ref="R35" r:id="rId12" display="https://events.ensembleiq.com/rcas-2019"/>
    <hyperlink ref="R36" r:id="rId13" display="https://events.ensembleiq.com/rcas-2019/208595"/>
    <hyperlink ref="R38" r:id="rId14" display="https://www.nxtbook.com/nxtbooks/ensembleiq/pg_201902/index.php#/80"/>
    <hyperlink ref="R40" r:id="rId15" display="https://lnkd.in/dCKWHts"/>
    <hyperlink ref="R44" r:id="rId16" display="https://twitter.com/i/web/status/1095431355960360960"/>
    <hyperlink ref="R45" r:id="rId17" display="https://twitter.com/i/web/status/1097998265839173633"/>
    <hyperlink ref="R49" r:id="rId18" display="https://twitter.com/i/web/status/1093889846244970496"/>
    <hyperlink ref="R50" r:id="rId19" display="https://twitter.com/i/web/status/1093909609931304960"/>
    <hyperlink ref="R51" r:id="rId20" display="https://events.ensembleiq.com/rcas-2019"/>
    <hyperlink ref="R54" r:id="rId21" display="https://events.ensembleiq.com/rcas-2019"/>
    <hyperlink ref="R55" r:id="rId22" display="https://events.ensembleiq.com/rcas-2019"/>
    <hyperlink ref="R56" r:id="rId23" display="https://events.ensembleiq.com/rcas-2019/208595"/>
    <hyperlink ref="R57" r:id="rId24" display="https://events.ensembleiq.com/rcas-2019/208595"/>
    <hyperlink ref="R59" r:id="rId25" display="https://events.ensembleiq.com/p2plu-bootcamp"/>
    <hyperlink ref="R60" r:id="rId26" display="https://events.ensembleiq.com/p2plu-bootcamp"/>
    <hyperlink ref="R62" r:id="rId27" display="https://events.ensembleiq.com/p2plu-bootcamp"/>
    <hyperlink ref="U11" r:id="rId28" display="https://pbs.twimg.com/media/DywtvnwV4AA8oE7.jpg"/>
    <hyperlink ref="U16" r:id="rId29" display="https://pbs.twimg.com/media/Dy85kRJXgAATazH.jpg"/>
    <hyperlink ref="U23" r:id="rId30" display="https://pbs.twimg.com/media/DzTwhp3U0AAjfnD.jpg"/>
    <hyperlink ref="U26" r:id="rId31" display="https://pbs.twimg.com/media/DzdRQ8QWkAACMXh.jpg"/>
    <hyperlink ref="U29" r:id="rId32" display="https://pbs.twimg.com/media/Dy5QRw5V4AAqVI_.jpg"/>
    <hyperlink ref="U30" r:id="rId33" display="https://pbs.twimg.com/media/Dy5g3vmU8AADN0m.jpg"/>
    <hyperlink ref="U33" r:id="rId34" display="https://pbs.twimg.com/media/Dy0FEs1XcAA_h_6.jpg"/>
    <hyperlink ref="U35" r:id="rId35" display="https://pbs.twimg.com/media/DzTTrDqXgAED2WJ.jpg"/>
    <hyperlink ref="U36" r:id="rId36" display="https://pbs.twimg.com/media/DzS-nLhXQAErVba.jpg"/>
    <hyperlink ref="U38" r:id="rId37" display="https://pbs.twimg.com/tweet_video_thumb/DzyBiJdW0AImg59.jpg"/>
    <hyperlink ref="U40" r:id="rId38" display="https://pbs.twimg.com/media/DzJLemKX4AAG5yG.jpg"/>
    <hyperlink ref="U41" r:id="rId39" display="https://pbs.twimg.com/media/DywtvnwV4AA8oE7.jpg"/>
    <hyperlink ref="U42" r:id="rId40" display="https://pbs.twimg.com/media/Dyz58CfU0AEEEXj.jpg"/>
    <hyperlink ref="U43" r:id="rId41" display="https://pbs.twimg.com/media/Dyz-6cBUYAEmbul.jpg"/>
    <hyperlink ref="U51" r:id="rId42" display="https://pbs.twimg.com/media/DzeprxBWkAIkLpK.jpg"/>
    <hyperlink ref="U54" r:id="rId43" display="https://pbs.twimg.com/media/DzvbXb1W0AE335f.jpg"/>
    <hyperlink ref="U55" r:id="rId44" display="https://pbs.twimg.com/media/DyqDf4AX0AA-xoj.jpg"/>
    <hyperlink ref="U56" r:id="rId45" display="https://pbs.twimg.com/media/DyQB8b2X0AAsuOR.jpg"/>
    <hyperlink ref="U57" r:id="rId46" display="https://pbs.twimg.com/media/DzYINSFX4AUMl-g.jpg"/>
    <hyperlink ref="U59" r:id="rId47" display="https://pbs.twimg.com/media/Dy0scSOXcAAjJnN.jpg"/>
    <hyperlink ref="U60" r:id="rId48" display="https://pbs.twimg.com/media/DzTEkWfX4AEh4xB.jpg"/>
    <hyperlink ref="U61" r:id="rId49" display="https://pbs.twimg.com/media/Dzy183KX0AEI4KM.jpg"/>
    <hyperlink ref="U62" r:id="rId50" display="https://pbs.twimg.com/media/Dzzi1cQWwAAyUg0.jpg"/>
    <hyperlink ref="V3" r:id="rId51" display="http://pbs.twimg.com/profile_images/1741390932/Typewriter_normal.jpg"/>
    <hyperlink ref="V4" r:id="rId52" display="http://pbs.twimg.com/profile_images/1062167637487022081/ty_uNdI9_normal.jpg"/>
    <hyperlink ref="V5" r:id="rId53" display="http://pbs.twimg.com/profile_images/1062167637487022081/ty_uNdI9_normal.jpg"/>
    <hyperlink ref="V6" r:id="rId54" display="http://pbs.twimg.com/profile_images/1095685997894029312/SuyDdSdJ_normal.jpg"/>
    <hyperlink ref="V7" r:id="rId55" display="http://pbs.twimg.com/profile_images/723584373556174848/kb8vEhbq_normal.jpg"/>
    <hyperlink ref="V8" r:id="rId56" display="http://pbs.twimg.com/profile_images/723584373556174848/kb8vEhbq_normal.jpg"/>
    <hyperlink ref="V9" r:id="rId57" display="http://pbs.twimg.com/profile_images/723584373556174848/kb8vEhbq_normal.jpg"/>
    <hyperlink ref="V10" r:id="rId58" display="http://pbs.twimg.com/profile_images/905117876398555138/733gCIHj_normal.jpg"/>
    <hyperlink ref="V11" r:id="rId59" display="https://pbs.twimg.com/media/DywtvnwV4AA8oE7.jpg"/>
    <hyperlink ref="V12" r:id="rId60" display="http://pbs.twimg.com/profile_images/723584373556174848/kb8vEhbq_normal.jpg"/>
    <hyperlink ref="V13" r:id="rId61" display="http://pbs.twimg.com/profile_images/723584373556174848/kb8vEhbq_normal.jpg"/>
    <hyperlink ref="V14" r:id="rId62" display="http://pbs.twimg.com/profile_images/723584373556174848/kb8vEhbq_normal.jpg"/>
    <hyperlink ref="V15" r:id="rId63" display="http://abs.twimg.com/sticky/default_profile_images/default_profile_normal.png"/>
    <hyperlink ref="V16" r:id="rId64" display="https://pbs.twimg.com/media/Dy85kRJXgAATazH.jpg"/>
    <hyperlink ref="V17" r:id="rId65" display="http://pbs.twimg.com/profile_images/511238431112851456/ZkDgqGXK_normal.png"/>
    <hyperlink ref="V18" r:id="rId66" display="http://pbs.twimg.com/profile_images/998487985950609408/hWPkG7sy_normal.jpg"/>
    <hyperlink ref="V19" r:id="rId67" display="http://pbs.twimg.com/profile_images/998487985950609408/hWPkG7sy_normal.jpg"/>
    <hyperlink ref="V20" r:id="rId68" display="http://pbs.twimg.com/profile_images/1086009795478319104/X1U6Oa6H_normal.jpg"/>
    <hyperlink ref="V21" r:id="rId69" display="http://pbs.twimg.com/profile_images/470571129967751168/MD6KDHWR_normal.jpeg"/>
    <hyperlink ref="V22" r:id="rId70" display="http://pbs.twimg.com/profile_images/1095411143236034562/QnKVf5k8_normal.jpg"/>
    <hyperlink ref="V23" r:id="rId71" display="https://pbs.twimg.com/media/DzTwhp3U0AAjfnD.jpg"/>
    <hyperlink ref="V24" r:id="rId72" display="http://pbs.twimg.com/profile_images/879541226961285120/jQ3mMbuY_normal.jpg"/>
    <hyperlink ref="V25" r:id="rId73" display="http://pbs.twimg.com/profile_images/933442473455706112/gp9DOtSx_normal.jpg"/>
    <hyperlink ref="V26" r:id="rId74" display="https://pbs.twimg.com/media/DzdRQ8QWkAACMXh.jpg"/>
    <hyperlink ref="V27" r:id="rId75" display="http://pbs.twimg.com/profile_images/788297097166618624/HDpOiYPc_normal.jpg"/>
    <hyperlink ref="V28" r:id="rId76" display="http://pbs.twimg.com/profile_images/785535689819561984/X5KiijPc_normal.jpg"/>
    <hyperlink ref="V29" r:id="rId77" display="https://pbs.twimg.com/media/Dy5QRw5V4AAqVI_.jpg"/>
    <hyperlink ref="V30" r:id="rId78" display="https://pbs.twimg.com/media/Dy5g3vmU8AADN0m.jpg"/>
    <hyperlink ref="V31" r:id="rId79" display="http://pbs.twimg.com/profile_images/905117876398555138/733gCIHj_normal.jpg"/>
    <hyperlink ref="V32" r:id="rId80" display="http://pbs.twimg.com/profile_images/785535689819561984/X5KiijPc_normal.jpg"/>
    <hyperlink ref="V33" r:id="rId81" display="https://pbs.twimg.com/media/Dy0FEs1XcAA_h_6.jpg"/>
    <hyperlink ref="V34" r:id="rId82" display="http://pbs.twimg.com/profile_images/785535689819561984/X5KiijPc_normal.jpg"/>
    <hyperlink ref="V35" r:id="rId83" display="https://pbs.twimg.com/media/DzTTrDqXgAED2WJ.jpg"/>
    <hyperlink ref="V36" r:id="rId84" display="https://pbs.twimg.com/media/DzS-nLhXQAErVba.jpg"/>
    <hyperlink ref="V37" r:id="rId85" display="http://pbs.twimg.com/profile_images/785535689819561984/X5KiijPc_normal.jpg"/>
    <hyperlink ref="V38" r:id="rId86" display="https://pbs.twimg.com/tweet_video_thumb/DzyBiJdW0AImg59.jpg"/>
    <hyperlink ref="V39" r:id="rId87" display="http://pbs.twimg.com/profile_images/785535689819561984/X5KiijPc_normal.jpg"/>
    <hyperlink ref="V40" r:id="rId88" display="https://pbs.twimg.com/media/DzJLemKX4AAG5yG.jpg"/>
    <hyperlink ref="V41" r:id="rId89" display="https://pbs.twimg.com/media/DywtvnwV4AA8oE7.jpg"/>
    <hyperlink ref="V42" r:id="rId90" display="https://pbs.twimg.com/media/Dyz58CfU0AEEEXj.jpg"/>
    <hyperlink ref="V43" r:id="rId91" display="https://pbs.twimg.com/media/Dyz-6cBUYAEmbul.jpg"/>
    <hyperlink ref="V44" r:id="rId92" display="http://pbs.twimg.com/profile_images/763785096436461568/Gmu9I3qZ_normal.jpg"/>
    <hyperlink ref="V45" r:id="rId93" display="http://pbs.twimg.com/profile_images/763785096436461568/Gmu9I3qZ_normal.jpg"/>
    <hyperlink ref="V46" r:id="rId94" display="http://pbs.twimg.com/profile_images/877962175997812736/iyfQEmTp_normal.jpg"/>
    <hyperlink ref="V47" r:id="rId95" display="http://pbs.twimg.com/profile_images/785535689819561984/X5KiijPc_normal.jpg"/>
    <hyperlink ref="V48" r:id="rId96" display="http://pbs.twimg.com/profile_images/785535689819561984/X5KiijPc_normal.jpg"/>
    <hyperlink ref="V49" r:id="rId97" display="http://pbs.twimg.com/profile_images/785535689819561984/X5KiijPc_normal.jpg"/>
    <hyperlink ref="V50" r:id="rId98" display="http://pbs.twimg.com/profile_images/785535689819561984/X5KiijPc_normal.jpg"/>
    <hyperlink ref="V51" r:id="rId99" display="https://pbs.twimg.com/media/DzeprxBWkAIkLpK.jpg"/>
    <hyperlink ref="V52" r:id="rId100" display="http://pbs.twimg.com/profile_images/785535689819561984/X5KiijPc_normal.jpg"/>
    <hyperlink ref="V53" r:id="rId101" display="http://pbs.twimg.com/profile_images/785535689819561984/X5KiijPc_normal.jpg"/>
    <hyperlink ref="V54" r:id="rId102" display="https://pbs.twimg.com/media/DzvbXb1W0AE335f.jpg"/>
    <hyperlink ref="V55" r:id="rId103" display="https://pbs.twimg.com/media/DyqDf4AX0AA-xoj.jpg"/>
    <hyperlink ref="V56" r:id="rId104" display="https://pbs.twimg.com/media/DyQB8b2X0AAsuOR.jpg"/>
    <hyperlink ref="V57" r:id="rId105" display="https://pbs.twimg.com/media/DzYINSFX4AUMl-g.jpg"/>
    <hyperlink ref="V58" r:id="rId106" display="http://pbs.twimg.com/profile_images/877962175997812736/iyfQEmTp_normal.jpg"/>
    <hyperlink ref="V59" r:id="rId107" display="https://pbs.twimg.com/media/Dy0scSOXcAAjJnN.jpg"/>
    <hyperlink ref="V60" r:id="rId108" display="https://pbs.twimg.com/media/DzTEkWfX4AEh4xB.jpg"/>
    <hyperlink ref="V61" r:id="rId109" display="https://pbs.twimg.com/media/Dzy183KX0AEI4KM.jpg"/>
    <hyperlink ref="V62" r:id="rId110" display="https://pbs.twimg.com/media/Dzzi1cQWwAAyUg0.jpg"/>
    <hyperlink ref="X3" r:id="rId111" display="https://twitter.com/#!/isitgametimeyet/status/1093641100290637824"/>
    <hyperlink ref="X4" r:id="rId112" display="https://twitter.com/#!/akicmo/status/1093925302831476736"/>
    <hyperlink ref="X5" r:id="rId113" display="https://twitter.com/#!/akicmo/status/1093925327380705280"/>
    <hyperlink ref="X6" r:id="rId114" display="https://twitter.com/#!/omnitalk/status/1093636270297878529"/>
    <hyperlink ref="X7" r:id="rId115" display="https://twitter.com/#!/mk_akitech/status/1093561028179361792"/>
    <hyperlink ref="X8" r:id="rId116" display="https://twitter.com/#!/mk_akitech/status/1093599588831948800"/>
    <hyperlink ref="X9" r:id="rId117" display="https://twitter.com/#!/mk_akitech/status/1093600496999378945"/>
    <hyperlink ref="X10" r:id="rId118" display="https://twitter.com/#!/akiunlocks/status/1093911714536386561"/>
    <hyperlink ref="X11" r:id="rId119" display="https://twitter.com/#!/mk_akitech/status/1093600555392532480"/>
    <hyperlink ref="X12" r:id="rId120" display="https://twitter.com/#!/mk_akitech/status/1093894940025937920"/>
    <hyperlink ref="X13" r:id="rId121" display="https://twitter.com/#!/mk_akitech/status/1093895458303418368"/>
    <hyperlink ref="X14" r:id="rId122" display="https://twitter.com/#!/mk_akitech/status/1093925823013359616"/>
    <hyperlink ref="X15" r:id="rId123" display="https://twitter.com/#!/lgricksliney/status/1094249837044871169"/>
    <hyperlink ref="X16" r:id="rId124" display="https://twitter.com/#!/optimonk1/status/1094156531082383360"/>
    <hyperlink ref="X17" r:id="rId125" display="https://twitter.com/#!/digestwordpress/status/1094330845844783104"/>
    <hyperlink ref="X18" r:id="rId126" display="https://twitter.com/#!/lukethecoleman/status/562260556988841985"/>
    <hyperlink ref="X19" r:id="rId127" display="https://twitter.com/#!/lukethecoleman/status/1095225295181889537"/>
    <hyperlink ref="X20" r:id="rId128" display="https://twitter.com/#!/spring_global/status/1095020629474996224"/>
    <hyperlink ref="X21" r:id="rId129" display="https://twitter.com/#!/javibocapalma/status/1095300176594509830"/>
    <hyperlink ref="X22" r:id="rId130" display="https://twitter.com/#!/dujkamadison/status/1095742915018743810"/>
    <hyperlink ref="X23" r:id="rId131" display="https://twitter.com/#!/jimdudlicek/status/1095765083454619650"/>
    <hyperlink ref="X24" r:id="rId132" display="https://twitter.com/#!/mejeurhaas/status/1095782757995732992"/>
    <hyperlink ref="X25" r:id="rId133" display="https://twitter.com/#!/benrund/status/1095919703510388737"/>
    <hyperlink ref="X26" r:id="rId134" display="https://twitter.com/#!/lizerk/status/1096434406124863488"/>
    <hyperlink ref="X27" r:id="rId135" display="https://twitter.com/#!/riversandmdm/status/1095738313783291904"/>
    <hyperlink ref="X28" r:id="rId136" display="https://twitter.com/#!/simoneknaap/status/1093894953640644608"/>
    <hyperlink ref="X29" r:id="rId137" display="https://twitter.com/#!/simoneknaap/status/1093900031852199936"/>
    <hyperlink ref="X30" r:id="rId138" display="https://twitter.com/#!/simoneknaap/status/1093918276441251841"/>
    <hyperlink ref="X31" r:id="rId139" display="https://twitter.com/#!/akiunlocks/status/1093923918002311168"/>
    <hyperlink ref="X32" r:id="rId140" display="https://twitter.com/#!/simoneknaap/status/1093924128615251968"/>
    <hyperlink ref="X33" r:id="rId141" display="https://twitter.com/#!/cgtmagazine/status/1093535865786257410"/>
    <hyperlink ref="X34" r:id="rId142" display="https://twitter.com/#!/simoneknaap/status/1093548959170203649"/>
    <hyperlink ref="X35" r:id="rId143" display="https://twitter.com/#!/simoneknaap/status/1095733348742381569"/>
    <hyperlink ref="X36" r:id="rId144" display="https://twitter.com/#!/cgtmagazine/status/1095710191121846272"/>
    <hyperlink ref="X37" r:id="rId145" display="https://twitter.com/#!/simoneknaap/status/1096031006501584897"/>
    <hyperlink ref="X38" r:id="rId146" display="https://twitter.com/#!/sap_cp/status/1097894859485130757"/>
    <hyperlink ref="X39" r:id="rId147" display="https://twitter.com/#!/simoneknaap/status/1095187746371584001"/>
    <hyperlink ref="X40" r:id="rId148" display="https://twitter.com/#!/ensembleiq/status/1095020650127867906"/>
    <hyperlink ref="X41" r:id="rId149" display="https://twitter.com/#!/simoneknaap/status/1093299118041108481"/>
    <hyperlink ref="X42" r:id="rId150" display="https://twitter.com/#!/simoneknaap/status/1093523625871843330"/>
    <hyperlink ref="X43" r:id="rId151" display="https://twitter.com/#!/simoneknaap/status/1093529106271125504"/>
    <hyperlink ref="X44" r:id="rId152" display="https://twitter.com/#!/ensembleiq/status/1095431355960360960"/>
    <hyperlink ref="X45" r:id="rId153" display="https://twitter.com/#!/ensembleiq/status/1097998265839173633"/>
    <hyperlink ref="X46" r:id="rId154" display="https://twitter.com/#!/path2purchaseiq/status/1093609662132510720"/>
    <hyperlink ref="X47" r:id="rId155" display="https://twitter.com/#!/simoneknaap/status/1093585954428862465"/>
    <hyperlink ref="X48" r:id="rId156" display="https://twitter.com/#!/simoneknaap/status/1093738193864876032"/>
    <hyperlink ref="X49" r:id="rId157" display="https://twitter.com/#!/simoneknaap/status/1093889846244970496"/>
    <hyperlink ref="X50" r:id="rId158" display="https://twitter.com/#!/simoneknaap/status/1093909609931304960"/>
    <hyperlink ref="X51" r:id="rId159" display="https://twitter.com/#!/simoneknaap/status/1096531605932388352"/>
    <hyperlink ref="X52" r:id="rId160" display="https://twitter.com/#!/simoneknaap/status/1097545279086227456"/>
    <hyperlink ref="X53" r:id="rId161" display="https://twitter.com/#!/simoneknaap/status/1097634368531689473"/>
    <hyperlink ref="X54" r:id="rId162" display="https://twitter.com/#!/simoneknaap/status/1097712131485634560"/>
    <hyperlink ref="X55" r:id="rId163" display="https://twitter.com/#!/cgtmagazine/status/1092830444721225736"/>
    <hyperlink ref="X56" r:id="rId164" display="https://twitter.com/#!/cgtmagazine/status/1090999149204594688"/>
    <hyperlink ref="X57" r:id="rId165" display="https://twitter.com/#!/cgtmagazine/status/1096072585530482693"/>
    <hyperlink ref="X58" r:id="rId166" display="https://twitter.com/#!/path2purchaseiq/status/1096109399251341313"/>
    <hyperlink ref="X59" r:id="rId167" display="https://twitter.com/#!/path2purchaseiq/status/1093579150378582016"/>
    <hyperlink ref="X60" r:id="rId168" display="https://twitter.com/#!/path2purchaseiq/status/1095716739822825473"/>
    <hyperlink ref="X61" r:id="rId169" display="https://twitter.com/#!/path2purchaseiq/status/1097952468028280832"/>
    <hyperlink ref="X62" r:id="rId170" display="https://twitter.com/#!/path2purchaseiq/status/1098001818318262272"/>
    <hyperlink ref="AZ23" r:id="rId171" display="https://api.twitter.com/1.1/geo/id/01df0964763e9f17.json"/>
  </hyperlinks>
  <printOptions/>
  <pageMargins left="0.7" right="0.7" top="0.75" bottom="0.75" header="0.3" footer="0.3"/>
  <pageSetup horizontalDpi="600" verticalDpi="600" orientation="portrait" r:id="rId175"/>
  <legacyDrawing r:id="rId173"/>
  <tableParts>
    <tablePart r:id="rId17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1425</v>
      </c>
      <c r="B1" s="13" t="s">
        <v>34</v>
      </c>
    </row>
    <row r="2" spans="1:2" ht="15">
      <c r="A2" s="114" t="s">
        <v>229</v>
      </c>
      <c r="B2" s="78">
        <v>559.366667</v>
      </c>
    </row>
    <row r="3" spans="1:2" ht="15">
      <c r="A3" s="114" t="s">
        <v>215</v>
      </c>
      <c r="B3" s="78">
        <v>252.266667</v>
      </c>
    </row>
    <row r="4" spans="1:2" ht="15">
      <c r="A4" s="114" t="s">
        <v>240</v>
      </c>
      <c r="B4" s="78">
        <v>208</v>
      </c>
    </row>
    <row r="5" spans="1:2" ht="15">
      <c r="A5" s="114" t="s">
        <v>231</v>
      </c>
      <c r="B5" s="78">
        <v>56</v>
      </c>
    </row>
    <row r="6" spans="1:2" ht="15">
      <c r="A6" s="114" t="s">
        <v>232</v>
      </c>
      <c r="B6" s="78">
        <v>37</v>
      </c>
    </row>
    <row r="7" spans="1:2" ht="15">
      <c r="A7" s="114" t="s">
        <v>233</v>
      </c>
      <c r="B7" s="78">
        <v>36.666667</v>
      </c>
    </row>
    <row r="8" spans="1:2" ht="15">
      <c r="A8" s="114" t="s">
        <v>230</v>
      </c>
      <c r="B8" s="78">
        <v>15.8</v>
      </c>
    </row>
    <row r="9" spans="1:2" ht="15">
      <c r="A9" s="114" t="s">
        <v>228</v>
      </c>
      <c r="B9" s="78">
        <v>10</v>
      </c>
    </row>
    <row r="10" spans="1:2" ht="15">
      <c r="A10" s="114" t="s">
        <v>216</v>
      </c>
      <c r="B10" s="78">
        <v>7.8</v>
      </c>
    </row>
    <row r="11" spans="1:2" ht="15">
      <c r="A11" s="114" t="s">
        <v>235</v>
      </c>
      <c r="B11" s="78">
        <v>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1427</v>
      </c>
      <c r="B25" t="s">
        <v>1426</v>
      </c>
    </row>
    <row r="26" spans="1:2" ht="15">
      <c r="A26" s="125" t="s">
        <v>1429</v>
      </c>
      <c r="B26" s="3"/>
    </row>
    <row r="27" spans="1:2" ht="15">
      <c r="A27" s="126" t="s">
        <v>1430</v>
      </c>
      <c r="B27" s="3"/>
    </row>
    <row r="28" spans="1:2" ht="15">
      <c r="A28" s="127" t="s">
        <v>1431</v>
      </c>
      <c r="B28" s="3"/>
    </row>
    <row r="29" spans="1:2" ht="15">
      <c r="A29" s="128" t="s">
        <v>1432</v>
      </c>
      <c r="B29" s="3">
        <v>1</v>
      </c>
    </row>
    <row r="30" spans="1:2" ht="15">
      <c r="A30" s="125" t="s">
        <v>1272</v>
      </c>
      <c r="B30" s="3"/>
    </row>
    <row r="31" spans="1:2" ht="15">
      <c r="A31" s="126" t="s">
        <v>1433</v>
      </c>
      <c r="B31" s="3"/>
    </row>
    <row r="32" spans="1:2" ht="15">
      <c r="A32" s="127" t="s">
        <v>1434</v>
      </c>
      <c r="B32" s="3"/>
    </row>
    <row r="33" spans="1:2" ht="15">
      <c r="A33" s="128" t="s">
        <v>1435</v>
      </c>
      <c r="B33" s="3">
        <v>1</v>
      </c>
    </row>
    <row r="34" spans="1:2" ht="15">
      <c r="A34" s="126" t="s">
        <v>1430</v>
      </c>
      <c r="B34" s="3"/>
    </row>
    <row r="35" spans="1:2" ht="15">
      <c r="A35" s="127" t="s">
        <v>1436</v>
      </c>
      <c r="B35" s="3"/>
    </row>
    <row r="36" spans="1:2" ht="15">
      <c r="A36" s="128" t="s">
        <v>1437</v>
      </c>
      <c r="B36" s="3">
        <v>1</v>
      </c>
    </row>
    <row r="37" spans="1:2" ht="15">
      <c r="A37" s="127" t="s">
        <v>1438</v>
      </c>
      <c r="B37" s="3"/>
    </row>
    <row r="38" spans="1:2" ht="15">
      <c r="A38" s="128" t="s">
        <v>1439</v>
      </c>
      <c r="B38" s="3">
        <v>1</v>
      </c>
    </row>
    <row r="39" spans="1:2" ht="15">
      <c r="A39" s="128" t="s">
        <v>1432</v>
      </c>
      <c r="B39" s="3">
        <v>1</v>
      </c>
    </row>
    <row r="40" spans="1:2" ht="15">
      <c r="A40" s="128" t="s">
        <v>1435</v>
      </c>
      <c r="B40" s="3">
        <v>2</v>
      </c>
    </row>
    <row r="41" spans="1:2" ht="15">
      <c r="A41" s="128" t="s">
        <v>1440</v>
      </c>
      <c r="B41" s="3">
        <v>1</v>
      </c>
    </row>
    <row r="42" spans="1:2" ht="15">
      <c r="A42" s="128" t="s">
        <v>1437</v>
      </c>
      <c r="B42" s="3">
        <v>1</v>
      </c>
    </row>
    <row r="43" spans="1:2" ht="15">
      <c r="A43" s="128" t="s">
        <v>1441</v>
      </c>
      <c r="B43" s="3">
        <v>1</v>
      </c>
    </row>
    <row r="44" spans="1:2" ht="15">
      <c r="A44" s="128" t="s">
        <v>1442</v>
      </c>
      <c r="B44" s="3">
        <v>2</v>
      </c>
    </row>
    <row r="45" spans="1:2" ht="15">
      <c r="A45" s="128" t="s">
        <v>1443</v>
      </c>
      <c r="B45" s="3">
        <v>3</v>
      </c>
    </row>
    <row r="46" spans="1:2" ht="15">
      <c r="A46" s="128" t="s">
        <v>1444</v>
      </c>
      <c r="B46" s="3">
        <v>2</v>
      </c>
    </row>
    <row r="47" spans="1:2" ht="15">
      <c r="A47" s="127" t="s">
        <v>1445</v>
      </c>
      <c r="B47" s="3"/>
    </row>
    <row r="48" spans="1:2" ht="15">
      <c r="A48" s="128" t="s">
        <v>1446</v>
      </c>
      <c r="B48" s="3">
        <v>1</v>
      </c>
    </row>
    <row r="49" spans="1:2" ht="15">
      <c r="A49" s="128" t="s">
        <v>1435</v>
      </c>
      <c r="B49" s="3">
        <v>5</v>
      </c>
    </row>
    <row r="50" spans="1:2" ht="15">
      <c r="A50" s="128" t="s">
        <v>1440</v>
      </c>
      <c r="B50" s="3">
        <v>2</v>
      </c>
    </row>
    <row r="51" spans="1:2" ht="15">
      <c r="A51" s="128" t="s">
        <v>1437</v>
      </c>
      <c r="B51" s="3">
        <v>6</v>
      </c>
    </row>
    <row r="52" spans="1:2" ht="15">
      <c r="A52" s="127" t="s">
        <v>1447</v>
      </c>
      <c r="B52" s="3"/>
    </row>
    <row r="53" spans="1:2" ht="15">
      <c r="A53" s="128" t="s">
        <v>1448</v>
      </c>
      <c r="B53" s="3">
        <v>1</v>
      </c>
    </row>
    <row r="54" spans="1:2" ht="15">
      <c r="A54" s="128" t="s">
        <v>1435</v>
      </c>
      <c r="B54" s="3">
        <v>1</v>
      </c>
    </row>
    <row r="55" spans="1:2" ht="15">
      <c r="A55" s="128" t="s">
        <v>1443</v>
      </c>
      <c r="B55" s="3">
        <v>1</v>
      </c>
    </row>
    <row r="56" spans="1:2" ht="15">
      <c r="A56" s="127" t="s">
        <v>1449</v>
      </c>
      <c r="B56" s="3"/>
    </row>
    <row r="57" spans="1:2" ht="15">
      <c r="A57" s="128" t="s">
        <v>1441</v>
      </c>
      <c r="B57" s="3">
        <v>2</v>
      </c>
    </row>
    <row r="58" spans="1:2" ht="15">
      <c r="A58" s="127" t="s">
        <v>1450</v>
      </c>
      <c r="B58" s="3"/>
    </row>
    <row r="59" spans="1:2" ht="15">
      <c r="A59" s="128" t="s">
        <v>1446</v>
      </c>
      <c r="B59" s="3">
        <v>1</v>
      </c>
    </row>
    <row r="60" spans="1:2" ht="15">
      <c r="A60" s="128" t="s">
        <v>1451</v>
      </c>
      <c r="B60" s="3">
        <v>1</v>
      </c>
    </row>
    <row r="61" spans="1:2" ht="15">
      <c r="A61" s="128" t="s">
        <v>1452</v>
      </c>
      <c r="B61" s="3">
        <v>1</v>
      </c>
    </row>
    <row r="62" spans="1:2" ht="15">
      <c r="A62" s="128" t="s">
        <v>1453</v>
      </c>
      <c r="B62" s="3">
        <v>1</v>
      </c>
    </row>
    <row r="63" spans="1:2" ht="15">
      <c r="A63" s="127" t="s">
        <v>1454</v>
      </c>
      <c r="B63" s="3"/>
    </row>
    <row r="64" spans="1:2" ht="15">
      <c r="A64" s="128" t="s">
        <v>1435</v>
      </c>
      <c r="B64" s="3">
        <v>1</v>
      </c>
    </row>
    <row r="65" spans="1:2" ht="15">
      <c r="A65" s="128" t="s">
        <v>1440</v>
      </c>
      <c r="B65" s="3">
        <v>1</v>
      </c>
    </row>
    <row r="66" spans="1:2" ht="15">
      <c r="A66" s="128" t="s">
        <v>1437</v>
      </c>
      <c r="B66" s="3">
        <v>3</v>
      </c>
    </row>
    <row r="67" spans="1:2" ht="15">
      <c r="A67" s="128" t="s">
        <v>1442</v>
      </c>
      <c r="B67" s="3">
        <v>1</v>
      </c>
    </row>
    <row r="68" spans="1:2" ht="15">
      <c r="A68" s="128" t="s">
        <v>1443</v>
      </c>
      <c r="B68" s="3">
        <v>1</v>
      </c>
    </row>
    <row r="69" spans="1:2" ht="15">
      <c r="A69" s="127" t="s">
        <v>1455</v>
      </c>
      <c r="B69" s="3"/>
    </row>
    <row r="70" spans="1:2" ht="15">
      <c r="A70" s="128" t="s">
        <v>1446</v>
      </c>
      <c r="B70" s="3">
        <v>1</v>
      </c>
    </row>
    <row r="71" spans="1:2" ht="15">
      <c r="A71" s="128" t="s">
        <v>1452</v>
      </c>
      <c r="B71" s="3">
        <v>1</v>
      </c>
    </row>
    <row r="72" spans="1:2" ht="15">
      <c r="A72" s="128" t="s">
        <v>1435</v>
      </c>
      <c r="B72" s="3">
        <v>1</v>
      </c>
    </row>
    <row r="73" spans="1:2" ht="15">
      <c r="A73" s="128" t="s">
        <v>1441</v>
      </c>
      <c r="B73" s="3">
        <v>1</v>
      </c>
    </row>
    <row r="74" spans="1:2" ht="15">
      <c r="A74" s="127" t="s">
        <v>1456</v>
      </c>
      <c r="B74" s="3"/>
    </row>
    <row r="75" spans="1:2" ht="15">
      <c r="A75" s="128" t="s">
        <v>1435</v>
      </c>
      <c r="B75" s="3">
        <v>1</v>
      </c>
    </row>
    <row r="76" spans="1:2" ht="15">
      <c r="A76" s="128" t="s">
        <v>1444</v>
      </c>
      <c r="B76" s="3">
        <v>1</v>
      </c>
    </row>
    <row r="77" spans="1:2" ht="15">
      <c r="A77" s="127" t="s">
        <v>1457</v>
      </c>
      <c r="B77" s="3"/>
    </row>
    <row r="78" spans="1:2" ht="15">
      <c r="A78" s="128" t="s">
        <v>1437</v>
      </c>
      <c r="B78" s="3">
        <v>1</v>
      </c>
    </row>
    <row r="79" spans="1:2" ht="15">
      <c r="A79" s="128" t="s">
        <v>1458</v>
      </c>
      <c r="B79" s="3">
        <v>1</v>
      </c>
    </row>
    <row r="80" spans="1:2" ht="15">
      <c r="A80" s="127" t="s">
        <v>1459</v>
      </c>
      <c r="B80" s="3"/>
    </row>
    <row r="81" spans="1:2" ht="15">
      <c r="A81" s="128" t="s">
        <v>1460</v>
      </c>
      <c r="B81" s="3">
        <v>1</v>
      </c>
    </row>
    <row r="82" spans="1:2" ht="15">
      <c r="A82" s="128" t="s">
        <v>1440</v>
      </c>
      <c r="B82" s="3">
        <v>1</v>
      </c>
    </row>
    <row r="83" spans="1:2" ht="15">
      <c r="A83" s="128" t="s">
        <v>1443</v>
      </c>
      <c r="B83" s="3">
        <v>1</v>
      </c>
    </row>
    <row r="84" spans="1:2" ht="15">
      <c r="A84" s="128" t="s">
        <v>1458</v>
      </c>
      <c r="B84" s="3">
        <v>2</v>
      </c>
    </row>
    <row r="85" spans="1:2" ht="15">
      <c r="A85" s="125" t="s">
        <v>1428</v>
      </c>
      <c r="B85"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551</v>
      </c>
      <c r="AE2" s="13" t="s">
        <v>552</v>
      </c>
      <c r="AF2" s="13" t="s">
        <v>553</v>
      </c>
      <c r="AG2" s="13" t="s">
        <v>554</v>
      </c>
      <c r="AH2" s="13" t="s">
        <v>555</v>
      </c>
      <c r="AI2" s="13" t="s">
        <v>556</v>
      </c>
      <c r="AJ2" s="13" t="s">
        <v>557</v>
      </c>
      <c r="AK2" s="13" t="s">
        <v>558</v>
      </c>
      <c r="AL2" s="13" t="s">
        <v>559</v>
      </c>
      <c r="AM2" s="13" t="s">
        <v>560</v>
      </c>
      <c r="AN2" s="13" t="s">
        <v>561</v>
      </c>
      <c r="AO2" s="13" t="s">
        <v>562</v>
      </c>
      <c r="AP2" s="13" t="s">
        <v>563</v>
      </c>
      <c r="AQ2" s="13" t="s">
        <v>564</v>
      </c>
      <c r="AR2" s="13" t="s">
        <v>565</v>
      </c>
      <c r="AS2" s="13" t="s">
        <v>192</v>
      </c>
      <c r="AT2" s="13" t="s">
        <v>566</v>
      </c>
      <c r="AU2" s="13" t="s">
        <v>567</v>
      </c>
      <c r="AV2" s="13" t="s">
        <v>568</v>
      </c>
      <c r="AW2" s="13" t="s">
        <v>569</v>
      </c>
      <c r="AX2" s="13" t="s">
        <v>570</v>
      </c>
      <c r="AY2" s="13" t="s">
        <v>571</v>
      </c>
      <c r="AZ2" s="13" t="s">
        <v>903</v>
      </c>
      <c r="BA2" s="119" t="s">
        <v>1194</v>
      </c>
      <c r="BB2" s="119" t="s">
        <v>1199</v>
      </c>
      <c r="BC2" s="119" t="s">
        <v>1202</v>
      </c>
      <c r="BD2" s="119" t="s">
        <v>1205</v>
      </c>
      <c r="BE2" s="119" t="s">
        <v>1207</v>
      </c>
      <c r="BF2" s="119" t="s">
        <v>1213</v>
      </c>
      <c r="BG2" s="119" t="s">
        <v>1218</v>
      </c>
      <c r="BH2" s="119" t="s">
        <v>1237</v>
      </c>
      <c r="BI2" s="119" t="s">
        <v>1246</v>
      </c>
      <c r="BJ2" s="119" t="s">
        <v>1265</v>
      </c>
      <c r="BK2" s="119" t="s">
        <v>1413</v>
      </c>
      <c r="BL2" s="119" t="s">
        <v>1414</v>
      </c>
      <c r="BM2" s="119" t="s">
        <v>1415</v>
      </c>
      <c r="BN2" s="119" t="s">
        <v>1416</v>
      </c>
      <c r="BO2" s="119" t="s">
        <v>1417</v>
      </c>
      <c r="BP2" s="119" t="s">
        <v>1418</v>
      </c>
      <c r="BQ2" s="119" t="s">
        <v>1419</v>
      </c>
      <c r="BR2" s="119" t="s">
        <v>1420</v>
      </c>
      <c r="BS2" s="119" t="s">
        <v>1422</v>
      </c>
      <c r="BT2" s="3"/>
      <c r="BU2" s="3"/>
    </row>
    <row r="3" spans="1:73" ht="15" customHeight="1">
      <c r="A3" s="64" t="s">
        <v>212</v>
      </c>
      <c r="B3" s="65"/>
      <c r="C3" s="65" t="s">
        <v>64</v>
      </c>
      <c r="D3" s="66">
        <v>166.43240829257059</v>
      </c>
      <c r="E3" s="68"/>
      <c r="F3" s="100" t="s">
        <v>393</v>
      </c>
      <c r="G3" s="65"/>
      <c r="H3" s="69" t="s">
        <v>212</v>
      </c>
      <c r="I3" s="70"/>
      <c r="J3" s="70"/>
      <c r="K3" s="69" t="s">
        <v>808</v>
      </c>
      <c r="L3" s="73">
        <v>1</v>
      </c>
      <c r="M3" s="74">
        <v>4836.7802734375</v>
      </c>
      <c r="N3" s="74">
        <v>9557.251953125</v>
      </c>
      <c r="O3" s="75"/>
      <c r="P3" s="76"/>
      <c r="Q3" s="76"/>
      <c r="R3" s="48"/>
      <c r="S3" s="48">
        <v>0</v>
      </c>
      <c r="T3" s="48">
        <v>3</v>
      </c>
      <c r="U3" s="49">
        <v>0</v>
      </c>
      <c r="V3" s="49">
        <v>0.013333</v>
      </c>
      <c r="W3" s="49">
        <v>0.030152</v>
      </c>
      <c r="X3" s="49">
        <v>0.796566</v>
      </c>
      <c r="Y3" s="49">
        <v>0.6666666666666666</v>
      </c>
      <c r="Z3" s="49">
        <v>0</v>
      </c>
      <c r="AA3" s="71">
        <v>3</v>
      </c>
      <c r="AB3" s="71"/>
      <c r="AC3" s="72"/>
      <c r="AD3" s="78" t="s">
        <v>572</v>
      </c>
      <c r="AE3" s="78">
        <v>5002</v>
      </c>
      <c r="AF3" s="78">
        <v>758</v>
      </c>
      <c r="AG3" s="78">
        <v>6529</v>
      </c>
      <c r="AH3" s="78">
        <v>0</v>
      </c>
      <c r="AI3" s="78"/>
      <c r="AJ3" s="78" t="s">
        <v>612</v>
      </c>
      <c r="AK3" s="78"/>
      <c r="AL3" s="78"/>
      <c r="AM3" s="78"/>
      <c r="AN3" s="80">
        <v>40401.877905092595</v>
      </c>
      <c r="AO3" s="78"/>
      <c r="AP3" s="78" t="b">
        <v>0</v>
      </c>
      <c r="AQ3" s="78" t="b">
        <v>0</v>
      </c>
      <c r="AR3" s="78" t="b">
        <v>0</v>
      </c>
      <c r="AS3" s="78" t="s">
        <v>532</v>
      </c>
      <c r="AT3" s="78">
        <v>61</v>
      </c>
      <c r="AU3" s="83" t="s">
        <v>739</v>
      </c>
      <c r="AV3" s="78" t="b">
        <v>0</v>
      </c>
      <c r="AW3" s="78" t="s">
        <v>767</v>
      </c>
      <c r="AX3" s="83" t="s">
        <v>768</v>
      </c>
      <c r="AY3" s="78" t="s">
        <v>66</v>
      </c>
      <c r="AZ3" s="78" t="str">
        <f>REPLACE(INDEX(GroupVertices[Group],MATCH(Vertices[[#This Row],[Vertex]],GroupVertices[Vertex],0)),1,1,"")</f>
        <v>2</v>
      </c>
      <c r="BA3" s="48"/>
      <c r="BB3" s="48"/>
      <c r="BC3" s="48"/>
      <c r="BD3" s="48"/>
      <c r="BE3" s="48" t="s">
        <v>334</v>
      </c>
      <c r="BF3" s="48" t="s">
        <v>334</v>
      </c>
      <c r="BG3" s="120" t="s">
        <v>1219</v>
      </c>
      <c r="BH3" s="120" t="s">
        <v>1219</v>
      </c>
      <c r="BI3" s="120" t="s">
        <v>1247</v>
      </c>
      <c r="BJ3" s="120" t="s">
        <v>1247</v>
      </c>
      <c r="BK3" s="120">
        <v>0</v>
      </c>
      <c r="BL3" s="123">
        <v>0</v>
      </c>
      <c r="BM3" s="120">
        <v>0</v>
      </c>
      <c r="BN3" s="123">
        <v>0</v>
      </c>
      <c r="BO3" s="120">
        <v>0</v>
      </c>
      <c r="BP3" s="123">
        <v>0</v>
      </c>
      <c r="BQ3" s="120">
        <v>18</v>
      </c>
      <c r="BR3" s="123">
        <v>100</v>
      </c>
      <c r="BS3" s="120">
        <v>18</v>
      </c>
      <c r="BT3" s="3"/>
      <c r="BU3" s="3"/>
    </row>
    <row r="4" spans="1:76" ht="15">
      <c r="A4" s="64" t="s">
        <v>214</v>
      </c>
      <c r="B4" s="65"/>
      <c r="C4" s="65" t="s">
        <v>64</v>
      </c>
      <c r="D4" s="66">
        <v>167.74809676991674</v>
      </c>
      <c r="E4" s="68"/>
      <c r="F4" s="100" t="s">
        <v>395</v>
      </c>
      <c r="G4" s="65"/>
      <c r="H4" s="69" t="s">
        <v>214</v>
      </c>
      <c r="I4" s="70"/>
      <c r="J4" s="70"/>
      <c r="K4" s="69" t="s">
        <v>809</v>
      </c>
      <c r="L4" s="73">
        <v>1</v>
      </c>
      <c r="M4" s="74">
        <v>5640.36474609375</v>
      </c>
      <c r="N4" s="74">
        <v>9592.9228515625</v>
      </c>
      <c r="O4" s="75"/>
      <c r="P4" s="76"/>
      <c r="Q4" s="76"/>
      <c r="R4" s="86"/>
      <c r="S4" s="48">
        <v>2</v>
      </c>
      <c r="T4" s="48">
        <v>2</v>
      </c>
      <c r="U4" s="49">
        <v>0</v>
      </c>
      <c r="V4" s="49">
        <v>0.013333</v>
      </c>
      <c r="W4" s="49">
        <v>0.030152</v>
      </c>
      <c r="X4" s="49">
        <v>0.796566</v>
      </c>
      <c r="Y4" s="49">
        <v>0.5</v>
      </c>
      <c r="Z4" s="49">
        <v>0.3333333333333333</v>
      </c>
      <c r="AA4" s="71">
        <v>4</v>
      </c>
      <c r="AB4" s="71"/>
      <c r="AC4" s="72"/>
      <c r="AD4" s="78" t="s">
        <v>573</v>
      </c>
      <c r="AE4" s="78">
        <v>401</v>
      </c>
      <c r="AF4" s="78">
        <v>983</v>
      </c>
      <c r="AG4" s="78">
        <v>1796</v>
      </c>
      <c r="AH4" s="78">
        <v>495</v>
      </c>
      <c r="AI4" s="78"/>
      <c r="AJ4" s="78" t="s">
        <v>613</v>
      </c>
      <c r="AK4" s="78" t="s">
        <v>647</v>
      </c>
      <c r="AL4" s="83" t="s">
        <v>671</v>
      </c>
      <c r="AM4" s="78"/>
      <c r="AN4" s="80">
        <v>41412.56277777778</v>
      </c>
      <c r="AO4" s="83" t="s">
        <v>706</v>
      </c>
      <c r="AP4" s="78" t="b">
        <v>1</v>
      </c>
      <c r="AQ4" s="78" t="b">
        <v>0</v>
      </c>
      <c r="AR4" s="78" t="b">
        <v>1</v>
      </c>
      <c r="AS4" s="78" t="s">
        <v>532</v>
      </c>
      <c r="AT4" s="78">
        <v>30</v>
      </c>
      <c r="AU4" s="83" t="s">
        <v>740</v>
      </c>
      <c r="AV4" s="78" t="b">
        <v>0</v>
      </c>
      <c r="AW4" s="78" t="s">
        <v>767</v>
      </c>
      <c r="AX4" s="83" t="s">
        <v>769</v>
      </c>
      <c r="AY4" s="78" t="s">
        <v>66</v>
      </c>
      <c r="AZ4" s="78" t="str">
        <f>REPLACE(INDEX(GroupVertices[Group],MATCH(Vertices[[#This Row],[Vertex]],GroupVertices[Vertex],0)),1,1,"")</f>
        <v>2</v>
      </c>
      <c r="BA4" s="48"/>
      <c r="BB4" s="48"/>
      <c r="BC4" s="48"/>
      <c r="BD4" s="48"/>
      <c r="BE4" s="48" t="s">
        <v>334</v>
      </c>
      <c r="BF4" s="48" t="s">
        <v>334</v>
      </c>
      <c r="BG4" s="120" t="s">
        <v>1219</v>
      </c>
      <c r="BH4" s="120" t="s">
        <v>1219</v>
      </c>
      <c r="BI4" s="120" t="s">
        <v>1247</v>
      </c>
      <c r="BJ4" s="120" t="s">
        <v>1247</v>
      </c>
      <c r="BK4" s="120">
        <v>0</v>
      </c>
      <c r="BL4" s="123">
        <v>0</v>
      </c>
      <c r="BM4" s="120">
        <v>0</v>
      </c>
      <c r="BN4" s="123">
        <v>0</v>
      </c>
      <c r="BO4" s="120">
        <v>0</v>
      </c>
      <c r="BP4" s="123">
        <v>0</v>
      </c>
      <c r="BQ4" s="120">
        <v>18</v>
      </c>
      <c r="BR4" s="123">
        <v>100</v>
      </c>
      <c r="BS4" s="120">
        <v>18</v>
      </c>
      <c r="BT4" s="2"/>
      <c r="BU4" s="3"/>
      <c r="BV4" s="3"/>
      <c r="BW4" s="3"/>
      <c r="BX4" s="3"/>
    </row>
    <row r="5" spans="1:76" ht="15">
      <c r="A5" s="64" t="s">
        <v>233</v>
      </c>
      <c r="B5" s="65"/>
      <c r="C5" s="65" t="s">
        <v>64</v>
      </c>
      <c r="D5" s="66">
        <v>198.3948670355665</v>
      </c>
      <c r="E5" s="68"/>
      <c r="F5" s="100" t="s">
        <v>409</v>
      </c>
      <c r="G5" s="65"/>
      <c r="H5" s="69" t="s">
        <v>233</v>
      </c>
      <c r="I5" s="70"/>
      <c r="J5" s="70"/>
      <c r="K5" s="69" t="s">
        <v>810</v>
      </c>
      <c r="L5" s="73">
        <v>656.3721526384767</v>
      </c>
      <c r="M5" s="74">
        <v>5976.77734375</v>
      </c>
      <c r="N5" s="74">
        <v>7977.67529296875</v>
      </c>
      <c r="O5" s="75"/>
      <c r="P5" s="76"/>
      <c r="Q5" s="76"/>
      <c r="R5" s="86"/>
      <c r="S5" s="48">
        <v>5</v>
      </c>
      <c r="T5" s="48">
        <v>4</v>
      </c>
      <c r="U5" s="49">
        <v>36.666667</v>
      </c>
      <c r="V5" s="49">
        <v>0.017544</v>
      </c>
      <c r="W5" s="49">
        <v>0.07218</v>
      </c>
      <c r="X5" s="49">
        <v>1.697954</v>
      </c>
      <c r="Y5" s="49">
        <v>0.3</v>
      </c>
      <c r="Z5" s="49">
        <v>0.16666666666666666</v>
      </c>
      <c r="AA5" s="71">
        <v>5</v>
      </c>
      <c r="AB5" s="71"/>
      <c r="AC5" s="72"/>
      <c r="AD5" s="78" t="s">
        <v>574</v>
      </c>
      <c r="AE5" s="78">
        <v>4252</v>
      </c>
      <c r="AF5" s="78">
        <v>6224</v>
      </c>
      <c r="AG5" s="78">
        <v>9429</v>
      </c>
      <c r="AH5" s="78">
        <v>265</v>
      </c>
      <c r="AI5" s="78"/>
      <c r="AJ5" s="78" t="s">
        <v>614</v>
      </c>
      <c r="AK5" s="78" t="s">
        <v>648</v>
      </c>
      <c r="AL5" s="83" t="s">
        <v>672</v>
      </c>
      <c r="AM5" s="78"/>
      <c r="AN5" s="80">
        <v>39773.68548611111</v>
      </c>
      <c r="AO5" s="83" t="s">
        <v>707</v>
      </c>
      <c r="AP5" s="78" t="b">
        <v>0</v>
      </c>
      <c r="AQ5" s="78" t="b">
        <v>0</v>
      </c>
      <c r="AR5" s="78" t="b">
        <v>1</v>
      </c>
      <c r="AS5" s="78" t="s">
        <v>532</v>
      </c>
      <c r="AT5" s="78">
        <v>429</v>
      </c>
      <c r="AU5" s="83" t="s">
        <v>739</v>
      </c>
      <c r="AV5" s="78" t="b">
        <v>0</v>
      </c>
      <c r="AW5" s="78" t="s">
        <v>767</v>
      </c>
      <c r="AX5" s="83" t="s">
        <v>770</v>
      </c>
      <c r="AY5" s="78" t="s">
        <v>66</v>
      </c>
      <c r="AZ5" s="78" t="str">
        <f>REPLACE(INDEX(GroupVertices[Group],MATCH(Vertices[[#This Row],[Vertex]],GroupVertices[Vertex],0)),1,1,"")</f>
        <v>2</v>
      </c>
      <c r="BA5" s="48" t="s">
        <v>1195</v>
      </c>
      <c r="BB5" s="48" t="s">
        <v>1200</v>
      </c>
      <c r="BC5" s="48" t="s">
        <v>1203</v>
      </c>
      <c r="BD5" s="48" t="s">
        <v>333</v>
      </c>
      <c r="BE5" s="48" t="s">
        <v>1208</v>
      </c>
      <c r="BF5" s="48" t="s">
        <v>1214</v>
      </c>
      <c r="BG5" s="120" t="s">
        <v>1220</v>
      </c>
      <c r="BH5" s="120" t="s">
        <v>1238</v>
      </c>
      <c r="BI5" s="120" t="s">
        <v>1248</v>
      </c>
      <c r="BJ5" s="120" t="s">
        <v>1266</v>
      </c>
      <c r="BK5" s="120">
        <v>6</v>
      </c>
      <c r="BL5" s="123">
        <v>3.7735849056603774</v>
      </c>
      <c r="BM5" s="120">
        <v>0</v>
      </c>
      <c r="BN5" s="123">
        <v>0</v>
      </c>
      <c r="BO5" s="120">
        <v>0</v>
      </c>
      <c r="BP5" s="123">
        <v>0</v>
      </c>
      <c r="BQ5" s="120">
        <v>153</v>
      </c>
      <c r="BR5" s="123">
        <v>96.22641509433963</v>
      </c>
      <c r="BS5" s="120">
        <v>159</v>
      </c>
      <c r="BT5" s="2"/>
      <c r="BU5" s="3"/>
      <c r="BV5" s="3"/>
      <c r="BW5" s="3"/>
      <c r="BX5" s="3"/>
    </row>
    <row r="6" spans="1:76" ht="15">
      <c r="A6" s="64" t="s">
        <v>215</v>
      </c>
      <c r="B6" s="65"/>
      <c r="C6" s="65" t="s">
        <v>64</v>
      </c>
      <c r="D6" s="66">
        <v>163.09348331228324</v>
      </c>
      <c r="E6" s="68"/>
      <c r="F6" s="100" t="s">
        <v>396</v>
      </c>
      <c r="G6" s="65"/>
      <c r="H6" s="69" t="s">
        <v>215</v>
      </c>
      <c r="I6" s="70"/>
      <c r="J6" s="70"/>
      <c r="K6" s="69" t="s">
        <v>811</v>
      </c>
      <c r="L6" s="73">
        <v>4509.9603751201</v>
      </c>
      <c r="M6" s="74">
        <v>4722.17529296875</v>
      </c>
      <c r="N6" s="74">
        <v>6797.3369140625</v>
      </c>
      <c r="O6" s="75"/>
      <c r="P6" s="76"/>
      <c r="Q6" s="76"/>
      <c r="R6" s="86"/>
      <c r="S6" s="48">
        <v>4</v>
      </c>
      <c r="T6" s="48">
        <v>12</v>
      </c>
      <c r="U6" s="49">
        <v>252.266667</v>
      </c>
      <c r="V6" s="49">
        <v>0.020408</v>
      </c>
      <c r="W6" s="49">
        <v>0.097399</v>
      </c>
      <c r="X6" s="49">
        <v>3.536138</v>
      </c>
      <c r="Y6" s="49">
        <v>0.0989010989010989</v>
      </c>
      <c r="Z6" s="49">
        <v>0.14285714285714285</v>
      </c>
      <c r="AA6" s="71">
        <v>6</v>
      </c>
      <c r="AB6" s="71"/>
      <c r="AC6" s="72"/>
      <c r="AD6" s="78" t="s">
        <v>575</v>
      </c>
      <c r="AE6" s="78">
        <v>581</v>
      </c>
      <c r="AF6" s="78">
        <v>187</v>
      </c>
      <c r="AG6" s="78">
        <v>475</v>
      </c>
      <c r="AH6" s="78">
        <v>194</v>
      </c>
      <c r="AI6" s="78"/>
      <c r="AJ6" s="78" t="s">
        <v>615</v>
      </c>
      <c r="AK6" s="78" t="s">
        <v>648</v>
      </c>
      <c r="AL6" s="83" t="s">
        <v>673</v>
      </c>
      <c r="AM6" s="78"/>
      <c r="AN6" s="80">
        <v>42394.678449074076</v>
      </c>
      <c r="AO6" s="83" t="s">
        <v>708</v>
      </c>
      <c r="AP6" s="78" t="b">
        <v>1</v>
      </c>
      <c r="AQ6" s="78" t="b">
        <v>0</v>
      </c>
      <c r="AR6" s="78" t="b">
        <v>0</v>
      </c>
      <c r="AS6" s="78" t="s">
        <v>532</v>
      </c>
      <c r="AT6" s="78">
        <v>34</v>
      </c>
      <c r="AU6" s="78"/>
      <c r="AV6" s="78" t="b">
        <v>0</v>
      </c>
      <c r="AW6" s="78" t="s">
        <v>767</v>
      </c>
      <c r="AX6" s="83" t="s">
        <v>771</v>
      </c>
      <c r="AY6" s="78" t="s">
        <v>66</v>
      </c>
      <c r="AZ6" s="78" t="str">
        <f>REPLACE(INDEX(GroupVertices[Group],MATCH(Vertices[[#This Row],[Vertex]],GroupVertices[Vertex],0)),1,1,"")</f>
        <v>2</v>
      </c>
      <c r="BA6" s="48" t="s">
        <v>308</v>
      </c>
      <c r="BB6" s="48" t="s">
        <v>308</v>
      </c>
      <c r="BC6" s="48" t="s">
        <v>327</v>
      </c>
      <c r="BD6" s="48" t="s">
        <v>327</v>
      </c>
      <c r="BE6" s="48" t="s">
        <v>1209</v>
      </c>
      <c r="BF6" s="48" t="s">
        <v>1215</v>
      </c>
      <c r="BG6" s="120" t="s">
        <v>1221</v>
      </c>
      <c r="BH6" s="120" t="s">
        <v>1239</v>
      </c>
      <c r="BI6" s="120" t="s">
        <v>1249</v>
      </c>
      <c r="BJ6" s="120" t="s">
        <v>1249</v>
      </c>
      <c r="BK6" s="120">
        <v>0</v>
      </c>
      <c r="BL6" s="123">
        <v>0</v>
      </c>
      <c r="BM6" s="120">
        <v>0</v>
      </c>
      <c r="BN6" s="123">
        <v>0</v>
      </c>
      <c r="BO6" s="120">
        <v>0</v>
      </c>
      <c r="BP6" s="123">
        <v>0</v>
      </c>
      <c r="BQ6" s="120">
        <v>140</v>
      </c>
      <c r="BR6" s="123">
        <v>100</v>
      </c>
      <c r="BS6" s="120">
        <v>140</v>
      </c>
      <c r="BT6" s="2"/>
      <c r="BU6" s="3"/>
      <c r="BV6" s="3"/>
      <c r="BW6" s="3"/>
      <c r="BX6" s="3"/>
    </row>
    <row r="7" spans="1:76" ht="15">
      <c r="A7" s="64" t="s">
        <v>213</v>
      </c>
      <c r="B7" s="65"/>
      <c r="C7" s="65" t="s">
        <v>64</v>
      </c>
      <c r="D7" s="66">
        <v>162.17542513031282</v>
      </c>
      <c r="E7" s="68"/>
      <c r="F7" s="100" t="s">
        <v>394</v>
      </c>
      <c r="G7" s="65"/>
      <c r="H7" s="69" t="s">
        <v>213</v>
      </c>
      <c r="I7" s="70"/>
      <c r="J7" s="70"/>
      <c r="K7" s="69" t="s">
        <v>812</v>
      </c>
      <c r="L7" s="73">
        <v>9.936892909280202</v>
      </c>
      <c r="M7" s="74">
        <v>8660.6025390625</v>
      </c>
      <c r="N7" s="74">
        <v>4018.176513671875</v>
      </c>
      <c r="O7" s="75"/>
      <c r="P7" s="76"/>
      <c r="Q7" s="76"/>
      <c r="R7" s="86"/>
      <c r="S7" s="48">
        <v>0</v>
      </c>
      <c r="T7" s="48">
        <v>4</v>
      </c>
      <c r="U7" s="49">
        <v>0.5</v>
      </c>
      <c r="V7" s="49">
        <v>0.013514</v>
      </c>
      <c r="W7" s="49">
        <v>0.03723</v>
      </c>
      <c r="X7" s="49">
        <v>1.016115</v>
      </c>
      <c r="Y7" s="49">
        <v>0.5</v>
      </c>
      <c r="Z7" s="49">
        <v>0</v>
      </c>
      <c r="AA7" s="71">
        <v>7</v>
      </c>
      <c r="AB7" s="71"/>
      <c r="AC7" s="72"/>
      <c r="AD7" s="78" t="s">
        <v>576</v>
      </c>
      <c r="AE7" s="78">
        <v>137</v>
      </c>
      <c r="AF7" s="78">
        <v>30</v>
      </c>
      <c r="AG7" s="78">
        <v>25</v>
      </c>
      <c r="AH7" s="78">
        <v>20</v>
      </c>
      <c r="AI7" s="78"/>
      <c r="AJ7" s="78" t="s">
        <v>616</v>
      </c>
      <c r="AK7" s="78" t="s">
        <v>649</v>
      </c>
      <c r="AL7" s="83" t="s">
        <v>674</v>
      </c>
      <c r="AM7" s="78"/>
      <c r="AN7" s="80">
        <v>43417.085335648146</v>
      </c>
      <c r="AO7" s="83" t="s">
        <v>709</v>
      </c>
      <c r="AP7" s="78" t="b">
        <v>1</v>
      </c>
      <c r="AQ7" s="78" t="b">
        <v>0</v>
      </c>
      <c r="AR7" s="78" t="b">
        <v>0</v>
      </c>
      <c r="AS7" s="78" t="s">
        <v>532</v>
      </c>
      <c r="AT7" s="78">
        <v>0</v>
      </c>
      <c r="AU7" s="78"/>
      <c r="AV7" s="78" t="b">
        <v>0</v>
      </c>
      <c r="AW7" s="78" t="s">
        <v>767</v>
      </c>
      <c r="AX7" s="83" t="s">
        <v>772</v>
      </c>
      <c r="AY7" s="78" t="s">
        <v>66</v>
      </c>
      <c r="AZ7" s="78" t="str">
        <f>REPLACE(INDEX(GroupVertices[Group],MATCH(Vertices[[#This Row],[Vertex]],GroupVertices[Vertex],0)),1,1,"")</f>
        <v>5</v>
      </c>
      <c r="BA7" s="48"/>
      <c r="BB7" s="48"/>
      <c r="BC7" s="48"/>
      <c r="BD7" s="48"/>
      <c r="BE7" s="48" t="s">
        <v>335</v>
      </c>
      <c r="BF7" s="48" t="s">
        <v>1216</v>
      </c>
      <c r="BG7" s="120" t="s">
        <v>1222</v>
      </c>
      <c r="BH7" s="120" t="s">
        <v>1240</v>
      </c>
      <c r="BI7" s="120" t="s">
        <v>1250</v>
      </c>
      <c r="BJ7" s="120" t="s">
        <v>1250</v>
      </c>
      <c r="BK7" s="120">
        <v>0</v>
      </c>
      <c r="BL7" s="123">
        <v>0</v>
      </c>
      <c r="BM7" s="120">
        <v>0</v>
      </c>
      <c r="BN7" s="123">
        <v>0</v>
      </c>
      <c r="BO7" s="120">
        <v>0</v>
      </c>
      <c r="BP7" s="123">
        <v>0</v>
      </c>
      <c r="BQ7" s="120">
        <v>40</v>
      </c>
      <c r="BR7" s="123">
        <v>100</v>
      </c>
      <c r="BS7" s="120">
        <v>40</v>
      </c>
      <c r="BT7" s="2"/>
      <c r="BU7" s="3"/>
      <c r="BV7" s="3"/>
      <c r="BW7" s="3"/>
      <c r="BX7" s="3"/>
    </row>
    <row r="8" spans="1:76" ht="15">
      <c r="A8" s="64" t="s">
        <v>216</v>
      </c>
      <c r="B8" s="65"/>
      <c r="C8" s="65" t="s">
        <v>64</v>
      </c>
      <c r="D8" s="66">
        <v>180.03955090050172</v>
      </c>
      <c r="E8" s="68"/>
      <c r="F8" s="100" t="s">
        <v>397</v>
      </c>
      <c r="G8" s="65"/>
      <c r="H8" s="69" t="s">
        <v>216</v>
      </c>
      <c r="I8" s="70"/>
      <c r="J8" s="70"/>
      <c r="K8" s="69" t="s">
        <v>813</v>
      </c>
      <c r="L8" s="73">
        <v>140.41552938477113</v>
      </c>
      <c r="M8" s="74">
        <v>6568.5439453125</v>
      </c>
      <c r="N8" s="74">
        <v>4604.49072265625</v>
      </c>
      <c r="O8" s="75"/>
      <c r="P8" s="76"/>
      <c r="Q8" s="76"/>
      <c r="R8" s="86"/>
      <c r="S8" s="48">
        <v>3</v>
      </c>
      <c r="T8" s="48">
        <v>3</v>
      </c>
      <c r="U8" s="49">
        <v>7.8</v>
      </c>
      <c r="V8" s="49">
        <v>0.017241</v>
      </c>
      <c r="W8" s="49">
        <v>0.053906</v>
      </c>
      <c r="X8" s="49">
        <v>1.255278</v>
      </c>
      <c r="Y8" s="49">
        <v>0.4</v>
      </c>
      <c r="Z8" s="49">
        <v>0.2</v>
      </c>
      <c r="AA8" s="71">
        <v>8</v>
      </c>
      <c r="AB8" s="71"/>
      <c r="AC8" s="72"/>
      <c r="AD8" s="78" t="s">
        <v>577</v>
      </c>
      <c r="AE8" s="78">
        <v>4522</v>
      </c>
      <c r="AF8" s="78">
        <v>3085</v>
      </c>
      <c r="AG8" s="78">
        <v>2846</v>
      </c>
      <c r="AH8" s="78">
        <v>926</v>
      </c>
      <c r="AI8" s="78"/>
      <c r="AJ8" s="78" t="s">
        <v>617</v>
      </c>
      <c r="AK8" s="78"/>
      <c r="AL8" s="83" t="s">
        <v>675</v>
      </c>
      <c r="AM8" s="78"/>
      <c r="AN8" s="80">
        <v>42083.776712962965</v>
      </c>
      <c r="AO8" s="83" t="s">
        <v>710</v>
      </c>
      <c r="AP8" s="78" t="b">
        <v>0</v>
      </c>
      <c r="AQ8" s="78" t="b">
        <v>0</v>
      </c>
      <c r="AR8" s="78" t="b">
        <v>0</v>
      </c>
      <c r="AS8" s="78" t="s">
        <v>532</v>
      </c>
      <c r="AT8" s="78">
        <v>153</v>
      </c>
      <c r="AU8" s="83" t="s">
        <v>740</v>
      </c>
      <c r="AV8" s="78" t="b">
        <v>0</v>
      </c>
      <c r="AW8" s="78" t="s">
        <v>767</v>
      </c>
      <c r="AX8" s="83" t="s">
        <v>773</v>
      </c>
      <c r="AY8" s="78" t="s">
        <v>66</v>
      </c>
      <c r="AZ8" s="78" t="str">
        <f>REPLACE(INDEX(GroupVertices[Group],MATCH(Vertices[[#This Row],[Vertex]],GroupVertices[Vertex],0)),1,1,"")</f>
        <v>5</v>
      </c>
      <c r="BA8" s="48" t="s">
        <v>316</v>
      </c>
      <c r="BB8" s="48" t="s">
        <v>316</v>
      </c>
      <c r="BC8" s="48" t="s">
        <v>327</v>
      </c>
      <c r="BD8" s="48" t="s">
        <v>327</v>
      </c>
      <c r="BE8" s="48" t="s">
        <v>335</v>
      </c>
      <c r="BF8" s="48" t="s">
        <v>1216</v>
      </c>
      <c r="BG8" s="120" t="s">
        <v>1223</v>
      </c>
      <c r="BH8" s="120" t="s">
        <v>1241</v>
      </c>
      <c r="BI8" s="120" t="s">
        <v>1148</v>
      </c>
      <c r="BJ8" s="120" t="s">
        <v>1148</v>
      </c>
      <c r="BK8" s="120">
        <v>0</v>
      </c>
      <c r="BL8" s="123">
        <v>0</v>
      </c>
      <c r="BM8" s="120">
        <v>0</v>
      </c>
      <c r="BN8" s="123">
        <v>0</v>
      </c>
      <c r="BO8" s="120">
        <v>0</v>
      </c>
      <c r="BP8" s="123">
        <v>0</v>
      </c>
      <c r="BQ8" s="120">
        <v>36</v>
      </c>
      <c r="BR8" s="123">
        <v>100</v>
      </c>
      <c r="BS8" s="120">
        <v>36</v>
      </c>
      <c r="BT8" s="2"/>
      <c r="BU8" s="3"/>
      <c r="BV8" s="3"/>
      <c r="BW8" s="3"/>
      <c r="BX8" s="3"/>
    </row>
    <row r="9" spans="1:76" ht="15">
      <c r="A9" s="64" t="s">
        <v>234</v>
      </c>
      <c r="B9" s="65"/>
      <c r="C9" s="65" t="s">
        <v>64</v>
      </c>
      <c r="D9" s="66">
        <v>163.8595063813159</v>
      </c>
      <c r="E9" s="68"/>
      <c r="F9" s="100" t="s">
        <v>744</v>
      </c>
      <c r="G9" s="65"/>
      <c r="H9" s="69" t="s">
        <v>234</v>
      </c>
      <c r="I9" s="70"/>
      <c r="J9" s="70"/>
      <c r="K9" s="69" t="s">
        <v>814</v>
      </c>
      <c r="L9" s="73">
        <v>131.47863647549093</v>
      </c>
      <c r="M9" s="74">
        <v>8216.3876953125</v>
      </c>
      <c r="N9" s="74">
        <v>6199.3798828125</v>
      </c>
      <c r="O9" s="75"/>
      <c r="P9" s="76"/>
      <c r="Q9" s="76"/>
      <c r="R9" s="86"/>
      <c r="S9" s="48">
        <v>4</v>
      </c>
      <c r="T9" s="48">
        <v>0</v>
      </c>
      <c r="U9" s="49">
        <v>7.3</v>
      </c>
      <c r="V9" s="49">
        <v>0.016949</v>
      </c>
      <c r="W9" s="49">
        <v>0.047655</v>
      </c>
      <c r="X9" s="49">
        <v>1.03065</v>
      </c>
      <c r="Y9" s="49">
        <v>0.5</v>
      </c>
      <c r="Z9" s="49">
        <v>0</v>
      </c>
      <c r="AA9" s="71">
        <v>9</v>
      </c>
      <c r="AB9" s="71"/>
      <c r="AC9" s="72"/>
      <c r="AD9" s="78" t="s">
        <v>578</v>
      </c>
      <c r="AE9" s="78">
        <v>59</v>
      </c>
      <c r="AF9" s="78">
        <v>318</v>
      </c>
      <c r="AG9" s="78">
        <v>391</v>
      </c>
      <c r="AH9" s="78">
        <v>2</v>
      </c>
      <c r="AI9" s="78">
        <v>-25200</v>
      </c>
      <c r="AJ9" s="78" t="s">
        <v>618</v>
      </c>
      <c r="AK9" s="78" t="s">
        <v>649</v>
      </c>
      <c r="AL9" s="83" t="s">
        <v>676</v>
      </c>
      <c r="AM9" s="78" t="s">
        <v>703</v>
      </c>
      <c r="AN9" s="80">
        <v>39624.95280092592</v>
      </c>
      <c r="AO9" s="78"/>
      <c r="AP9" s="78" t="b">
        <v>0</v>
      </c>
      <c r="AQ9" s="78" t="b">
        <v>0</v>
      </c>
      <c r="AR9" s="78" t="b">
        <v>0</v>
      </c>
      <c r="AS9" s="78" t="s">
        <v>532</v>
      </c>
      <c r="AT9" s="78">
        <v>15</v>
      </c>
      <c r="AU9" s="83" t="s">
        <v>741</v>
      </c>
      <c r="AV9" s="78" t="b">
        <v>0</v>
      </c>
      <c r="AW9" s="78" t="s">
        <v>767</v>
      </c>
      <c r="AX9" s="83" t="s">
        <v>774</v>
      </c>
      <c r="AY9" s="78" t="s">
        <v>65</v>
      </c>
      <c r="AZ9" s="78" t="str">
        <f>REPLACE(INDEX(GroupVertices[Group],MATCH(Vertices[[#This Row],[Vertex]],GroupVertices[Vertex],0)),1,1,"")</f>
        <v>5</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235</v>
      </c>
      <c r="B10" s="65"/>
      <c r="C10" s="65" t="s">
        <v>64</v>
      </c>
      <c r="D10" s="66">
        <v>216.8846757705378</v>
      </c>
      <c r="E10" s="68"/>
      <c r="F10" s="100" t="s">
        <v>745</v>
      </c>
      <c r="G10" s="65"/>
      <c r="H10" s="69" t="s">
        <v>235</v>
      </c>
      <c r="I10" s="70"/>
      <c r="J10" s="70"/>
      <c r="K10" s="69" t="s">
        <v>815</v>
      </c>
      <c r="L10" s="73">
        <v>131.47863647549093</v>
      </c>
      <c r="M10" s="74">
        <v>7012.75830078125</v>
      </c>
      <c r="N10" s="74">
        <v>2423.287109375</v>
      </c>
      <c r="O10" s="75"/>
      <c r="P10" s="76"/>
      <c r="Q10" s="76"/>
      <c r="R10" s="86"/>
      <c r="S10" s="48">
        <v>4</v>
      </c>
      <c r="T10" s="48">
        <v>0</v>
      </c>
      <c r="U10" s="49">
        <v>7.3</v>
      </c>
      <c r="V10" s="49">
        <v>0.016949</v>
      </c>
      <c r="W10" s="49">
        <v>0.047655</v>
      </c>
      <c r="X10" s="49">
        <v>1.03065</v>
      </c>
      <c r="Y10" s="49">
        <v>0.5</v>
      </c>
      <c r="Z10" s="49">
        <v>0</v>
      </c>
      <c r="AA10" s="71">
        <v>10</v>
      </c>
      <c r="AB10" s="71"/>
      <c r="AC10" s="72"/>
      <c r="AD10" s="78" t="s">
        <v>579</v>
      </c>
      <c r="AE10" s="78">
        <v>833</v>
      </c>
      <c r="AF10" s="78">
        <v>9386</v>
      </c>
      <c r="AG10" s="78">
        <v>5191</v>
      </c>
      <c r="AH10" s="78">
        <v>2693</v>
      </c>
      <c r="AI10" s="78"/>
      <c r="AJ10" s="78" t="s">
        <v>619</v>
      </c>
      <c r="AK10" s="78"/>
      <c r="AL10" s="83" t="s">
        <v>677</v>
      </c>
      <c r="AM10" s="78"/>
      <c r="AN10" s="80">
        <v>40214.78108796296</v>
      </c>
      <c r="AO10" s="83" t="s">
        <v>711</v>
      </c>
      <c r="AP10" s="78" t="b">
        <v>0</v>
      </c>
      <c r="AQ10" s="78" t="b">
        <v>0</v>
      </c>
      <c r="AR10" s="78" t="b">
        <v>0</v>
      </c>
      <c r="AS10" s="78" t="s">
        <v>532</v>
      </c>
      <c r="AT10" s="78">
        <v>215</v>
      </c>
      <c r="AU10" s="83" t="s">
        <v>740</v>
      </c>
      <c r="AV10" s="78" t="b">
        <v>1</v>
      </c>
      <c r="AW10" s="78" t="s">
        <v>767</v>
      </c>
      <c r="AX10" s="83" t="s">
        <v>775</v>
      </c>
      <c r="AY10" s="78" t="s">
        <v>65</v>
      </c>
      <c r="AZ10" s="78" t="str">
        <f>REPLACE(INDEX(GroupVertices[Group],MATCH(Vertices[[#This Row],[Vertex]],GroupVertices[Vertex],0)),1,1,"")</f>
        <v>5</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236</v>
      </c>
      <c r="B11" s="65"/>
      <c r="C11" s="65" t="s">
        <v>64</v>
      </c>
      <c r="D11" s="66">
        <v>162.43856282578204</v>
      </c>
      <c r="E11" s="68"/>
      <c r="F11" s="100" t="s">
        <v>746</v>
      </c>
      <c r="G11" s="65"/>
      <c r="H11" s="69" t="s">
        <v>236</v>
      </c>
      <c r="I11" s="70"/>
      <c r="J11" s="70"/>
      <c r="K11" s="69" t="s">
        <v>816</v>
      </c>
      <c r="L11" s="73">
        <v>1</v>
      </c>
      <c r="M11" s="74">
        <v>3315.421142578125</v>
      </c>
      <c r="N11" s="74">
        <v>8821.416015625</v>
      </c>
      <c r="O11" s="75"/>
      <c r="P11" s="76"/>
      <c r="Q11" s="76"/>
      <c r="R11" s="86"/>
      <c r="S11" s="48">
        <v>1</v>
      </c>
      <c r="T11" s="48">
        <v>0</v>
      </c>
      <c r="U11" s="49">
        <v>0</v>
      </c>
      <c r="V11" s="49">
        <v>0.012987</v>
      </c>
      <c r="W11" s="49">
        <v>0.014704</v>
      </c>
      <c r="X11" s="49">
        <v>0.364694</v>
      </c>
      <c r="Y11" s="49">
        <v>0</v>
      </c>
      <c r="Z11" s="49">
        <v>0</v>
      </c>
      <c r="AA11" s="71">
        <v>11</v>
      </c>
      <c r="AB11" s="71"/>
      <c r="AC11" s="72"/>
      <c r="AD11" s="78" t="s">
        <v>580</v>
      </c>
      <c r="AE11" s="78">
        <v>74</v>
      </c>
      <c r="AF11" s="78">
        <v>75</v>
      </c>
      <c r="AG11" s="78">
        <v>7</v>
      </c>
      <c r="AH11" s="78">
        <v>0</v>
      </c>
      <c r="AI11" s="78">
        <v>-18000</v>
      </c>
      <c r="AJ11" s="78"/>
      <c r="AK11" s="78"/>
      <c r="AL11" s="78"/>
      <c r="AM11" s="78" t="s">
        <v>704</v>
      </c>
      <c r="AN11" s="80">
        <v>40443.79523148148</v>
      </c>
      <c r="AO11" s="78"/>
      <c r="AP11" s="78" t="b">
        <v>1</v>
      </c>
      <c r="AQ11" s="78" t="b">
        <v>0</v>
      </c>
      <c r="AR11" s="78" t="b">
        <v>1</v>
      </c>
      <c r="AS11" s="78" t="s">
        <v>532</v>
      </c>
      <c r="AT11" s="78">
        <v>1</v>
      </c>
      <c r="AU11" s="83" t="s">
        <v>740</v>
      </c>
      <c r="AV11" s="78" t="b">
        <v>0</v>
      </c>
      <c r="AW11" s="78" t="s">
        <v>767</v>
      </c>
      <c r="AX11" s="83" t="s">
        <v>776</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237</v>
      </c>
      <c r="B12" s="65"/>
      <c r="C12" s="65" t="s">
        <v>64</v>
      </c>
      <c r="D12" s="66">
        <v>384.7372879581883</v>
      </c>
      <c r="E12" s="68"/>
      <c r="F12" s="100" t="s">
        <v>747</v>
      </c>
      <c r="G12" s="65"/>
      <c r="H12" s="69" t="s">
        <v>237</v>
      </c>
      <c r="I12" s="70"/>
      <c r="J12" s="70"/>
      <c r="K12" s="69" t="s">
        <v>817</v>
      </c>
      <c r="L12" s="73">
        <v>1</v>
      </c>
      <c r="M12" s="74">
        <v>3138.087646484375</v>
      </c>
      <c r="N12" s="74">
        <v>6169.2890625</v>
      </c>
      <c r="O12" s="75"/>
      <c r="P12" s="76"/>
      <c r="Q12" s="76"/>
      <c r="R12" s="86"/>
      <c r="S12" s="48">
        <v>1</v>
      </c>
      <c r="T12" s="48">
        <v>0</v>
      </c>
      <c r="U12" s="49">
        <v>0</v>
      </c>
      <c r="V12" s="49">
        <v>0.012987</v>
      </c>
      <c r="W12" s="49">
        <v>0.014704</v>
      </c>
      <c r="X12" s="49">
        <v>0.364694</v>
      </c>
      <c r="Y12" s="49">
        <v>0</v>
      </c>
      <c r="Z12" s="49">
        <v>0</v>
      </c>
      <c r="AA12" s="71">
        <v>12</v>
      </c>
      <c r="AB12" s="71"/>
      <c r="AC12" s="72"/>
      <c r="AD12" s="78" t="s">
        <v>581</v>
      </c>
      <c r="AE12" s="78">
        <v>153</v>
      </c>
      <c r="AF12" s="78">
        <v>38091</v>
      </c>
      <c r="AG12" s="78">
        <v>1644</v>
      </c>
      <c r="AH12" s="78">
        <v>722</v>
      </c>
      <c r="AI12" s="78">
        <v>-18000</v>
      </c>
      <c r="AJ12" s="78" t="s">
        <v>620</v>
      </c>
      <c r="AK12" s="78" t="s">
        <v>650</v>
      </c>
      <c r="AL12" s="83" t="s">
        <v>678</v>
      </c>
      <c r="AM12" s="78" t="s">
        <v>704</v>
      </c>
      <c r="AN12" s="80">
        <v>40815.78884259259</v>
      </c>
      <c r="AO12" s="83" t="s">
        <v>712</v>
      </c>
      <c r="AP12" s="78" t="b">
        <v>0</v>
      </c>
      <c r="AQ12" s="78" t="b">
        <v>0</v>
      </c>
      <c r="AR12" s="78" t="b">
        <v>0</v>
      </c>
      <c r="AS12" s="78" t="s">
        <v>738</v>
      </c>
      <c r="AT12" s="78">
        <v>31</v>
      </c>
      <c r="AU12" s="83" t="s">
        <v>742</v>
      </c>
      <c r="AV12" s="78" t="b">
        <v>0</v>
      </c>
      <c r="AW12" s="78" t="s">
        <v>767</v>
      </c>
      <c r="AX12" s="83" t="s">
        <v>777</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238</v>
      </c>
      <c r="B13" s="65"/>
      <c r="C13" s="65" t="s">
        <v>64</v>
      </c>
      <c r="D13" s="66">
        <v>162</v>
      </c>
      <c r="E13" s="68"/>
      <c r="F13" s="100" t="s">
        <v>748</v>
      </c>
      <c r="G13" s="65"/>
      <c r="H13" s="69" t="s">
        <v>238</v>
      </c>
      <c r="I13" s="70"/>
      <c r="J13" s="70"/>
      <c r="K13" s="69" t="s">
        <v>818</v>
      </c>
      <c r="L13" s="73">
        <v>1</v>
      </c>
      <c r="M13" s="74">
        <v>3978.427978515625</v>
      </c>
      <c r="N13" s="74">
        <v>4087.64111328125</v>
      </c>
      <c r="O13" s="75"/>
      <c r="P13" s="76"/>
      <c r="Q13" s="76"/>
      <c r="R13" s="86"/>
      <c r="S13" s="48">
        <v>1</v>
      </c>
      <c r="T13" s="48">
        <v>0</v>
      </c>
      <c r="U13" s="49">
        <v>0</v>
      </c>
      <c r="V13" s="49">
        <v>0.012987</v>
      </c>
      <c r="W13" s="49">
        <v>0.014704</v>
      </c>
      <c r="X13" s="49">
        <v>0.364694</v>
      </c>
      <c r="Y13" s="49">
        <v>0</v>
      </c>
      <c r="Z13" s="49">
        <v>0</v>
      </c>
      <c r="AA13" s="71">
        <v>13</v>
      </c>
      <c r="AB13" s="71"/>
      <c r="AC13" s="72"/>
      <c r="AD13" s="78" t="s">
        <v>582</v>
      </c>
      <c r="AE13" s="78">
        <v>0</v>
      </c>
      <c r="AF13" s="78">
        <v>0</v>
      </c>
      <c r="AG13" s="78">
        <v>1</v>
      </c>
      <c r="AH13" s="78">
        <v>0</v>
      </c>
      <c r="AI13" s="78"/>
      <c r="AJ13" s="78"/>
      <c r="AK13" s="78"/>
      <c r="AL13" s="78"/>
      <c r="AM13" s="78"/>
      <c r="AN13" s="80">
        <v>40057.66341435185</v>
      </c>
      <c r="AO13" s="78"/>
      <c r="AP13" s="78" t="b">
        <v>1</v>
      </c>
      <c r="AQ13" s="78" t="b">
        <v>1</v>
      </c>
      <c r="AR13" s="78" t="b">
        <v>0</v>
      </c>
      <c r="AS13" s="78" t="s">
        <v>532</v>
      </c>
      <c r="AT13" s="78">
        <v>0</v>
      </c>
      <c r="AU13" s="83" t="s">
        <v>740</v>
      </c>
      <c r="AV13" s="78" t="b">
        <v>0</v>
      </c>
      <c r="AW13" s="78" t="s">
        <v>767</v>
      </c>
      <c r="AX13" s="83" t="s">
        <v>778</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232</v>
      </c>
      <c r="B14" s="65"/>
      <c r="C14" s="65" t="s">
        <v>64</v>
      </c>
      <c r="D14" s="66">
        <v>162.88297315590788</v>
      </c>
      <c r="E14" s="68"/>
      <c r="F14" s="100" t="s">
        <v>408</v>
      </c>
      <c r="G14" s="65"/>
      <c r="H14" s="69" t="s">
        <v>232</v>
      </c>
      <c r="I14" s="70"/>
      <c r="J14" s="70"/>
      <c r="K14" s="69" t="s">
        <v>819</v>
      </c>
      <c r="L14" s="73">
        <v>662.330075286735</v>
      </c>
      <c r="M14" s="74">
        <v>6373.63134765625</v>
      </c>
      <c r="N14" s="74">
        <v>6001.6591796875</v>
      </c>
      <c r="O14" s="75"/>
      <c r="P14" s="76"/>
      <c r="Q14" s="76"/>
      <c r="R14" s="86"/>
      <c r="S14" s="48">
        <v>4</v>
      </c>
      <c r="T14" s="48">
        <v>2</v>
      </c>
      <c r="U14" s="49">
        <v>37</v>
      </c>
      <c r="V14" s="49">
        <v>0.018182</v>
      </c>
      <c r="W14" s="49">
        <v>0.058146</v>
      </c>
      <c r="X14" s="49">
        <v>1.299649</v>
      </c>
      <c r="Y14" s="49">
        <v>0.4166666666666667</v>
      </c>
      <c r="Z14" s="49">
        <v>0</v>
      </c>
      <c r="AA14" s="71">
        <v>14</v>
      </c>
      <c r="AB14" s="71"/>
      <c r="AC14" s="72"/>
      <c r="AD14" s="78" t="s">
        <v>583</v>
      </c>
      <c r="AE14" s="78">
        <v>32</v>
      </c>
      <c r="AF14" s="78">
        <v>151</v>
      </c>
      <c r="AG14" s="78">
        <v>475</v>
      </c>
      <c r="AH14" s="78">
        <v>1</v>
      </c>
      <c r="AI14" s="78"/>
      <c r="AJ14" s="78" t="s">
        <v>621</v>
      </c>
      <c r="AK14" s="78" t="s">
        <v>648</v>
      </c>
      <c r="AL14" s="83" t="s">
        <v>679</v>
      </c>
      <c r="AM14" s="78"/>
      <c r="AN14" s="80">
        <v>42593.69856481482</v>
      </c>
      <c r="AO14" s="83" t="s">
        <v>713</v>
      </c>
      <c r="AP14" s="78" t="b">
        <v>0</v>
      </c>
      <c r="AQ14" s="78" t="b">
        <v>0</v>
      </c>
      <c r="AR14" s="78" t="b">
        <v>0</v>
      </c>
      <c r="AS14" s="78" t="s">
        <v>532</v>
      </c>
      <c r="AT14" s="78">
        <v>30</v>
      </c>
      <c r="AU14" s="83" t="s">
        <v>740</v>
      </c>
      <c r="AV14" s="78" t="b">
        <v>0</v>
      </c>
      <c r="AW14" s="78" t="s">
        <v>767</v>
      </c>
      <c r="AX14" s="83" t="s">
        <v>779</v>
      </c>
      <c r="AY14" s="78" t="s">
        <v>66</v>
      </c>
      <c r="AZ14" s="78" t="str">
        <f>REPLACE(INDEX(GroupVertices[Group],MATCH(Vertices[[#This Row],[Vertex]],GroupVertices[Vertex],0)),1,1,"")</f>
        <v>2</v>
      </c>
      <c r="BA14" s="48" t="s">
        <v>1196</v>
      </c>
      <c r="BB14" s="48" t="s">
        <v>1196</v>
      </c>
      <c r="BC14" s="48" t="s">
        <v>1204</v>
      </c>
      <c r="BD14" s="48" t="s">
        <v>1206</v>
      </c>
      <c r="BE14" s="48" t="s">
        <v>1210</v>
      </c>
      <c r="BF14" s="48" t="s">
        <v>1210</v>
      </c>
      <c r="BG14" s="120" t="s">
        <v>1224</v>
      </c>
      <c r="BH14" s="120" t="s">
        <v>1242</v>
      </c>
      <c r="BI14" s="120" t="s">
        <v>1251</v>
      </c>
      <c r="BJ14" s="120" t="s">
        <v>1251</v>
      </c>
      <c r="BK14" s="120">
        <v>6</v>
      </c>
      <c r="BL14" s="123">
        <v>8.695652173913043</v>
      </c>
      <c r="BM14" s="120">
        <v>0</v>
      </c>
      <c r="BN14" s="123">
        <v>0</v>
      </c>
      <c r="BO14" s="120">
        <v>0</v>
      </c>
      <c r="BP14" s="123">
        <v>0</v>
      </c>
      <c r="BQ14" s="120">
        <v>63</v>
      </c>
      <c r="BR14" s="123">
        <v>91.30434782608695</v>
      </c>
      <c r="BS14" s="120">
        <v>69</v>
      </c>
      <c r="BT14" s="2"/>
      <c r="BU14" s="3"/>
      <c r="BV14" s="3"/>
      <c r="BW14" s="3"/>
      <c r="BX14" s="3"/>
    </row>
    <row r="15" spans="1:76" ht="15">
      <c r="A15" s="64" t="s">
        <v>229</v>
      </c>
      <c r="B15" s="65"/>
      <c r="C15" s="65" t="s">
        <v>64</v>
      </c>
      <c r="D15" s="66">
        <v>171.30337941092324</v>
      </c>
      <c r="E15" s="68"/>
      <c r="F15" s="100" t="s">
        <v>407</v>
      </c>
      <c r="G15" s="65"/>
      <c r="H15" s="69" t="s">
        <v>229</v>
      </c>
      <c r="I15" s="70"/>
      <c r="J15" s="70"/>
      <c r="K15" s="69" t="s">
        <v>820</v>
      </c>
      <c r="L15" s="73">
        <v>9999</v>
      </c>
      <c r="M15" s="74">
        <v>1586.68798828125</v>
      </c>
      <c r="N15" s="74">
        <v>4977.8701171875</v>
      </c>
      <c r="O15" s="75"/>
      <c r="P15" s="76"/>
      <c r="Q15" s="76"/>
      <c r="R15" s="86"/>
      <c r="S15" s="48">
        <v>4</v>
      </c>
      <c r="T15" s="48">
        <v>18</v>
      </c>
      <c r="U15" s="49">
        <v>559.366667</v>
      </c>
      <c r="V15" s="49">
        <v>0.025</v>
      </c>
      <c r="W15" s="49">
        <v>0.127139</v>
      </c>
      <c r="X15" s="49">
        <v>5.567914</v>
      </c>
      <c r="Y15" s="49">
        <v>0.043859649122807015</v>
      </c>
      <c r="Z15" s="49">
        <v>0.05263157894736842</v>
      </c>
      <c r="AA15" s="71">
        <v>15</v>
      </c>
      <c r="AB15" s="71"/>
      <c r="AC15" s="72"/>
      <c r="AD15" s="78" t="s">
        <v>584</v>
      </c>
      <c r="AE15" s="78">
        <v>3148</v>
      </c>
      <c r="AF15" s="78">
        <v>1591</v>
      </c>
      <c r="AG15" s="78">
        <v>16160</v>
      </c>
      <c r="AH15" s="78">
        <v>1463</v>
      </c>
      <c r="AI15" s="78"/>
      <c r="AJ15" s="78" t="s">
        <v>622</v>
      </c>
      <c r="AK15" s="78" t="s">
        <v>651</v>
      </c>
      <c r="AL15" s="83" t="s">
        <v>680</v>
      </c>
      <c r="AM15" s="78"/>
      <c r="AN15" s="80">
        <v>40647.68306712963</v>
      </c>
      <c r="AO15" s="83" t="s">
        <v>714</v>
      </c>
      <c r="AP15" s="78" t="b">
        <v>0</v>
      </c>
      <c r="AQ15" s="78" t="b">
        <v>0</v>
      </c>
      <c r="AR15" s="78" t="b">
        <v>0</v>
      </c>
      <c r="AS15" s="78" t="s">
        <v>532</v>
      </c>
      <c r="AT15" s="78">
        <v>275</v>
      </c>
      <c r="AU15" s="83" t="s">
        <v>740</v>
      </c>
      <c r="AV15" s="78" t="b">
        <v>0</v>
      </c>
      <c r="AW15" s="78" t="s">
        <v>767</v>
      </c>
      <c r="AX15" s="83" t="s">
        <v>780</v>
      </c>
      <c r="AY15" s="78" t="s">
        <v>66</v>
      </c>
      <c r="AZ15" s="78" t="str">
        <f>REPLACE(INDEX(GroupVertices[Group],MATCH(Vertices[[#This Row],[Vertex]],GroupVertices[Vertex],0)),1,1,"")</f>
        <v>1</v>
      </c>
      <c r="BA15" s="48" t="s">
        <v>1197</v>
      </c>
      <c r="BB15" s="48" t="s">
        <v>1197</v>
      </c>
      <c r="BC15" s="48" t="s">
        <v>949</v>
      </c>
      <c r="BD15" s="48" t="s">
        <v>949</v>
      </c>
      <c r="BE15" s="48" t="s">
        <v>1211</v>
      </c>
      <c r="BF15" s="48" t="s">
        <v>1211</v>
      </c>
      <c r="BG15" s="120" t="s">
        <v>1225</v>
      </c>
      <c r="BH15" s="120" t="s">
        <v>1243</v>
      </c>
      <c r="BI15" s="120" t="s">
        <v>1252</v>
      </c>
      <c r="BJ15" s="120" t="s">
        <v>1252</v>
      </c>
      <c r="BK15" s="120">
        <v>14</v>
      </c>
      <c r="BL15" s="123">
        <v>3.2634032634032635</v>
      </c>
      <c r="BM15" s="120">
        <v>0</v>
      </c>
      <c r="BN15" s="123">
        <v>0</v>
      </c>
      <c r="BO15" s="120">
        <v>0</v>
      </c>
      <c r="BP15" s="123">
        <v>0</v>
      </c>
      <c r="BQ15" s="120">
        <v>415</v>
      </c>
      <c r="BR15" s="123">
        <v>96.73659673659674</v>
      </c>
      <c r="BS15" s="120">
        <v>429</v>
      </c>
      <c r="BT15" s="2"/>
      <c r="BU15" s="3"/>
      <c r="BV15" s="3"/>
      <c r="BW15" s="3"/>
      <c r="BX15" s="3"/>
    </row>
    <row r="16" spans="1:76" ht="15">
      <c r="A16" s="64" t="s">
        <v>230</v>
      </c>
      <c r="B16" s="65"/>
      <c r="C16" s="65" t="s">
        <v>64</v>
      </c>
      <c r="D16" s="66">
        <v>177.5309715370284</v>
      </c>
      <c r="E16" s="68"/>
      <c r="F16" s="100" t="s">
        <v>749</v>
      </c>
      <c r="G16" s="65"/>
      <c r="H16" s="69" t="s">
        <v>230</v>
      </c>
      <c r="I16" s="70"/>
      <c r="J16" s="70"/>
      <c r="K16" s="69" t="s">
        <v>821</v>
      </c>
      <c r="L16" s="73">
        <v>283.40581593325436</v>
      </c>
      <c r="M16" s="74">
        <v>2556.284912109375</v>
      </c>
      <c r="N16" s="74">
        <v>2072.000244140625</v>
      </c>
      <c r="O16" s="75"/>
      <c r="P16" s="76"/>
      <c r="Q16" s="76"/>
      <c r="R16" s="86"/>
      <c r="S16" s="48">
        <v>4</v>
      </c>
      <c r="T16" s="48">
        <v>3</v>
      </c>
      <c r="U16" s="49">
        <v>15.8</v>
      </c>
      <c r="V16" s="49">
        <v>0.017241</v>
      </c>
      <c r="W16" s="49">
        <v>0.062964</v>
      </c>
      <c r="X16" s="49">
        <v>1.539669</v>
      </c>
      <c r="Y16" s="49">
        <v>0.3</v>
      </c>
      <c r="Z16" s="49">
        <v>0</v>
      </c>
      <c r="AA16" s="71">
        <v>16</v>
      </c>
      <c r="AB16" s="71"/>
      <c r="AC16" s="72"/>
      <c r="AD16" s="78" t="s">
        <v>585</v>
      </c>
      <c r="AE16" s="78">
        <v>2458</v>
      </c>
      <c r="AF16" s="78">
        <v>2656</v>
      </c>
      <c r="AG16" s="78">
        <v>7070</v>
      </c>
      <c r="AH16" s="78">
        <v>410</v>
      </c>
      <c r="AI16" s="78"/>
      <c r="AJ16" s="78" t="s">
        <v>623</v>
      </c>
      <c r="AK16" s="78" t="s">
        <v>652</v>
      </c>
      <c r="AL16" s="83" t="s">
        <v>681</v>
      </c>
      <c r="AM16" s="78"/>
      <c r="AN16" s="80">
        <v>40198.65975694444</v>
      </c>
      <c r="AO16" s="83" t="s">
        <v>715</v>
      </c>
      <c r="AP16" s="78" t="b">
        <v>0</v>
      </c>
      <c r="AQ16" s="78" t="b">
        <v>0</v>
      </c>
      <c r="AR16" s="78" t="b">
        <v>1</v>
      </c>
      <c r="AS16" s="78" t="s">
        <v>532</v>
      </c>
      <c r="AT16" s="78">
        <v>288</v>
      </c>
      <c r="AU16" s="83" t="s">
        <v>741</v>
      </c>
      <c r="AV16" s="78" t="b">
        <v>0</v>
      </c>
      <c r="AW16" s="78" t="s">
        <v>767</v>
      </c>
      <c r="AX16" s="83" t="s">
        <v>781</v>
      </c>
      <c r="AY16" s="78" t="s">
        <v>66</v>
      </c>
      <c r="AZ16" s="78" t="str">
        <f>REPLACE(INDEX(GroupVertices[Group],MATCH(Vertices[[#This Row],[Vertex]],GroupVertices[Vertex],0)),1,1,"")</f>
        <v>1</v>
      </c>
      <c r="BA16" s="48" t="s">
        <v>1198</v>
      </c>
      <c r="BB16" s="48" t="s">
        <v>1201</v>
      </c>
      <c r="BC16" s="48" t="s">
        <v>331</v>
      </c>
      <c r="BD16" s="48" t="s">
        <v>331</v>
      </c>
      <c r="BE16" s="48" t="s">
        <v>1212</v>
      </c>
      <c r="BF16" s="48" t="s">
        <v>1217</v>
      </c>
      <c r="BG16" s="120" t="s">
        <v>1226</v>
      </c>
      <c r="BH16" s="120" t="s">
        <v>1244</v>
      </c>
      <c r="BI16" s="120" t="s">
        <v>1253</v>
      </c>
      <c r="BJ16" s="120" t="s">
        <v>1267</v>
      </c>
      <c r="BK16" s="120">
        <v>6</v>
      </c>
      <c r="BL16" s="123">
        <v>3.409090909090909</v>
      </c>
      <c r="BM16" s="120">
        <v>0</v>
      </c>
      <c r="BN16" s="123">
        <v>0</v>
      </c>
      <c r="BO16" s="120">
        <v>0</v>
      </c>
      <c r="BP16" s="123">
        <v>0</v>
      </c>
      <c r="BQ16" s="120">
        <v>170</v>
      </c>
      <c r="BR16" s="123">
        <v>96.5909090909091</v>
      </c>
      <c r="BS16" s="120">
        <v>176</v>
      </c>
      <c r="BT16" s="2"/>
      <c r="BU16" s="3"/>
      <c r="BV16" s="3"/>
      <c r="BW16" s="3"/>
      <c r="BX16" s="3"/>
    </row>
    <row r="17" spans="1:76" ht="15">
      <c r="A17" s="64" t="s">
        <v>239</v>
      </c>
      <c r="B17" s="65"/>
      <c r="C17" s="65" t="s">
        <v>64</v>
      </c>
      <c r="D17" s="66">
        <v>172.52550781876923</v>
      </c>
      <c r="E17" s="68"/>
      <c r="F17" s="100" t="s">
        <v>750</v>
      </c>
      <c r="G17" s="65"/>
      <c r="H17" s="69" t="s">
        <v>239</v>
      </c>
      <c r="I17" s="70"/>
      <c r="J17" s="70"/>
      <c r="K17" s="69" t="s">
        <v>822</v>
      </c>
      <c r="L17" s="73">
        <v>1</v>
      </c>
      <c r="M17" s="74">
        <v>5369.14990234375</v>
      </c>
      <c r="N17" s="74">
        <v>3799.6201171875</v>
      </c>
      <c r="O17" s="75"/>
      <c r="P17" s="76"/>
      <c r="Q17" s="76"/>
      <c r="R17" s="86"/>
      <c r="S17" s="48">
        <v>2</v>
      </c>
      <c r="T17" s="48">
        <v>0</v>
      </c>
      <c r="U17" s="49">
        <v>0</v>
      </c>
      <c r="V17" s="49">
        <v>0.016393</v>
      </c>
      <c r="W17" s="49">
        <v>0.033897</v>
      </c>
      <c r="X17" s="49">
        <v>0.601329</v>
      </c>
      <c r="Y17" s="49">
        <v>0.5</v>
      </c>
      <c r="Z17" s="49">
        <v>0</v>
      </c>
      <c r="AA17" s="71">
        <v>17</v>
      </c>
      <c r="AB17" s="71"/>
      <c r="AC17" s="72"/>
      <c r="AD17" s="78" t="s">
        <v>586</v>
      </c>
      <c r="AE17" s="78">
        <v>1328</v>
      </c>
      <c r="AF17" s="78">
        <v>1800</v>
      </c>
      <c r="AG17" s="78">
        <v>3831</v>
      </c>
      <c r="AH17" s="78">
        <v>882</v>
      </c>
      <c r="AI17" s="78"/>
      <c r="AJ17" s="78" t="s">
        <v>624</v>
      </c>
      <c r="AK17" s="78" t="s">
        <v>653</v>
      </c>
      <c r="AL17" s="83" t="s">
        <v>682</v>
      </c>
      <c r="AM17" s="78"/>
      <c r="AN17" s="80">
        <v>40480.67099537037</v>
      </c>
      <c r="AO17" s="83" t="s">
        <v>716</v>
      </c>
      <c r="AP17" s="78" t="b">
        <v>0</v>
      </c>
      <c r="AQ17" s="78" t="b">
        <v>0</v>
      </c>
      <c r="AR17" s="78" t="b">
        <v>1</v>
      </c>
      <c r="AS17" s="78" t="s">
        <v>532</v>
      </c>
      <c r="AT17" s="78">
        <v>102</v>
      </c>
      <c r="AU17" s="83" t="s">
        <v>740</v>
      </c>
      <c r="AV17" s="78" t="b">
        <v>0</v>
      </c>
      <c r="AW17" s="78" t="s">
        <v>767</v>
      </c>
      <c r="AX17" s="83" t="s">
        <v>782</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217</v>
      </c>
      <c r="B18" s="65"/>
      <c r="C18" s="65" t="s">
        <v>64</v>
      </c>
      <c r="D18" s="66">
        <v>162.18127263465658</v>
      </c>
      <c r="E18" s="68"/>
      <c r="F18" s="100" t="s">
        <v>398</v>
      </c>
      <c r="G18" s="65"/>
      <c r="H18" s="69" t="s">
        <v>217</v>
      </c>
      <c r="I18" s="70"/>
      <c r="J18" s="70"/>
      <c r="K18" s="69" t="s">
        <v>823</v>
      </c>
      <c r="L18" s="73">
        <v>1</v>
      </c>
      <c r="M18" s="74">
        <v>1634.2633056640625</v>
      </c>
      <c r="N18" s="74">
        <v>9596.5107421875</v>
      </c>
      <c r="O18" s="75"/>
      <c r="P18" s="76"/>
      <c r="Q18" s="76"/>
      <c r="R18" s="86"/>
      <c r="S18" s="48">
        <v>0</v>
      </c>
      <c r="T18" s="48">
        <v>1</v>
      </c>
      <c r="U18" s="49">
        <v>0</v>
      </c>
      <c r="V18" s="49">
        <v>0.014706</v>
      </c>
      <c r="W18" s="49">
        <v>0.019193</v>
      </c>
      <c r="X18" s="49">
        <v>0.386636</v>
      </c>
      <c r="Y18" s="49">
        <v>0</v>
      </c>
      <c r="Z18" s="49">
        <v>0</v>
      </c>
      <c r="AA18" s="71">
        <v>18</v>
      </c>
      <c r="AB18" s="71"/>
      <c r="AC18" s="72"/>
      <c r="AD18" s="78" t="s">
        <v>587</v>
      </c>
      <c r="AE18" s="78">
        <v>137</v>
      </c>
      <c r="AF18" s="78">
        <v>31</v>
      </c>
      <c r="AG18" s="78">
        <v>109</v>
      </c>
      <c r="AH18" s="78">
        <v>166</v>
      </c>
      <c r="AI18" s="78"/>
      <c r="AJ18" s="78"/>
      <c r="AK18" s="78"/>
      <c r="AL18" s="78"/>
      <c r="AM18" s="78"/>
      <c r="AN18" s="80">
        <v>43292.727013888885</v>
      </c>
      <c r="AO18" s="78"/>
      <c r="AP18" s="78" t="b">
        <v>1</v>
      </c>
      <c r="AQ18" s="78" t="b">
        <v>1</v>
      </c>
      <c r="AR18" s="78" t="b">
        <v>0</v>
      </c>
      <c r="AS18" s="78" t="s">
        <v>532</v>
      </c>
      <c r="AT18" s="78">
        <v>0</v>
      </c>
      <c r="AU18" s="78"/>
      <c r="AV18" s="78" t="b">
        <v>0</v>
      </c>
      <c r="AW18" s="78" t="s">
        <v>767</v>
      </c>
      <c r="AX18" s="83" t="s">
        <v>783</v>
      </c>
      <c r="AY18" s="78" t="s">
        <v>66</v>
      </c>
      <c r="AZ18" s="78" t="str">
        <f>REPLACE(INDEX(GroupVertices[Group],MATCH(Vertices[[#This Row],[Vertex]],GroupVertices[Vertex],0)),1,1,"")</f>
        <v>1</v>
      </c>
      <c r="BA18" s="48"/>
      <c r="BB18" s="48"/>
      <c r="BC18" s="48"/>
      <c r="BD18" s="48"/>
      <c r="BE18" s="48"/>
      <c r="BF18" s="48"/>
      <c r="BG18" s="120" t="s">
        <v>1227</v>
      </c>
      <c r="BH18" s="120" t="s">
        <v>1227</v>
      </c>
      <c r="BI18" s="120" t="s">
        <v>1254</v>
      </c>
      <c r="BJ18" s="120" t="s">
        <v>1254</v>
      </c>
      <c r="BK18" s="120">
        <v>0</v>
      </c>
      <c r="BL18" s="123">
        <v>0</v>
      </c>
      <c r="BM18" s="120">
        <v>0</v>
      </c>
      <c r="BN18" s="123">
        <v>0</v>
      </c>
      <c r="BO18" s="120">
        <v>0</v>
      </c>
      <c r="BP18" s="123">
        <v>0</v>
      </c>
      <c r="BQ18" s="120">
        <v>22</v>
      </c>
      <c r="BR18" s="123">
        <v>100</v>
      </c>
      <c r="BS18" s="120">
        <v>22</v>
      </c>
      <c r="BT18" s="2"/>
      <c r="BU18" s="3"/>
      <c r="BV18" s="3"/>
      <c r="BW18" s="3"/>
      <c r="BX18" s="3"/>
    </row>
    <row r="19" spans="1:76" ht="15">
      <c r="A19" s="64" t="s">
        <v>218</v>
      </c>
      <c r="B19" s="65"/>
      <c r="C19" s="65" t="s">
        <v>64</v>
      </c>
      <c r="D19" s="66">
        <v>184.5187392278224</v>
      </c>
      <c r="E19" s="68"/>
      <c r="F19" s="100" t="s">
        <v>751</v>
      </c>
      <c r="G19" s="65"/>
      <c r="H19" s="69" t="s">
        <v>218</v>
      </c>
      <c r="I19" s="70"/>
      <c r="J19" s="70"/>
      <c r="K19" s="69" t="s">
        <v>824</v>
      </c>
      <c r="L19" s="73">
        <v>1</v>
      </c>
      <c r="M19" s="74">
        <v>7091.55810546875</v>
      </c>
      <c r="N19" s="74">
        <v>1211.6435546875</v>
      </c>
      <c r="O19" s="75"/>
      <c r="P19" s="76"/>
      <c r="Q19" s="76"/>
      <c r="R19" s="86"/>
      <c r="S19" s="48">
        <v>2</v>
      </c>
      <c r="T19" s="48">
        <v>1</v>
      </c>
      <c r="U19" s="49">
        <v>0</v>
      </c>
      <c r="V19" s="49">
        <v>1</v>
      </c>
      <c r="W19" s="49">
        <v>0</v>
      </c>
      <c r="X19" s="49">
        <v>1.298228</v>
      </c>
      <c r="Y19" s="49">
        <v>0</v>
      </c>
      <c r="Z19" s="49">
        <v>0</v>
      </c>
      <c r="AA19" s="71">
        <v>19</v>
      </c>
      <c r="AB19" s="71"/>
      <c r="AC19" s="72"/>
      <c r="AD19" s="78" t="s">
        <v>588</v>
      </c>
      <c r="AE19" s="78">
        <v>4903</v>
      </c>
      <c r="AF19" s="78">
        <v>3851</v>
      </c>
      <c r="AG19" s="78">
        <v>6669</v>
      </c>
      <c r="AH19" s="78">
        <v>3913</v>
      </c>
      <c r="AI19" s="78"/>
      <c r="AJ19" s="78" t="s">
        <v>625</v>
      </c>
      <c r="AK19" s="78" t="s">
        <v>654</v>
      </c>
      <c r="AL19" s="83" t="s">
        <v>683</v>
      </c>
      <c r="AM19" s="78"/>
      <c r="AN19" s="80">
        <v>41844.41258101852</v>
      </c>
      <c r="AO19" s="83" t="s">
        <v>717</v>
      </c>
      <c r="AP19" s="78" t="b">
        <v>0</v>
      </c>
      <c r="AQ19" s="78" t="b">
        <v>0</v>
      </c>
      <c r="AR19" s="78" t="b">
        <v>0</v>
      </c>
      <c r="AS19" s="78" t="s">
        <v>532</v>
      </c>
      <c r="AT19" s="78">
        <v>384</v>
      </c>
      <c r="AU19" s="83" t="s">
        <v>740</v>
      </c>
      <c r="AV19" s="78" t="b">
        <v>0</v>
      </c>
      <c r="AW19" s="78" t="s">
        <v>767</v>
      </c>
      <c r="AX19" s="83" t="s">
        <v>784</v>
      </c>
      <c r="AY19" s="78" t="s">
        <v>66</v>
      </c>
      <c r="AZ19" s="78" t="str">
        <f>REPLACE(INDEX(GroupVertices[Group],MATCH(Vertices[[#This Row],[Vertex]],GroupVertices[Vertex],0)),1,1,"")</f>
        <v>7</v>
      </c>
      <c r="BA19" s="48" t="s">
        <v>309</v>
      </c>
      <c r="BB19" s="48" t="s">
        <v>309</v>
      </c>
      <c r="BC19" s="48" t="s">
        <v>328</v>
      </c>
      <c r="BD19" s="48" t="s">
        <v>328</v>
      </c>
      <c r="BE19" s="48" t="s">
        <v>342</v>
      </c>
      <c r="BF19" s="48" t="s">
        <v>342</v>
      </c>
      <c r="BG19" s="120" t="s">
        <v>1228</v>
      </c>
      <c r="BH19" s="120" t="s">
        <v>1228</v>
      </c>
      <c r="BI19" s="120" t="s">
        <v>1255</v>
      </c>
      <c r="BJ19" s="120" t="s">
        <v>1255</v>
      </c>
      <c r="BK19" s="120">
        <v>0</v>
      </c>
      <c r="BL19" s="123">
        <v>0</v>
      </c>
      <c r="BM19" s="120">
        <v>0</v>
      </c>
      <c r="BN19" s="123">
        <v>0</v>
      </c>
      <c r="BO19" s="120">
        <v>0</v>
      </c>
      <c r="BP19" s="123">
        <v>0</v>
      </c>
      <c r="BQ19" s="120">
        <v>37</v>
      </c>
      <c r="BR19" s="123">
        <v>100</v>
      </c>
      <c r="BS19" s="120">
        <v>37</v>
      </c>
      <c r="BT19" s="2"/>
      <c r="BU19" s="3"/>
      <c r="BV19" s="3"/>
      <c r="BW19" s="3"/>
      <c r="BX19" s="3"/>
    </row>
    <row r="20" spans="1:76" ht="15">
      <c r="A20" s="64" t="s">
        <v>219</v>
      </c>
      <c r="B20" s="65"/>
      <c r="C20" s="65" t="s">
        <v>64</v>
      </c>
      <c r="D20" s="66">
        <v>224.7378741042084</v>
      </c>
      <c r="E20" s="68"/>
      <c r="F20" s="100" t="s">
        <v>399</v>
      </c>
      <c r="G20" s="65"/>
      <c r="H20" s="69" t="s">
        <v>219</v>
      </c>
      <c r="I20" s="70"/>
      <c r="J20" s="70"/>
      <c r="K20" s="69" t="s">
        <v>825</v>
      </c>
      <c r="L20" s="73">
        <v>1</v>
      </c>
      <c r="M20" s="74">
        <v>8137.587890625</v>
      </c>
      <c r="N20" s="74">
        <v>1211.6435546875</v>
      </c>
      <c r="O20" s="75"/>
      <c r="P20" s="76"/>
      <c r="Q20" s="76"/>
      <c r="R20" s="86"/>
      <c r="S20" s="48">
        <v>0</v>
      </c>
      <c r="T20" s="48">
        <v>1</v>
      </c>
      <c r="U20" s="49">
        <v>0</v>
      </c>
      <c r="V20" s="49">
        <v>1</v>
      </c>
      <c r="W20" s="49">
        <v>0</v>
      </c>
      <c r="X20" s="49">
        <v>0.701746</v>
      </c>
      <c r="Y20" s="49">
        <v>0</v>
      </c>
      <c r="Z20" s="49">
        <v>0</v>
      </c>
      <c r="AA20" s="71">
        <v>20</v>
      </c>
      <c r="AB20" s="71"/>
      <c r="AC20" s="72"/>
      <c r="AD20" s="78" t="s">
        <v>589</v>
      </c>
      <c r="AE20" s="78">
        <v>3</v>
      </c>
      <c r="AF20" s="78">
        <v>10729</v>
      </c>
      <c r="AG20" s="78">
        <v>777913</v>
      </c>
      <c r="AH20" s="78">
        <v>8</v>
      </c>
      <c r="AI20" s="78"/>
      <c r="AJ20" s="78" t="s">
        <v>626</v>
      </c>
      <c r="AK20" s="78"/>
      <c r="AL20" s="78"/>
      <c r="AM20" s="78"/>
      <c r="AN20" s="80">
        <v>41896.313726851855</v>
      </c>
      <c r="AO20" s="78"/>
      <c r="AP20" s="78" t="b">
        <v>1</v>
      </c>
      <c r="AQ20" s="78" t="b">
        <v>0</v>
      </c>
      <c r="AR20" s="78" t="b">
        <v>0</v>
      </c>
      <c r="AS20" s="78" t="s">
        <v>532</v>
      </c>
      <c r="AT20" s="78">
        <v>7912</v>
      </c>
      <c r="AU20" s="83" t="s">
        <v>740</v>
      </c>
      <c r="AV20" s="78" t="b">
        <v>0</v>
      </c>
      <c r="AW20" s="78" t="s">
        <v>767</v>
      </c>
      <c r="AX20" s="83" t="s">
        <v>785</v>
      </c>
      <c r="AY20" s="78" t="s">
        <v>66</v>
      </c>
      <c r="AZ20" s="78" t="str">
        <f>REPLACE(INDEX(GroupVertices[Group],MATCH(Vertices[[#This Row],[Vertex]],GroupVertices[Vertex],0)),1,1,"")</f>
        <v>7</v>
      </c>
      <c r="BA20" s="48"/>
      <c r="BB20" s="48"/>
      <c r="BC20" s="48"/>
      <c r="BD20" s="48"/>
      <c r="BE20" s="48"/>
      <c r="BF20" s="48"/>
      <c r="BG20" s="120" t="s">
        <v>1229</v>
      </c>
      <c r="BH20" s="120" t="s">
        <v>1229</v>
      </c>
      <c r="BI20" s="120" t="s">
        <v>1256</v>
      </c>
      <c r="BJ20" s="120" t="s">
        <v>1256</v>
      </c>
      <c r="BK20" s="120">
        <v>0</v>
      </c>
      <c r="BL20" s="123">
        <v>0</v>
      </c>
      <c r="BM20" s="120">
        <v>0</v>
      </c>
      <c r="BN20" s="123">
        <v>0</v>
      </c>
      <c r="BO20" s="120">
        <v>0</v>
      </c>
      <c r="BP20" s="123">
        <v>0</v>
      </c>
      <c r="BQ20" s="120">
        <v>26</v>
      </c>
      <c r="BR20" s="123">
        <v>100</v>
      </c>
      <c r="BS20" s="120">
        <v>26</v>
      </c>
      <c r="BT20" s="2"/>
      <c r="BU20" s="3"/>
      <c r="BV20" s="3"/>
      <c r="BW20" s="3"/>
      <c r="BX20" s="3"/>
    </row>
    <row r="21" spans="1:76" ht="15">
      <c r="A21" s="64" t="s">
        <v>220</v>
      </c>
      <c r="B21" s="65"/>
      <c r="C21" s="65" t="s">
        <v>64</v>
      </c>
      <c r="D21" s="66">
        <v>163.45018107725264</v>
      </c>
      <c r="E21" s="68"/>
      <c r="F21" s="100" t="s">
        <v>400</v>
      </c>
      <c r="G21" s="65"/>
      <c r="H21" s="69" t="s">
        <v>220</v>
      </c>
      <c r="I21" s="70"/>
      <c r="J21" s="70"/>
      <c r="K21" s="69" t="s">
        <v>826</v>
      </c>
      <c r="L21" s="73">
        <v>1</v>
      </c>
      <c r="M21" s="74">
        <v>9329.80078125</v>
      </c>
      <c r="N21" s="74">
        <v>1211.6435546875</v>
      </c>
      <c r="O21" s="75"/>
      <c r="P21" s="76"/>
      <c r="Q21" s="76"/>
      <c r="R21" s="86"/>
      <c r="S21" s="48">
        <v>1</v>
      </c>
      <c r="T21" s="48">
        <v>1</v>
      </c>
      <c r="U21" s="49">
        <v>0</v>
      </c>
      <c r="V21" s="49">
        <v>0</v>
      </c>
      <c r="W21" s="49">
        <v>0</v>
      </c>
      <c r="X21" s="49">
        <v>0.999987</v>
      </c>
      <c r="Y21" s="49">
        <v>0</v>
      </c>
      <c r="Z21" s="49" t="s">
        <v>1424</v>
      </c>
      <c r="AA21" s="71">
        <v>21</v>
      </c>
      <c r="AB21" s="71"/>
      <c r="AC21" s="72"/>
      <c r="AD21" s="78" t="s">
        <v>590</v>
      </c>
      <c r="AE21" s="78">
        <v>510</v>
      </c>
      <c r="AF21" s="78">
        <v>248</v>
      </c>
      <c r="AG21" s="78">
        <v>1338</v>
      </c>
      <c r="AH21" s="78">
        <v>341</v>
      </c>
      <c r="AI21" s="78"/>
      <c r="AJ21" s="78" t="s">
        <v>627</v>
      </c>
      <c r="AK21" s="78" t="s">
        <v>655</v>
      </c>
      <c r="AL21" s="83" t="s">
        <v>684</v>
      </c>
      <c r="AM21" s="78"/>
      <c r="AN21" s="80">
        <v>40449.84130787037</v>
      </c>
      <c r="AO21" s="83" t="s">
        <v>718</v>
      </c>
      <c r="AP21" s="78" t="b">
        <v>0</v>
      </c>
      <c r="AQ21" s="78" t="b">
        <v>0</v>
      </c>
      <c r="AR21" s="78" t="b">
        <v>1</v>
      </c>
      <c r="AS21" s="78" t="s">
        <v>532</v>
      </c>
      <c r="AT21" s="78">
        <v>17</v>
      </c>
      <c r="AU21" s="83" t="s">
        <v>739</v>
      </c>
      <c r="AV21" s="78" t="b">
        <v>0</v>
      </c>
      <c r="AW21" s="78" t="s">
        <v>767</v>
      </c>
      <c r="AX21" s="83" t="s">
        <v>786</v>
      </c>
      <c r="AY21" s="78" t="s">
        <v>66</v>
      </c>
      <c r="AZ21" s="78" t="str">
        <f>REPLACE(INDEX(GroupVertices[Group],MATCH(Vertices[[#This Row],[Vertex]],GroupVertices[Vertex],0)),1,1,"")</f>
        <v>8</v>
      </c>
      <c r="BA21" s="48" t="s">
        <v>310</v>
      </c>
      <c r="BB21" s="48" t="s">
        <v>310</v>
      </c>
      <c r="BC21" s="48" t="s">
        <v>329</v>
      </c>
      <c r="BD21" s="48" t="s">
        <v>329</v>
      </c>
      <c r="BE21" s="48" t="s">
        <v>343</v>
      </c>
      <c r="BF21" s="48" t="s">
        <v>343</v>
      </c>
      <c r="BG21" s="120" t="s">
        <v>1230</v>
      </c>
      <c r="BH21" s="120" t="s">
        <v>1245</v>
      </c>
      <c r="BI21" s="120" t="s">
        <v>1257</v>
      </c>
      <c r="BJ21" s="120" t="s">
        <v>1268</v>
      </c>
      <c r="BK21" s="120">
        <v>2</v>
      </c>
      <c r="BL21" s="123">
        <v>10</v>
      </c>
      <c r="BM21" s="120">
        <v>0</v>
      </c>
      <c r="BN21" s="123">
        <v>0</v>
      </c>
      <c r="BO21" s="120">
        <v>0</v>
      </c>
      <c r="BP21" s="123">
        <v>0</v>
      </c>
      <c r="BQ21" s="120">
        <v>18</v>
      </c>
      <c r="BR21" s="123">
        <v>90</v>
      </c>
      <c r="BS21" s="120">
        <v>20</v>
      </c>
      <c r="BT21" s="2"/>
      <c r="BU21" s="3"/>
      <c r="BV21" s="3"/>
      <c r="BW21" s="3"/>
      <c r="BX21" s="3"/>
    </row>
    <row r="22" spans="1:76" ht="15">
      <c r="A22" s="64" t="s">
        <v>221</v>
      </c>
      <c r="B22" s="65"/>
      <c r="C22" s="65" t="s">
        <v>64</v>
      </c>
      <c r="D22" s="66">
        <v>162.36254526931316</v>
      </c>
      <c r="E22" s="68"/>
      <c r="F22" s="100" t="s">
        <v>401</v>
      </c>
      <c r="G22" s="65"/>
      <c r="H22" s="69" t="s">
        <v>221</v>
      </c>
      <c r="I22" s="70"/>
      <c r="J22" s="70"/>
      <c r="K22" s="69" t="s">
        <v>827</v>
      </c>
      <c r="L22" s="73">
        <v>1</v>
      </c>
      <c r="M22" s="74">
        <v>9329.80078125</v>
      </c>
      <c r="N22" s="74">
        <v>5255.3564453125</v>
      </c>
      <c r="O22" s="75"/>
      <c r="P22" s="76"/>
      <c r="Q22" s="76"/>
      <c r="R22" s="86"/>
      <c r="S22" s="48">
        <v>2</v>
      </c>
      <c r="T22" s="48">
        <v>1</v>
      </c>
      <c r="U22" s="49">
        <v>0</v>
      </c>
      <c r="V22" s="49">
        <v>1</v>
      </c>
      <c r="W22" s="49">
        <v>0</v>
      </c>
      <c r="X22" s="49">
        <v>1.298228</v>
      </c>
      <c r="Y22" s="49">
        <v>0</v>
      </c>
      <c r="Z22" s="49">
        <v>0</v>
      </c>
      <c r="AA22" s="71">
        <v>22</v>
      </c>
      <c r="AB22" s="71"/>
      <c r="AC22" s="72"/>
      <c r="AD22" s="78" t="s">
        <v>591</v>
      </c>
      <c r="AE22" s="78">
        <v>411</v>
      </c>
      <c r="AF22" s="78">
        <v>62</v>
      </c>
      <c r="AG22" s="78">
        <v>54</v>
      </c>
      <c r="AH22" s="78">
        <v>11</v>
      </c>
      <c r="AI22" s="78"/>
      <c r="AJ22" s="78" t="s">
        <v>628</v>
      </c>
      <c r="AK22" s="78" t="s">
        <v>656</v>
      </c>
      <c r="AL22" s="83" t="s">
        <v>685</v>
      </c>
      <c r="AM22" s="78"/>
      <c r="AN22" s="80">
        <v>42382.903275462966</v>
      </c>
      <c r="AO22" s="83" t="s">
        <v>719</v>
      </c>
      <c r="AP22" s="78" t="b">
        <v>1</v>
      </c>
      <c r="AQ22" s="78" t="b">
        <v>0</v>
      </c>
      <c r="AR22" s="78" t="b">
        <v>0</v>
      </c>
      <c r="AS22" s="78" t="s">
        <v>532</v>
      </c>
      <c r="AT22" s="78">
        <v>0</v>
      </c>
      <c r="AU22" s="78"/>
      <c r="AV22" s="78" t="b">
        <v>0</v>
      </c>
      <c r="AW22" s="78" t="s">
        <v>767</v>
      </c>
      <c r="AX22" s="83" t="s">
        <v>787</v>
      </c>
      <c r="AY22" s="78" t="s">
        <v>66</v>
      </c>
      <c r="AZ22" s="78" t="str">
        <f>REPLACE(INDEX(GroupVertices[Group],MATCH(Vertices[[#This Row],[Vertex]],GroupVertices[Vertex],0)),1,1,"")</f>
        <v>6</v>
      </c>
      <c r="BA22" s="48" t="s">
        <v>311</v>
      </c>
      <c r="BB22" s="48" t="s">
        <v>311</v>
      </c>
      <c r="BC22" s="48" t="s">
        <v>327</v>
      </c>
      <c r="BD22" s="48" t="s">
        <v>327</v>
      </c>
      <c r="BE22" s="48"/>
      <c r="BF22" s="48"/>
      <c r="BG22" s="120" t="s">
        <v>1056</v>
      </c>
      <c r="BH22" s="120" t="s">
        <v>1056</v>
      </c>
      <c r="BI22" s="120" t="s">
        <v>1258</v>
      </c>
      <c r="BJ22" s="120" t="s">
        <v>1258</v>
      </c>
      <c r="BK22" s="120">
        <v>1</v>
      </c>
      <c r="BL22" s="123">
        <v>5.555555555555555</v>
      </c>
      <c r="BM22" s="120">
        <v>0</v>
      </c>
      <c r="BN22" s="123">
        <v>0</v>
      </c>
      <c r="BO22" s="120">
        <v>0</v>
      </c>
      <c r="BP22" s="123">
        <v>0</v>
      </c>
      <c r="BQ22" s="120">
        <v>17</v>
      </c>
      <c r="BR22" s="123">
        <v>94.44444444444444</v>
      </c>
      <c r="BS22" s="120">
        <v>18</v>
      </c>
      <c r="BT22" s="2"/>
      <c r="BU22" s="3"/>
      <c r="BV22" s="3"/>
      <c r="BW22" s="3"/>
      <c r="BX22" s="3"/>
    </row>
    <row r="23" spans="1:76" ht="15">
      <c r="A23" s="64" t="s">
        <v>222</v>
      </c>
      <c r="B23" s="65"/>
      <c r="C23" s="65" t="s">
        <v>64</v>
      </c>
      <c r="D23" s="66">
        <v>163.59636868584667</v>
      </c>
      <c r="E23" s="68"/>
      <c r="F23" s="100" t="s">
        <v>402</v>
      </c>
      <c r="G23" s="65"/>
      <c r="H23" s="69" t="s">
        <v>222</v>
      </c>
      <c r="I23" s="70"/>
      <c r="J23" s="70"/>
      <c r="K23" s="69" t="s">
        <v>828</v>
      </c>
      <c r="L23" s="73">
        <v>1</v>
      </c>
      <c r="M23" s="74">
        <v>9329.80078125</v>
      </c>
      <c r="N23" s="74">
        <v>3367.310302734375</v>
      </c>
      <c r="O23" s="75"/>
      <c r="P23" s="76"/>
      <c r="Q23" s="76"/>
      <c r="R23" s="86"/>
      <c r="S23" s="48">
        <v>0</v>
      </c>
      <c r="T23" s="48">
        <v>1</v>
      </c>
      <c r="U23" s="49">
        <v>0</v>
      </c>
      <c r="V23" s="49">
        <v>1</v>
      </c>
      <c r="W23" s="49">
        <v>0</v>
      </c>
      <c r="X23" s="49">
        <v>0.701746</v>
      </c>
      <c r="Y23" s="49">
        <v>0</v>
      </c>
      <c r="Z23" s="49">
        <v>0</v>
      </c>
      <c r="AA23" s="71">
        <v>23</v>
      </c>
      <c r="AB23" s="71"/>
      <c r="AC23" s="72"/>
      <c r="AD23" s="78" t="s">
        <v>592</v>
      </c>
      <c r="AE23" s="78">
        <v>363</v>
      </c>
      <c r="AF23" s="78">
        <v>273</v>
      </c>
      <c r="AG23" s="78">
        <v>855</v>
      </c>
      <c r="AH23" s="78">
        <v>1774</v>
      </c>
      <c r="AI23" s="78"/>
      <c r="AJ23" s="78"/>
      <c r="AK23" s="78" t="s">
        <v>657</v>
      </c>
      <c r="AL23" s="78"/>
      <c r="AM23" s="78"/>
      <c r="AN23" s="80">
        <v>41784.5959375</v>
      </c>
      <c r="AO23" s="83" t="s">
        <v>720</v>
      </c>
      <c r="AP23" s="78" t="b">
        <v>1</v>
      </c>
      <c r="AQ23" s="78" t="b">
        <v>0</v>
      </c>
      <c r="AR23" s="78" t="b">
        <v>1</v>
      </c>
      <c r="AS23" s="78" t="s">
        <v>738</v>
      </c>
      <c r="AT23" s="78">
        <v>1</v>
      </c>
      <c r="AU23" s="83" t="s">
        <v>740</v>
      </c>
      <c r="AV23" s="78" t="b">
        <v>0</v>
      </c>
      <c r="AW23" s="78" t="s">
        <v>767</v>
      </c>
      <c r="AX23" s="83" t="s">
        <v>788</v>
      </c>
      <c r="AY23" s="78" t="s">
        <v>66</v>
      </c>
      <c r="AZ23" s="78" t="str">
        <f>REPLACE(INDEX(GroupVertices[Group],MATCH(Vertices[[#This Row],[Vertex]],GroupVertices[Vertex],0)),1,1,"")</f>
        <v>6</v>
      </c>
      <c r="BA23" s="48"/>
      <c r="BB23" s="48"/>
      <c r="BC23" s="48"/>
      <c r="BD23" s="48"/>
      <c r="BE23" s="48"/>
      <c r="BF23" s="48"/>
      <c r="BG23" s="120" t="s">
        <v>1231</v>
      </c>
      <c r="BH23" s="120" t="s">
        <v>1231</v>
      </c>
      <c r="BI23" s="120" t="s">
        <v>1259</v>
      </c>
      <c r="BJ23" s="120" t="s">
        <v>1259</v>
      </c>
      <c r="BK23" s="120">
        <v>1</v>
      </c>
      <c r="BL23" s="123">
        <v>4.761904761904762</v>
      </c>
      <c r="BM23" s="120">
        <v>0</v>
      </c>
      <c r="BN23" s="123">
        <v>0</v>
      </c>
      <c r="BO23" s="120">
        <v>0</v>
      </c>
      <c r="BP23" s="123">
        <v>0</v>
      </c>
      <c r="BQ23" s="120">
        <v>20</v>
      </c>
      <c r="BR23" s="123">
        <v>95.23809523809524</v>
      </c>
      <c r="BS23" s="120">
        <v>21</v>
      </c>
      <c r="BT23" s="2"/>
      <c r="BU23" s="3"/>
      <c r="BV23" s="3"/>
      <c r="BW23" s="3"/>
      <c r="BX23" s="3"/>
    </row>
    <row r="24" spans="1:76" ht="15">
      <c r="A24" s="64" t="s">
        <v>223</v>
      </c>
      <c r="B24" s="65"/>
      <c r="C24" s="65" t="s">
        <v>64</v>
      </c>
      <c r="D24" s="66">
        <v>162.05262753909383</v>
      </c>
      <c r="E24" s="68"/>
      <c r="F24" s="100" t="s">
        <v>403</v>
      </c>
      <c r="G24" s="65"/>
      <c r="H24" s="69" t="s">
        <v>223</v>
      </c>
      <c r="I24" s="70"/>
      <c r="J24" s="70"/>
      <c r="K24" s="69" t="s">
        <v>829</v>
      </c>
      <c r="L24" s="73">
        <v>1</v>
      </c>
      <c r="M24" s="74">
        <v>6373.63134765625</v>
      </c>
      <c r="N24" s="74">
        <v>1237.9427490234375</v>
      </c>
      <c r="O24" s="75"/>
      <c r="P24" s="76"/>
      <c r="Q24" s="76"/>
      <c r="R24" s="86"/>
      <c r="S24" s="48">
        <v>0</v>
      </c>
      <c r="T24" s="48">
        <v>1</v>
      </c>
      <c r="U24" s="49">
        <v>0</v>
      </c>
      <c r="V24" s="49">
        <v>0.125</v>
      </c>
      <c r="W24" s="49">
        <v>0</v>
      </c>
      <c r="X24" s="49">
        <v>0.58985</v>
      </c>
      <c r="Y24" s="49">
        <v>0</v>
      </c>
      <c r="Z24" s="49">
        <v>0</v>
      </c>
      <c r="AA24" s="71">
        <v>24</v>
      </c>
      <c r="AB24" s="71"/>
      <c r="AC24" s="72"/>
      <c r="AD24" s="78" t="s">
        <v>593</v>
      </c>
      <c r="AE24" s="78">
        <v>50</v>
      </c>
      <c r="AF24" s="78">
        <v>9</v>
      </c>
      <c r="AG24" s="78">
        <v>11</v>
      </c>
      <c r="AH24" s="78">
        <v>10</v>
      </c>
      <c r="AI24" s="78"/>
      <c r="AJ24" s="78" t="s">
        <v>629</v>
      </c>
      <c r="AK24" s="78" t="s">
        <v>658</v>
      </c>
      <c r="AL24" s="78"/>
      <c r="AM24" s="78"/>
      <c r="AN24" s="80">
        <v>43508.82895833333</v>
      </c>
      <c r="AO24" s="78"/>
      <c r="AP24" s="78" t="b">
        <v>0</v>
      </c>
      <c r="AQ24" s="78" t="b">
        <v>0</v>
      </c>
      <c r="AR24" s="78" t="b">
        <v>0</v>
      </c>
      <c r="AS24" s="78" t="s">
        <v>532</v>
      </c>
      <c r="AT24" s="78">
        <v>0</v>
      </c>
      <c r="AU24" s="83" t="s">
        <v>740</v>
      </c>
      <c r="AV24" s="78" t="b">
        <v>0</v>
      </c>
      <c r="AW24" s="78" t="s">
        <v>767</v>
      </c>
      <c r="AX24" s="83" t="s">
        <v>789</v>
      </c>
      <c r="AY24" s="78" t="s">
        <v>66</v>
      </c>
      <c r="AZ24" s="78" t="str">
        <f>REPLACE(INDEX(GroupVertices[Group],MATCH(Vertices[[#This Row],[Vertex]],GroupVertices[Vertex],0)),1,1,"")</f>
        <v>4</v>
      </c>
      <c r="BA24" s="48"/>
      <c r="BB24" s="48"/>
      <c r="BC24" s="48"/>
      <c r="BD24" s="48"/>
      <c r="BE24" s="48"/>
      <c r="BF24" s="48"/>
      <c r="BG24" s="120" t="s">
        <v>1232</v>
      </c>
      <c r="BH24" s="120" t="s">
        <v>1232</v>
      </c>
      <c r="BI24" s="120" t="s">
        <v>1260</v>
      </c>
      <c r="BJ24" s="120" t="s">
        <v>1260</v>
      </c>
      <c r="BK24" s="120">
        <v>1</v>
      </c>
      <c r="BL24" s="123">
        <v>5</v>
      </c>
      <c r="BM24" s="120">
        <v>0</v>
      </c>
      <c r="BN24" s="123">
        <v>0</v>
      </c>
      <c r="BO24" s="120">
        <v>0</v>
      </c>
      <c r="BP24" s="123">
        <v>0</v>
      </c>
      <c r="BQ24" s="120">
        <v>19</v>
      </c>
      <c r="BR24" s="123">
        <v>95</v>
      </c>
      <c r="BS24" s="120">
        <v>20</v>
      </c>
      <c r="BT24" s="2"/>
      <c r="BU24" s="3"/>
      <c r="BV24" s="3"/>
      <c r="BW24" s="3"/>
      <c r="BX24" s="3"/>
    </row>
    <row r="25" spans="1:76" ht="15">
      <c r="A25" s="64" t="s">
        <v>228</v>
      </c>
      <c r="B25" s="65"/>
      <c r="C25" s="65" t="s">
        <v>64</v>
      </c>
      <c r="D25" s="66">
        <v>170.80049403735984</v>
      </c>
      <c r="E25" s="68"/>
      <c r="F25" s="100" t="s">
        <v>406</v>
      </c>
      <c r="G25" s="65"/>
      <c r="H25" s="69" t="s">
        <v>228</v>
      </c>
      <c r="I25" s="70"/>
      <c r="J25" s="70"/>
      <c r="K25" s="69" t="s">
        <v>830</v>
      </c>
      <c r="L25" s="73">
        <v>179.73785818560404</v>
      </c>
      <c r="M25" s="74">
        <v>4216.86572265625</v>
      </c>
      <c r="N25" s="74">
        <v>1205.7467041015625</v>
      </c>
      <c r="O25" s="75"/>
      <c r="P25" s="76"/>
      <c r="Q25" s="76"/>
      <c r="R25" s="86"/>
      <c r="S25" s="48">
        <v>4</v>
      </c>
      <c r="T25" s="48">
        <v>1</v>
      </c>
      <c r="U25" s="49">
        <v>10</v>
      </c>
      <c r="V25" s="49">
        <v>0.2</v>
      </c>
      <c r="W25" s="49">
        <v>0</v>
      </c>
      <c r="X25" s="49">
        <v>2.069889</v>
      </c>
      <c r="Y25" s="49">
        <v>0</v>
      </c>
      <c r="Z25" s="49">
        <v>0</v>
      </c>
      <c r="AA25" s="71">
        <v>25</v>
      </c>
      <c r="AB25" s="71"/>
      <c r="AC25" s="72"/>
      <c r="AD25" s="78" t="s">
        <v>594</v>
      </c>
      <c r="AE25" s="78">
        <v>2010</v>
      </c>
      <c r="AF25" s="78">
        <v>1505</v>
      </c>
      <c r="AG25" s="78">
        <v>1105</v>
      </c>
      <c r="AH25" s="78">
        <v>254</v>
      </c>
      <c r="AI25" s="78"/>
      <c r="AJ25" s="78" t="s">
        <v>630</v>
      </c>
      <c r="AK25" s="78" t="s">
        <v>659</v>
      </c>
      <c r="AL25" s="83" t="s">
        <v>686</v>
      </c>
      <c r="AM25" s="78"/>
      <c r="AN25" s="80">
        <v>40399.60597222222</v>
      </c>
      <c r="AO25" s="83" t="s">
        <v>721</v>
      </c>
      <c r="AP25" s="78" t="b">
        <v>0</v>
      </c>
      <c r="AQ25" s="78" t="b">
        <v>0</v>
      </c>
      <c r="AR25" s="78" t="b">
        <v>0</v>
      </c>
      <c r="AS25" s="78" t="s">
        <v>532</v>
      </c>
      <c r="AT25" s="78">
        <v>54</v>
      </c>
      <c r="AU25" s="83" t="s">
        <v>740</v>
      </c>
      <c r="AV25" s="78" t="b">
        <v>0</v>
      </c>
      <c r="AW25" s="78" t="s">
        <v>767</v>
      </c>
      <c r="AX25" s="83" t="s">
        <v>790</v>
      </c>
      <c r="AY25" s="78" t="s">
        <v>66</v>
      </c>
      <c r="AZ25" s="78" t="str">
        <f>REPLACE(INDEX(GroupVertices[Group],MATCH(Vertices[[#This Row],[Vertex]],GroupVertices[Vertex],0)),1,1,"")</f>
        <v>4</v>
      </c>
      <c r="BA25" s="48" t="s">
        <v>314</v>
      </c>
      <c r="BB25" s="48" t="s">
        <v>314</v>
      </c>
      <c r="BC25" s="48" t="s">
        <v>327</v>
      </c>
      <c r="BD25" s="48" t="s">
        <v>327</v>
      </c>
      <c r="BE25" s="48"/>
      <c r="BF25" s="48"/>
      <c r="BG25" s="120" t="s">
        <v>1232</v>
      </c>
      <c r="BH25" s="120" t="s">
        <v>1232</v>
      </c>
      <c r="BI25" s="120" t="s">
        <v>1261</v>
      </c>
      <c r="BJ25" s="120" t="s">
        <v>1261</v>
      </c>
      <c r="BK25" s="120">
        <v>0</v>
      </c>
      <c r="BL25" s="123">
        <v>0</v>
      </c>
      <c r="BM25" s="120">
        <v>0</v>
      </c>
      <c r="BN25" s="123">
        <v>0</v>
      </c>
      <c r="BO25" s="120">
        <v>0</v>
      </c>
      <c r="BP25" s="123">
        <v>0</v>
      </c>
      <c r="BQ25" s="120">
        <v>17</v>
      </c>
      <c r="BR25" s="123">
        <v>100</v>
      </c>
      <c r="BS25" s="120">
        <v>17</v>
      </c>
      <c r="BT25" s="2"/>
      <c r="BU25" s="3"/>
      <c r="BV25" s="3"/>
      <c r="BW25" s="3"/>
      <c r="BX25" s="3"/>
    </row>
    <row r="26" spans="1:76" ht="15">
      <c r="A26" s="64" t="s">
        <v>224</v>
      </c>
      <c r="B26" s="65"/>
      <c r="C26" s="65" t="s">
        <v>64</v>
      </c>
      <c r="D26" s="66">
        <v>172.96407064455127</v>
      </c>
      <c r="E26" s="68"/>
      <c r="F26" s="100" t="s">
        <v>752</v>
      </c>
      <c r="G26" s="65"/>
      <c r="H26" s="69" t="s">
        <v>224</v>
      </c>
      <c r="I26" s="70"/>
      <c r="J26" s="70"/>
      <c r="K26" s="69" t="s">
        <v>831</v>
      </c>
      <c r="L26" s="73">
        <v>1</v>
      </c>
      <c r="M26" s="74">
        <v>9772.7392578125</v>
      </c>
      <c r="N26" s="74">
        <v>7440.18115234375</v>
      </c>
      <c r="O26" s="75"/>
      <c r="P26" s="76"/>
      <c r="Q26" s="76"/>
      <c r="R26" s="86"/>
      <c r="S26" s="48">
        <v>1</v>
      </c>
      <c r="T26" s="48">
        <v>1</v>
      </c>
      <c r="U26" s="49">
        <v>0</v>
      </c>
      <c r="V26" s="49">
        <v>0.011628</v>
      </c>
      <c r="W26" s="49">
        <v>0.005388</v>
      </c>
      <c r="X26" s="49">
        <v>0.732522</v>
      </c>
      <c r="Y26" s="49">
        <v>0.5</v>
      </c>
      <c r="Z26" s="49">
        <v>0</v>
      </c>
      <c r="AA26" s="71">
        <v>26</v>
      </c>
      <c r="AB26" s="71"/>
      <c r="AC26" s="72"/>
      <c r="AD26" s="78" t="s">
        <v>595</v>
      </c>
      <c r="AE26" s="78">
        <v>715</v>
      </c>
      <c r="AF26" s="78">
        <v>1875</v>
      </c>
      <c r="AG26" s="78">
        <v>9687</v>
      </c>
      <c r="AH26" s="78">
        <v>5207</v>
      </c>
      <c r="AI26" s="78"/>
      <c r="AJ26" s="78" t="s">
        <v>631</v>
      </c>
      <c r="AK26" s="78" t="s">
        <v>648</v>
      </c>
      <c r="AL26" s="83" t="s">
        <v>687</v>
      </c>
      <c r="AM26" s="78"/>
      <c r="AN26" s="80">
        <v>41312.718564814815</v>
      </c>
      <c r="AO26" s="83" t="s">
        <v>722</v>
      </c>
      <c r="AP26" s="78" t="b">
        <v>0</v>
      </c>
      <c r="AQ26" s="78" t="b">
        <v>0</v>
      </c>
      <c r="AR26" s="78" t="b">
        <v>1</v>
      </c>
      <c r="AS26" s="78" t="s">
        <v>532</v>
      </c>
      <c r="AT26" s="78">
        <v>165</v>
      </c>
      <c r="AU26" s="83" t="s">
        <v>739</v>
      </c>
      <c r="AV26" s="78" t="b">
        <v>0</v>
      </c>
      <c r="AW26" s="78" t="s">
        <v>767</v>
      </c>
      <c r="AX26" s="83" t="s">
        <v>791</v>
      </c>
      <c r="AY26" s="78" t="s">
        <v>66</v>
      </c>
      <c r="AZ26" s="78" t="str">
        <f>REPLACE(INDEX(GroupVertices[Group],MATCH(Vertices[[#This Row],[Vertex]],GroupVertices[Vertex],0)),1,1,"")</f>
        <v>3</v>
      </c>
      <c r="BA26" s="48" t="s">
        <v>312</v>
      </c>
      <c r="BB26" s="48" t="s">
        <v>312</v>
      </c>
      <c r="BC26" s="48" t="s">
        <v>330</v>
      </c>
      <c r="BD26" s="48" t="s">
        <v>330</v>
      </c>
      <c r="BE26" s="48" t="s">
        <v>344</v>
      </c>
      <c r="BF26" s="48" t="s">
        <v>344</v>
      </c>
      <c r="BG26" s="120" t="s">
        <v>1233</v>
      </c>
      <c r="BH26" s="120" t="s">
        <v>1233</v>
      </c>
      <c r="BI26" s="120" t="s">
        <v>1146</v>
      </c>
      <c r="BJ26" s="120" t="s">
        <v>1146</v>
      </c>
      <c r="BK26" s="120">
        <v>1</v>
      </c>
      <c r="BL26" s="123">
        <v>5</v>
      </c>
      <c r="BM26" s="120">
        <v>1</v>
      </c>
      <c r="BN26" s="123">
        <v>5</v>
      </c>
      <c r="BO26" s="120">
        <v>0</v>
      </c>
      <c r="BP26" s="123">
        <v>0</v>
      </c>
      <c r="BQ26" s="120">
        <v>18</v>
      </c>
      <c r="BR26" s="123">
        <v>90</v>
      </c>
      <c r="BS26" s="120">
        <v>20</v>
      </c>
      <c r="BT26" s="2"/>
      <c r="BU26" s="3"/>
      <c r="BV26" s="3"/>
      <c r="BW26" s="3"/>
      <c r="BX26" s="3"/>
    </row>
    <row r="27" spans="1:76" ht="15">
      <c r="A27" s="64" t="s">
        <v>240</v>
      </c>
      <c r="B27" s="65"/>
      <c r="C27" s="65" t="s">
        <v>64</v>
      </c>
      <c r="D27" s="66">
        <v>258.4078041155824</v>
      </c>
      <c r="E27" s="68"/>
      <c r="F27" s="100" t="s">
        <v>753</v>
      </c>
      <c r="G27" s="65"/>
      <c r="H27" s="69" t="s">
        <v>240</v>
      </c>
      <c r="I27" s="70"/>
      <c r="J27" s="70"/>
      <c r="K27" s="69" t="s">
        <v>832</v>
      </c>
      <c r="L27" s="73">
        <v>3718.747450260564</v>
      </c>
      <c r="M27" s="74">
        <v>8703.9541015625</v>
      </c>
      <c r="N27" s="74">
        <v>7934.578125</v>
      </c>
      <c r="O27" s="75"/>
      <c r="P27" s="76"/>
      <c r="Q27" s="76"/>
      <c r="R27" s="86"/>
      <c r="S27" s="48">
        <v>5</v>
      </c>
      <c r="T27" s="48">
        <v>0</v>
      </c>
      <c r="U27" s="49">
        <v>208</v>
      </c>
      <c r="V27" s="49">
        <v>0.016949</v>
      </c>
      <c r="W27" s="49">
        <v>0.030305</v>
      </c>
      <c r="X27" s="49">
        <v>1.595301</v>
      </c>
      <c r="Y27" s="49">
        <v>0.1</v>
      </c>
      <c r="Z27" s="49">
        <v>0</v>
      </c>
      <c r="AA27" s="71">
        <v>27</v>
      </c>
      <c r="AB27" s="71"/>
      <c r="AC27" s="72"/>
      <c r="AD27" s="78" t="s">
        <v>596</v>
      </c>
      <c r="AE27" s="78">
        <v>619</v>
      </c>
      <c r="AF27" s="78">
        <v>16487</v>
      </c>
      <c r="AG27" s="78">
        <v>25715</v>
      </c>
      <c r="AH27" s="78">
        <v>1174</v>
      </c>
      <c r="AI27" s="78"/>
      <c r="AJ27" s="78" t="s">
        <v>632</v>
      </c>
      <c r="AK27" s="78" t="s">
        <v>660</v>
      </c>
      <c r="AL27" s="83" t="s">
        <v>688</v>
      </c>
      <c r="AM27" s="78"/>
      <c r="AN27" s="80">
        <v>39894.69739583333</v>
      </c>
      <c r="AO27" s="83" t="s">
        <v>723</v>
      </c>
      <c r="AP27" s="78" t="b">
        <v>0</v>
      </c>
      <c r="AQ27" s="78" t="b">
        <v>0</v>
      </c>
      <c r="AR27" s="78" t="b">
        <v>1</v>
      </c>
      <c r="AS27" s="78" t="s">
        <v>532</v>
      </c>
      <c r="AT27" s="78">
        <v>629</v>
      </c>
      <c r="AU27" s="83" t="s">
        <v>740</v>
      </c>
      <c r="AV27" s="78" t="b">
        <v>0</v>
      </c>
      <c r="AW27" s="78" t="s">
        <v>767</v>
      </c>
      <c r="AX27" s="83" t="s">
        <v>792</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225</v>
      </c>
      <c r="B28" s="65"/>
      <c r="C28" s="65" t="s">
        <v>64</v>
      </c>
      <c r="D28" s="66">
        <v>163.2045858948147</v>
      </c>
      <c r="E28" s="68"/>
      <c r="F28" s="100" t="s">
        <v>404</v>
      </c>
      <c r="G28" s="65"/>
      <c r="H28" s="69" t="s">
        <v>225</v>
      </c>
      <c r="I28" s="70"/>
      <c r="J28" s="70"/>
      <c r="K28" s="69" t="s">
        <v>833</v>
      </c>
      <c r="L28" s="73">
        <v>1</v>
      </c>
      <c r="M28" s="74">
        <v>9484.0634765625</v>
      </c>
      <c r="N28" s="74">
        <v>9596.5107421875</v>
      </c>
      <c r="O28" s="75"/>
      <c r="P28" s="76"/>
      <c r="Q28" s="76"/>
      <c r="R28" s="86"/>
      <c r="S28" s="48">
        <v>0</v>
      </c>
      <c r="T28" s="48">
        <v>2</v>
      </c>
      <c r="U28" s="49">
        <v>0</v>
      </c>
      <c r="V28" s="49">
        <v>0.011628</v>
      </c>
      <c r="W28" s="49">
        <v>0.005388</v>
      </c>
      <c r="X28" s="49">
        <v>0.732522</v>
      </c>
      <c r="Y28" s="49">
        <v>0.5</v>
      </c>
      <c r="Z28" s="49">
        <v>0</v>
      </c>
      <c r="AA28" s="71">
        <v>28</v>
      </c>
      <c r="AB28" s="71"/>
      <c r="AC28" s="72"/>
      <c r="AD28" s="78" t="s">
        <v>597</v>
      </c>
      <c r="AE28" s="78">
        <v>496</v>
      </c>
      <c r="AF28" s="78">
        <v>206</v>
      </c>
      <c r="AG28" s="78">
        <v>1212</v>
      </c>
      <c r="AH28" s="78">
        <v>7590</v>
      </c>
      <c r="AI28" s="78"/>
      <c r="AJ28" s="78" t="s">
        <v>633</v>
      </c>
      <c r="AK28" s="78" t="s">
        <v>661</v>
      </c>
      <c r="AL28" s="83" t="s">
        <v>689</v>
      </c>
      <c r="AM28" s="78"/>
      <c r="AN28" s="80">
        <v>41830.16605324074</v>
      </c>
      <c r="AO28" s="83" t="s">
        <v>724</v>
      </c>
      <c r="AP28" s="78" t="b">
        <v>0</v>
      </c>
      <c r="AQ28" s="78" t="b">
        <v>0</v>
      </c>
      <c r="AR28" s="78" t="b">
        <v>0</v>
      </c>
      <c r="AS28" s="78" t="s">
        <v>532</v>
      </c>
      <c r="AT28" s="78">
        <v>1</v>
      </c>
      <c r="AU28" s="83" t="s">
        <v>740</v>
      </c>
      <c r="AV28" s="78" t="b">
        <v>0</v>
      </c>
      <c r="AW28" s="78" t="s">
        <v>767</v>
      </c>
      <c r="AX28" s="83" t="s">
        <v>793</v>
      </c>
      <c r="AY28" s="78" t="s">
        <v>66</v>
      </c>
      <c r="AZ28" s="78" t="str">
        <f>REPLACE(INDEX(GroupVertices[Group],MATCH(Vertices[[#This Row],[Vertex]],GroupVertices[Vertex],0)),1,1,"")</f>
        <v>3</v>
      </c>
      <c r="BA28" s="48"/>
      <c r="BB28" s="48"/>
      <c r="BC28" s="48"/>
      <c r="BD28" s="48"/>
      <c r="BE28" s="48" t="s">
        <v>345</v>
      </c>
      <c r="BF28" s="48" t="s">
        <v>345</v>
      </c>
      <c r="BG28" s="120" t="s">
        <v>1234</v>
      </c>
      <c r="BH28" s="120" t="s">
        <v>1234</v>
      </c>
      <c r="BI28" s="120" t="s">
        <v>1262</v>
      </c>
      <c r="BJ28" s="120" t="s">
        <v>1262</v>
      </c>
      <c r="BK28" s="120">
        <v>1</v>
      </c>
      <c r="BL28" s="123">
        <v>5.882352941176471</v>
      </c>
      <c r="BM28" s="120">
        <v>0</v>
      </c>
      <c r="BN28" s="123">
        <v>0</v>
      </c>
      <c r="BO28" s="120">
        <v>0</v>
      </c>
      <c r="BP28" s="123">
        <v>0</v>
      </c>
      <c r="BQ28" s="120">
        <v>16</v>
      </c>
      <c r="BR28" s="123">
        <v>94.11764705882354</v>
      </c>
      <c r="BS28" s="120">
        <v>17</v>
      </c>
      <c r="BT28" s="2"/>
      <c r="BU28" s="3"/>
      <c r="BV28" s="3"/>
      <c r="BW28" s="3"/>
      <c r="BX28" s="3"/>
    </row>
    <row r="29" spans="1:76" ht="15">
      <c r="A29" s="64" t="s">
        <v>226</v>
      </c>
      <c r="B29" s="65"/>
      <c r="C29" s="65" t="s">
        <v>64</v>
      </c>
      <c r="D29" s="66">
        <v>194.34254652534034</v>
      </c>
      <c r="E29" s="68"/>
      <c r="F29" s="100" t="s">
        <v>405</v>
      </c>
      <c r="G29" s="65"/>
      <c r="H29" s="69" t="s">
        <v>226</v>
      </c>
      <c r="I29" s="70"/>
      <c r="J29" s="70"/>
      <c r="K29" s="69" t="s">
        <v>834</v>
      </c>
      <c r="L29" s="73">
        <v>1</v>
      </c>
      <c r="M29" s="74">
        <v>3138.087646484375</v>
      </c>
      <c r="N29" s="74">
        <v>525.0781860351562</v>
      </c>
      <c r="O29" s="75"/>
      <c r="P29" s="76"/>
      <c r="Q29" s="76"/>
      <c r="R29" s="86"/>
      <c r="S29" s="48">
        <v>0</v>
      </c>
      <c r="T29" s="48">
        <v>1</v>
      </c>
      <c r="U29" s="49">
        <v>0</v>
      </c>
      <c r="V29" s="49">
        <v>0.125</v>
      </c>
      <c r="W29" s="49">
        <v>0</v>
      </c>
      <c r="X29" s="49">
        <v>0.58985</v>
      </c>
      <c r="Y29" s="49">
        <v>0</v>
      </c>
      <c r="Z29" s="49">
        <v>0</v>
      </c>
      <c r="AA29" s="71">
        <v>29</v>
      </c>
      <c r="AB29" s="71"/>
      <c r="AC29" s="72"/>
      <c r="AD29" s="78" t="s">
        <v>598</v>
      </c>
      <c r="AE29" s="78">
        <v>1593</v>
      </c>
      <c r="AF29" s="78">
        <v>5531</v>
      </c>
      <c r="AG29" s="78">
        <v>16807</v>
      </c>
      <c r="AH29" s="78">
        <v>5974</v>
      </c>
      <c r="AI29" s="78"/>
      <c r="AJ29" s="78" t="s">
        <v>634</v>
      </c>
      <c r="AK29" s="78" t="s">
        <v>662</v>
      </c>
      <c r="AL29" s="83" t="s">
        <v>690</v>
      </c>
      <c r="AM29" s="78"/>
      <c r="AN29" s="80">
        <v>39839.45417824074</v>
      </c>
      <c r="AO29" s="83" t="s">
        <v>725</v>
      </c>
      <c r="AP29" s="78" t="b">
        <v>1</v>
      </c>
      <c r="AQ29" s="78" t="b">
        <v>0</v>
      </c>
      <c r="AR29" s="78" t="b">
        <v>1</v>
      </c>
      <c r="AS29" s="78" t="s">
        <v>532</v>
      </c>
      <c r="AT29" s="78">
        <v>791</v>
      </c>
      <c r="AU29" s="83" t="s">
        <v>740</v>
      </c>
      <c r="AV29" s="78" t="b">
        <v>0</v>
      </c>
      <c r="AW29" s="78" t="s">
        <v>767</v>
      </c>
      <c r="AX29" s="83" t="s">
        <v>794</v>
      </c>
      <c r="AY29" s="78" t="s">
        <v>66</v>
      </c>
      <c r="AZ29" s="78" t="str">
        <f>REPLACE(INDEX(GroupVertices[Group],MATCH(Vertices[[#This Row],[Vertex]],GroupVertices[Vertex],0)),1,1,"")</f>
        <v>4</v>
      </c>
      <c r="BA29" s="48"/>
      <c r="BB29" s="48"/>
      <c r="BC29" s="48"/>
      <c r="BD29" s="48"/>
      <c r="BE29" s="48"/>
      <c r="BF29" s="48"/>
      <c r="BG29" s="120" t="s">
        <v>1232</v>
      </c>
      <c r="BH29" s="120" t="s">
        <v>1232</v>
      </c>
      <c r="BI29" s="120" t="s">
        <v>1260</v>
      </c>
      <c r="BJ29" s="120" t="s">
        <v>1260</v>
      </c>
      <c r="BK29" s="120">
        <v>1</v>
      </c>
      <c r="BL29" s="123">
        <v>5</v>
      </c>
      <c r="BM29" s="120">
        <v>0</v>
      </c>
      <c r="BN29" s="123">
        <v>0</v>
      </c>
      <c r="BO29" s="120">
        <v>0</v>
      </c>
      <c r="BP29" s="123">
        <v>0</v>
      </c>
      <c r="BQ29" s="120">
        <v>19</v>
      </c>
      <c r="BR29" s="123">
        <v>95</v>
      </c>
      <c r="BS29" s="120">
        <v>20</v>
      </c>
      <c r="BT29" s="2"/>
      <c r="BU29" s="3"/>
      <c r="BV29" s="3"/>
      <c r="BW29" s="3"/>
      <c r="BX29" s="3"/>
    </row>
    <row r="30" spans="1:76" ht="15">
      <c r="A30" s="64" t="s">
        <v>227</v>
      </c>
      <c r="B30" s="65"/>
      <c r="C30" s="65" t="s">
        <v>64</v>
      </c>
      <c r="D30" s="66">
        <v>162.67246299953248</v>
      </c>
      <c r="E30" s="68"/>
      <c r="F30" s="100" t="s">
        <v>754</v>
      </c>
      <c r="G30" s="65"/>
      <c r="H30" s="69" t="s">
        <v>227</v>
      </c>
      <c r="I30" s="70"/>
      <c r="J30" s="70"/>
      <c r="K30" s="69" t="s">
        <v>835</v>
      </c>
      <c r="L30" s="73">
        <v>108.24271491136243</v>
      </c>
      <c r="M30" s="74">
        <v>4804.3515625</v>
      </c>
      <c r="N30" s="74">
        <v>402.4894714355469</v>
      </c>
      <c r="O30" s="75"/>
      <c r="P30" s="76"/>
      <c r="Q30" s="76"/>
      <c r="R30" s="86"/>
      <c r="S30" s="48">
        <v>0</v>
      </c>
      <c r="T30" s="48">
        <v>2</v>
      </c>
      <c r="U30" s="49">
        <v>6</v>
      </c>
      <c r="V30" s="49">
        <v>0.166667</v>
      </c>
      <c r="W30" s="49">
        <v>0</v>
      </c>
      <c r="X30" s="49">
        <v>1.12305</v>
      </c>
      <c r="Y30" s="49">
        <v>0</v>
      </c>
      <c r="Z30" s="49">
        <v>0</v>
      </c>
      <c r="AA30" s="71">
        <v>30</v>
      </c>
      <c r="AB30" s="71"/>
      <c r="AC30" s="72"/>
      <c r="AD30" s="78" t="s">
        <v>599</v>
      </c>
      <c r="AE30" s="78">
        <v>257</v>
      </c>
      <c r="AF30" s="78">
        <v>115</v>
      </c>
      <c r="AG30" s="78">
        <v>298</v>
      </c>
      <c r="AH30" s="78">
        <v>68</v>
      </c>
      <c r="AI30" s="78"/>
      <c r="AJ30" s="78" t="s">
        <v>635</v>
      </c>
      <c r="AK30" s="78" t="s">
        <v>663</v>
      </c>
      <c r="AL30" s="83" t="s">
        <v>691</v>
      </c>
      <c r="AM30" s="78"/>
      <c r="AN30" s="80">
        <v>39538.970509259256</v>
      </c>
      <c r="AO30" s="83" t="s">
        <v>726</v>
      </c>
      <c r="AP30" s="78" t="b">
        <v>1</v>
      </c>
      <c r="AQ30" s="78" t="b">
        <v>0</v>
      </c>
      <c r="AR30" s="78" t="b">
        <v>0</v>
      </c>
      <c r="AS30" s="78" t="s">
        <v>532</v>
      </c>
      <c r="AT30" s="78">
        <v>7</v>
      </c>
      <c r="AU30" s="83" t="s">
        <v>740</v>
      </c>
      <c r="AV30" s="78" t="b">
        <v>0</v>
      </c>
      <c r="AW30" s="78" t="s">
        <v>767</v>
      </c>
      <c r="AX30" s="83" t="s">
        <v>795</v>
      </c>
      <c r="AY30" s="78" t="s">
        <v>66</v>
      </c>
      <c r="AZ30" s="78" t="str">
        <f>REPLACE(INDEX(GroupVertices[Group],MATCH(Vertices[[#This Row],[Vertex]],GroupVertices[Vertex],0)),1,1,"")</f>
        <v>4</v>
      </c>
      <c r="BA30" s="48" t="s">
        <v>313</v>
      </c>
      <c r="BB30" s="48" t="s">
        <v>313</v>
      </c>
      <c r="BC30" s="48" t="s">
        <v>330</v>
      </c>
      <c r="BD30" s="48" t="s">
        <v>330</v>
      </c>
      <c r="BE30" s="48"/>
      <c r="BF30" s="48"/>
      <c r="BG30" s="120" t="s">
        <v>1235</v>
      </c>
      <c r="BH30" s="120" t="s">
        <v>1235</v>
      </c>
      <c r="BI30" s="120" t="s">
        <v>1263</v>
      </c>
      <c r="BJ30" s="120" t="s">
        <v>1263</v>
      </c>
      <c r="BK30" s="120">
        <v>3</v>
      </c>
      <c r="BL30" s="123">
        <v>10</v>
      </c>
      <c r="BM30" s="120">
        <v>0</v>
      </c>
      <c r="BN30" s="123">
        <v>0</v>
      </c>
      <c r="BO30" s="120">
        <v>0</v>
      </c>
      <c r="BP30" s="123">
        <v>0</v>
      </c>
      <c r="BQ30" s="120">
        <v>27</v>
      </c>
      <c r="BR30" s="123">
        <v>90</v>
      </c>
      <c r="BS30" s="120">
        <v>30</v>
      </c>
      <c r="BT30" s="2"/>
      <c r="BU30" s="3"/>
      <c r="BV30" s="3"/>
      <c r="BW30" s="3"/>
      <c r="BX30" s="3"/>
    </row>
    <row r="31" spans="1:76" ht="15">
      <c r="A31" s="64" t="s">
        <v>241</v>
      </c>
      <c r="B31" s="65"/>
      <c r="C31" s="65" t="s">
        <v>64</v>
      </c>
      <c r="D31" s="66">
        <v>201.89167463313538</v>
      </c>
      <c r="E31" s="68"/>
      <c r="F31" s="100" t="s">
        <v>755</v>
      </c>
      <c r="G31" s="65"/>
      <c r="H31" s="69" t="s">
        <v>241</v>
      </c>
      <c r="I31" s="70"/>
      <c r="J31" s="70"/>
      <c r="K31" s="69" t="s">
        <v>836</v>
      </c>
      <c r="L31" s="73">
        <v>1</v>
      </c>
      <c r="M31" s="74">
        <v>4979.8837890625</v>
      </c>
      <c r="N31" s="74">
        <v>3446.714111328125</v>
      </c>
      <c r="O31" s="75"/>
      <c r="P31" s="76"/>
      <c r="Q31" s="76"/>
      <c r="R31" s="86"/>
      <c r="S31" s="48">
        <v>1</v>
      </c>
      <c r="T31" s="48">
        <v>0</v>
      </c>
      <c r="U31" s="49">
        <v>0</v>
      </c>
      <c r="V31" s="49">
        <v>0.111111</v>
      </c>
      <c r="W31" s="49">
        <v>0</v>
      </c>
      <c r="X31" s="49">
        <v>0.627295</v>
      </c>
      <c r="Y31" s="49">
        <v>0</v>
      </c>
      <c r="Z31" s="49">
        <v>0</v>
      </c>
      <c r="AA31" s="71">
        <v>31</v>
      </c>
      <c r="AB31" s="71"/>
      <c r="AC31" s="72"/>
      <c r="AD31" s="78" t="s">
        <v>600</v>
      </c>
      <c r="AE31" s="78">
        <v>305</v>
      </c>
      <c r="AF31" s="78">
        <v>6822</v>
      </c>
      <c r="AG31" s="78">
        <v>15329</v>
      </c>
      <c r="AH31" s="78">
        <v>817</v>
      </c>
      <c r="AI31" s="78"/>
      <c r="AJ31" s="78" t="s">
        <v>636</v>
      </c>
      <c r="AK31" s="78" t="s">
        <v>664</v>
      </c>
      <c r="AL31" s="83" t="s">
        <v>692</v>
      </c>
      <c r="AM31" s="78"/>
      <c r="AN31" s="80">
        <v>40024.71340277778</v>
      </c>
      <c r="AO31" s="83" t="s">
        <v>727</v>
      </c>
      <c r="AP31" s="78" t="b">
        <v>0</v>
      </c>
      <c r="AQ31" s="78" t="b">
        <v>0</v>
      </c>
      <c r="AR31" s="78" t="b">
        <v>0</v>
      </c>
      <c r="AS31" s="78" t="s">
        <v>532</v>
      </c>
      <c r="AT31" s="78">
        <v>374</v>
      </c>
      <c r="AU31" s="83" t="s">
        <v>739</v>
      </c>
      <c r="AV31" s="78" t="b">
        <v>0</v>
      </c>
      <c r="AW31" s="78" t="s">
        <v>767</v>
      </c>
      <c r="AX31" s="83" t="s">
        <v>796</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242</v>
      </c>
      <c r="B32" s="65"/>
      <c r="C32" s="65" t="s">
        <v>64</v>
      </c>
      <c r="D32" s="66">
        <v>1000</v>
      </c>
      <c r="E32" s="68"/>
      <c r="F32" s="100" t="s">
        <v>756</v>
      </c>
      <c r="G32" s="65"/>
      <c r="H32" s="69" t="s">
        <v>242</v>
      </c>
      <c r="I32" s="70"/>
      <c r="J32" s="70"/>
      <c r="K32" s="69" t="s">
        <v>837</v>
      </c>
      <c r="L32" s="73">
        <v>1</v>
      </c>
      <c r="M32" s="74">
        <v>862.6492309570312</v>
      </c>
      <c r="N32" s="74">
        <v>8934.21484375</v>
      </c>
      <c r="O32" s="75"/>
      <c r="P32" s="76"/>
      <c r="Q32" s="76"/>
      <c r="R32" s="86"/>
      <c r="S32" s="48">
        <v>1</v>
      </c>
      <c r="T32" s="48">
        <v>0</v>
      </c>
      <c r="U32" s="49">
        <v>0</v>
      </c>
      <c r="V32" s="49">
        <v>0.014706</v>
      </c>
      <c r="W32" s="49">
        <v>0.019193</v>
      </c>
      <c r="X32" s="49">
        <v>0.386636</v>
      </c>
      <c r="Y32" s="49">
        <v>0</v>
      </c>
      <c r="Z32" s="49">
        <v>0</v>
      </c>
      <c r="AA32" s="71">
        <v>32</v>
      </c>
      <c r="AB32" s="71"/>
      <c r="AC32" s="72"/>
      <c r="AD32" s="78" t="s">
        <v>601</v>
      </c>
      <c r="AE32" s="78">
        <v>8757</v>
      </c>
      <c r="AF32" s="78">
        <v>324031</v>
      </c>
      <c r="AG32" s="78">
        <v>71933</v>
      </c>
      <c r="AH32" s="78">
        <v>18116</v>
      </c>
      <c r="AI32" s="78"/>
      <c r="AJ32" s="78" t="s">
        <v>637</v>
      </c>
      <c r="AK32" s="78" t="s">
        <v>665</v>
      </c>
      <c r="AL32" s="83" t="s">
        <v>693</v>
      </c>
      <c r="AM32" s="78"/>
      <c r="AN32" s="80">
        <v>40487.87195601852</v>
      </c>
      <c r="AO32" s="83" t="s">
        <v>728</v>
      </c>
      <c r="AP32" s="78" t="b">
        <v>0</v>
      </c>
      <c r="AQ32" s="78" t="b">
        <v>0</v>
      </c>
      <c r="AR32" s="78" t="b">
        <v>1</v>
      </c>
      <c r="AS32" s="78" t="s">
        <v>532</v>
      </c>
      <c r="AT32" s="78">
        <v>1568</v>
      </c>
      <c r="AU32" s="83" t="s">
        <v>740</v>
      </c>
      <c r="AV32" s="78" t="b">
        <v>1</v>
      </c>
      <c r="AW32" s="78" t="s">
        <v>767</v>
      </c>
      <c r="AX32" s="83" t="s">
        <v>797</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243</v>
      </c>
      <c r="B33" s="65"/>
      <c r="C33" s="65" t="s">
        <v>64</v>
      </c>
      <c r="D33" s="66">
        <v>166.5493583794458</v>
      </c>
      <c r="E33" s="68"/>
      <c r="F33" s="100" t="s">
        <v>757</v>
      </c>
      <c r="G33" s="65"/>
      <c r="H33" s="69" t="s">
        <v>243</v>
      </c>
      <c r="I33" s="70"/>
      <c r="J33" s="70"/>
      <c r="K33" s="69" t="s">
        <v>838</v>
      </c>
      <c r="L33" s="73">
        <v>1</v>
      </c>
      <c r="M33" s="74">
        <v>2389.95068359375</v>
      </c>
      <c r="N33" s="74">
        <v>8794.22265625</v>
      </c>
      <c r="O33" s="75"/>
      <c r="P33" s="76"/>
      <c r="Q33" s="76"/>
      <c r="R33" s="86"/>
      <c r="S33" s="48">
        <v>1</v>
      </c>
      <c r="T33" s="48">
        <v>0</v>
      </c>
      <c r="U33" s="49">
        <v>0</v>
      </c>
      <c r="V33" s="49">
        <v>0.014706</v>
      </c>
      <c r="W33" s="49">
        <v>0.019193</v>
      </c>
      <c r="X33" s="49">
        <v>0.386636</v>
      </c>
      <c r="Y33" s="49">
        <v>0</v>
      </c>
      <c r="Z33" s="49">
        <v>0</v>
      </c>
      <c r="AA33" s="71">
        <v>33</v>
      </c>
      <c r="AB33" s="71"/>
      <c r="AC33" s="72"/>
      <c r="AD33" s="78" t="s">
        <v>602</v>
      </c>
      <c r="AE33" s="78">
        <v>1445</v>
      </c>
      <c r="AF33" s="78">
        <v>778</v>
      </c>
      <c r="AG33" s="78">
        <v>301</v>
      </c>
      <c r="AH33" s="78">
        <v>94</v>
      </c>
      <c r="AI33" s="78"/>
      <c r="AJ33" s="78" t="s">
        <v>638</v>
      </c>
      <c r="AK33" s="78" t="s">
        <v>666</v>
      </c>
      <c r="AL33" s="83" t="s">
        <v>694</v>
      </c>
      <c r="AM33" s="78"/>
      <c r="AN33" s="80">
        <v>39828.30725694444</v>
      </c>
      <c r="AO33" s="83" t="s">
        <v>729</v>
      </c>
      <c r="AP33" s="78" t="b">
        <v>0</v>
      </c>
      <c r="AQ33" s="78" t="b">
        <v>0</v>
      </c>
      <c r="AR33" s="78" t="b">
        <v>1</v>
      </c>
      <c r="AS33" s="78" t="s">
        <v>532</v>
      </c>
      <c r="AT33" s="78">
        <v>24</v>
      </c>
      <c r="AU33" s="83" t="s">
        <v>740</v>
      </c>
      <c r="AV33" s="78" t="b">
        <v>0</v>
      </c>
      <c r="AW33" s="78" t="s">
        <v>767</v>
      </c>
      <c r="AX33" s="83" t="s">
        <v>798</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244</v>
      </c>
      <c r="B34" s="65"/>
      <c r="C34" s="65" t="s">
        <v>64</v>
      </c>
      <c r="D34" s="66">
        <v>574.8805867042545</v>
      </c>
      <c r="E34" s="68"/>
      <c r="F34" s="100" t="s">
        <v>758</v>
      </c>
      <c r="G34" s="65"/>
      <c r="H34" s="69" t="s">
        <v>244</v>
      </c>
      <c r="I34" s="70"/>
      <c r="J34" s="70"/>
      <c r="K34" s="69" t="s">
        <v>839</v>
      </c>
      <c r="L34" s="73">
        <v>1</v>
      </c>
      <c r="M34" s="74">
        <v>333.26751708984375</v>
      </c>
      <c r="N34" s="74">
        <v>6974.56494140625</v>
      </c>
      <c r="O34" s="75"/>
      <c r="P34" s="76"/>
      <c r="Q34" s="76"/>
      <c r="R34" s="86"/>
      <c r="S34" s="48">
        <v>1</v>
      </c>
      <c r="T34" s="48">
        <v>0</v>
      </c>
      <c r="U34" s="49">
        <v>0</v>
      </c>
      <c r="V34" s="49">
        <v>0.014706</v>
      </c>
      <c r="W34" s="49">
        <v>0.019193</v>
      </c>
      <c r="X34" s="49">
        <v>0.386636</v>
      </c>
      <c r="Y34" s="49">
        <v>0</v>
      </c>
      <c r="Z34" s="49">
        <v>0</v>
      </c>
      <c r="AA34" s="71">
        <v>34</v>
      </c>
      <c r="AB34" s="71"/>
      <c r="AC34" s="72"/>
      <c r="AD34" s="78" t="s">
        <v>603</v>
      </c>
      <c r="AE34" s="78">
        <v>4924</v>
      </c>
      <c r="AF34" s="78">
        <v>70608</v>
      </c>
      <c r="AG34" s="78">
        <v>7131</v>
      </c>
      <c r="AH34" s="78">
        <v>3703</v>
      </c>
      <c r="AI34" s="78"/>
      <c r="AJ34" s="78" t="s">
        <v>639</v>
      </c>
      <c r="AK34" s="78"/>
      <c r="AL34" s="83" t="s">
        <v>695</v>
      </c>
      <c r="AM34" s="78"/>
      <c r="AN34" s="80">
        <v>39868.76289351852</v>
      </c>
      <c r="AO34" s="83" t="s">
        <v>730</v>
      </c>
      <c r="AP34" s="78" t="b">
        <v>0</v>
      </c>
      <c r="AQ34" s="78" t="b">
        <v>0</v>
      </c>
      <c r="AR34" s="78" t="b">
        <v>1</v>
      </c>
      <c r="AS34" s="78" t="s">
        <v>532</v>
      </c>
      <c r="AT34" s="78">
        <v>489</v>
      </c>
      <c r="AU34" s="83" t="s">
        <v>740</v>
      </c>
      <c r="AV34" s="78" t="b">
        <v>1</v>
      </c>
      <c r="AW34" s="78" t="s">
        <v>767</v>
      </c>
      <c r="AX34" s="83" t="s">
        <v>799</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245</v>
      </c>
      <c r="B35" s="65"/>
      <c r="C35" s="65" t="s">
        <v>64</v>
      </c>
      <c r="D35" s="66">
        <v>1000</v>
      </c>
      <c r="E35" s="68"/>
      <c r="F35" s="100" t="s">
        <v>759</v>
      </c>
      <c r="G35" s="65"/>
      <c r="H35" s="69" t="s">
        <v>245</v>
      </c>
      <c r="I35" s="70"/>
      <c r="J35" s="70"/>
      <c r="K35" s="69" t="s">
        <v>840</v>
      </c>
      <c r="L35" s="73">
        <v>1</v>
      </c>
      <c r="M35" s="74">
        <v>521.6181640625</v>
      </c>
      <c r="N35" s="74">
        <v>1937.4814453125</v>
      </c>
      <c r="O35" s="75"/>
      <c r="P35" s="76"/>
      <c r="Q35" s="76"/>
      <c r="R35" s="86"/>
      <c r="S35" s="48">
        <v>1</v>
      </c>
      <c r="T35" s="48">
        <v>0</v>
      </c>
      <c r="U35" s="49">
        <v>0</v>
      </c>
      <c r="V35" s="49">
        <v>0.014706</v>
      </c>
      <c r="W35" s="49">
        <v>0.019193</v>
      </c>
      <c r="X35" s="49">
        <v>0.386636</v>
      </c>
      <c r="Y35" s="49">
        <v>0</v>
      </c>
      <c r="Z35" s="49">
        <v>0</v>
      </c>
      <c r="AA35" s="71">
        <v>35</v>
      </c>
      <c r="AB35" s="71"/>
      <c r="AC35" s="72"/>
      <c r="AD35" s="78" t="s">
        <v>604</v>
      </c>
      <c r="AE35" s="78">
        <v>14791</v>
      </c>
      <c r="AF35" s="78">
        <v>332001</v>
      </c>
      <c r="AG35" s="78">
        <v>26991</v>
      </c>
      <c r="AH35" s="78">
        <v>765</v>
      </c>
      <c r="AI35" s="78"/>
      <c r="AJ35" s="78" t="s">
        <v>640</v>
      </c>
      <c r="AK35" s="78" t="s">
        <v>667</v>
      </c>
      <c r="AL35" s="83" t="s">
        <v>696</v>
      </c>
      <c r="AM35" s="78"/>
      <c r="AN35" s="80">
        <v>39863.93394675926</v>
      </c>
      <c r="AO35" s="83" t="s">
        <v>731</v>
      </c>
      <c r="AP35" s="78" t="b">
        <v>0</v>
      </c>
      <c r="AQ35" s="78" t="b">
        <v>0</v>
      </c>
      <c r="AR35" s="78" t="b">
        <v>0</v>
      </c>
      <c r="AS35" s="78" t="s">
        <v>532</v>
      </c>
      <c r="AT35" s="78">
        <v>2233</v>
      </c>
      <c r="AU35" s="83" t="s">
        <v>740</v>
      </c>
      <c r="AV35" s="78" t="b">
        <v>1</v>
      </c>
      <c r="AW35" s="78" t="s">
        <v>767</v>
      </c>
      <c r="AX35" s="83" t="s">
        <v>800</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246</v>
      </c>
      <c r="B36" s="65"/>
      <c r="C36" s="65" t="s">
        <v>64</v>
      </c>
      <c r="D36" s="66">
        <v>672.5748417754642</v>
      </c>
      <c r="E36" s="68"/>
      <c r="F36" s="100" t="s">
        <v>760</v>
      </c>
      <c r="G36" s="65"/>
      <c r="H36" s="69" t="s">
        <v>246</v>
      </c>
      <c r="I36" s="70"/>
      <c r="J36" s="70"/>
      <c r="K36" s="69" t="s">
        <v>841</v>
      </c>
      <c r="L36" s="73">
        <v>1</v>
      </c>
      <c r="M36" s="74">
        <v>2076.38671875</v>
      </c>
      <c r="N36" s="74">
        <v>639.2886962890625</v>
      </c>
      <c r="O36" s="75"/>
      <c r="P36" s="76"/>
      <c r="Q36" s="76"/>
      <c r="R36" s="86"/>
      <c r="S36" s="48">
        <v>2</v>
      </c>
      <c r="T36" s="48">
        <v>0</v>
      </c>
      <c r="U36" s="49">
        <v>0</v>
      </c>
      <c r="V36" s="49">
        <v>0.014925</v>
      </c>
      <c r="W36" s="49">
        <v>0.028698</v>
      </c>
      <c r="X36" s="49">
        <v>0.604755</v>
      </c>
      <c r="Y36" s="49">
        <v>0.5</v>
      </c>
      <c r="Z36" s="49">
        <v>0</v>
      </c>
      <c r="AA36" s="71">
        <v>36</v>
      </c>
      <c r="AB36" s="71"/>
      <c r="AC36" s="72"/>
      <c r="AD36" s="78" t="s">
        <v>605</v>
      </c>
      <c r="AE36" s="78">
        <v>276</v>
      </c>
      <c r="AF36" s="78">
        <v>87315</v>
      </c>
      <c r="AG36" s="78">
        <v>8627</v>
      </c>
      <c r="AH36" s="78">
        <v>2310</v>
      </c>
      <c r="AI36" s="78"/>
      <c r="AJ36" s="78"/>
      <c r="AK36" s="78"/>
      <c r="AL36" s="78"/>
      <c r="AM36" s="78"/>
      <c r="AN36" s="80">
        <v>40991.524201388886</v>
      </c>
      <c r="AO36" s="78"/>
      <c r="AP36" s="78" t="b">
        <v>0</v>
      </c>
      <c r="AQ36" s="78" t="b">
        <v>0</v>
      </c>
      <c r="AR36" s="78" t="b">
        <v>1</v>
      </c>
      <c r="AS36" s="78" t="s">
        <v>532</v>
      </c>
      <c r="AT36" s="78">
        <v>541</v>
      </c>
      <c r="AU36" s="83" t="s">
        <v>740</v>
      </c>
      <c r="AV36" s="78" t="b">
        <v>1</v>
      </c>
      <c r="AW36" s="78" t="s">
        <v>767</v>
      </c>
      <c r="AX36" s="83" t="s">
        <v>801</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247</v>
      </c>
      <c r="B37" s="65"/>
      <c r="C37" s="65" t="s">
        <v>64</v>
      </c>
      <c r="D37" s="66">
        <v>216.94899831831916</v>
      </c>
      <c r="E37" s="68"/>
      <c r="F37" s="100" t="s">
        <v>761</v>
      </c>
      <c r="G37" s="65"/>
      <c r="H37" s="69" t="s">
        <v>247</v>
      </c>
      <c r="I37" s="70"/>
      <c r="J37" s="70"/>
      <c r="K37" s="69" t="s">
        <v>842</v>
      </c>
      <c r="L37" s="73">
        <v>1</v>
      </c>
      <c r="M37" s="74">
        <v>242.113525390625</v>
      </c>
      <c r="N37" s="74">
        <v>4351.15478515625</v>
      </c>
      <c r="O37" s="75"/>
      <c r="P37" s="76"/>
      <c r="Q37" s="76"/>
      <c r="R37" s="86"/>
      <c r="S37" s="48">
        <v>1</v>
      </c>
      <c r="T37" s="48">
        <v>0</v>
      </c>
      <c r="U37" s="49">
        <v>0</v>
      </c>
      <c r="V37" s="49">
        <v>0.014706</v>
      </c>
      <c r="W37" s="49">
        <v>0.019193</v>
      </c>
      <c r="X37" s="49">
        <v>0.386636</v>
      </c>
      <c r="Y37" s="49">
        <v>0</v>
      </c>
      <c r="Z37" s="49">
        <v>0</v>
      </c>
      <c r="AA37" s="71">
        <v>37</v>
      </c>
      <c r="AB37" s="71"/>
      <c r="AC37" s="72"/>
      <c r="AD37" s="78" t="s">
        <v>606</v>
      </c>
      <c r="AE37" s="78">
        <v>106</v>
      </c>
      <c r="AF37" s="78">
        <v>9397</v>
      </c>
      <c r="AG37" s="78">
        <v>3082</v>
      </c>
      <c r="AH37" s="78">
        <v>819</v>
      </c>
      <c r="AI37" s="78">
        <v>-14400</v>
      </c>
      <c r="AJ37" s="78" t="s">
        <v>641</v>
      </c>
      <c r="AK37" s="78" t="s">
        <v>668</v>
      </c>
      <c r="AL37" s="83" t="s">
        <v>697</v>
      </c>
      <c r="AM37" s="78" t="s">
        <v>705</v>
      </c>
      <c r="AN37" s="80">
        <v>41334.94615740741</v>
      </c>
      <c r="AO37" s="83" t="s">
        <v>732</v>
      </c>
      <c r="AP37" s="78" t="b">
        <v>0</v>
      </c>
      <c r="AQ37" s="78" t="b">
        <v>0</v>
      </c>
      <c r="AR37" s="78" t="b">
        <v>0</v>
      </c>
      <c r="AS37" s="78" t="s">
        <v>532</v>
      </c>
      <c r="AT37" s="78">
        <v>85</v>
      </c>
      <c r="AU37" s="83" t="s">
        <v>743</v>
      </c>
      <c r="AV37" s="78" t="b">
        <v>1</v>
      </c>
      <c r="AW37" s="78" t="s">
        <v>767</v>
      </c>
      <c r="AX37" s="83" t="s">
        <v>802</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248</v>
      </c>
      <c r="B38" s="65"/>
      <c r="C38" s="65" t="s">
        <v>64</v>
      </c>
      <c r="D38" s="66">
        <v>1000</v>
      </c>
      <c r="E38" s="68"/>
      <c r="F38" s="100" t="s">
        <v>762</v>
      </c>
      <c r="G38" s="65"/>
      <c r="H38" s="69" t="s">
        <v>248</v>
      </c>
      <c r="I38" s="70"/>
      <c r="J38" s="70"/>
      <c r="K38" s="69" t="s">
        <v>843</v>
      </c>
      <c r="L38" s="73">
        <v>1</v>
      </c>
      <c r="M38" s="74">
        <v>2932.52099609375</v>
      </c>
      <c r="N38" s="74">
        <v>6798.05126953125</v>
      </c>
      <c r="O38" s="75"/>
      <c r="P38" s="76"/>
      <c r="Q38" s="76"/>
      <c r="R38" s="86"/>
      <c r="S38" s="48">
        <v>1</v>
      </c>
      <c r="T38" s="48">
        <v>0</v>
      </c>
      <c r="U38" s="49">
        <v>0</v>
      </c>
      <c r="V38" s="49">
        <v>0.014706</v>
      </c>
      <c r="W38" s="49">
        <v>0.019193</v>
      </c>
      <c r="X38" s="49">
        <v>0.386636</v>
      </c>
      <c r="Y38" s="49">
        <v>0</v>
      </c>
      <c r="Z38" s="49">
        <v>0</v>
      </c>
      <c r="AA38" s="71">
        <v>38</v>
      </c>
      <c r="AB38" s="71"/>
      <c r="AC38" s="72"/>
      <c r="AD38" s="78" t="s">
        <v>607</v>
      </c>
      <c r="AE38" s="78">
        <v>277</v>
      </c>
      <c r="AF38" s="78">
        <v>143309</v>
      </c>
      <c r="AG38" s="78">
        <v>61921</v>
      </c>
      <c r="AH38" s="78">
        <v>55454</v>
      </c>
      <c r="AI38" s="78"/>
      <c r="AJ38" s="78" t="s">
        <v>642</v>
      </c>
      <c r="AK38" s="78" t="s">
        <v>544</v>
      </c>
      <c r="AL38" s="83" t="s">
        <v>698</v>
      </c>
      <c r="AM38" s="78"/>
      <c r="AN38" s="80">
        <v>39932.57271990741</v>
      </c>
      <c r="AO38" s="83" t="s">
        <v>733</v>
      </c>
      <c r="AP38" s="78" t="b">
        <v>0</v>
      </c>
      <c r="AQ38" s="78" t="b">
        <v>0</v>
      </c>
      <c r="AR38" s="78" t="b">
        <v>0</v>
      </c>
      <c r="AS38" s="78" t="s">
        <v>532</v>
      </c>
      <c r="AT38" s="78">
        <v>1385</v>
      </c>
      <c r="AU38" s="83" t="s">
        <v>740</v>
      </c>
      <c r="AV38" s="78" t="b">
        <v>1</v>
      </c>
      <c r="AW38" s="78" t="s">
        <v>767</v>
      </c>
      <c r="AX38" s="83" t="s">
        <v>803</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249</v>
      </c>
      <c r="B39" s="65"/>
      <c r="C39" s="65" t="s">
        <v>64</v>
      </c>
      <c r="D39" s="66">
        <v>1000</v>
      </c>
      <c r="E39" s="68"/>
      <c r="F39" s="100" t="s">
        <v>763</v>
      </c>
      <c r="G39" s="65"/>
      <c r="H39" s="69" t="s">
        <v>249</v>
      </c>
      <c r="I39" s="70"/>
      <c r="J39" s="70"/>
      <c r="K39" s="69" t="s">
        <v>844</v>
      </c>
      <c r="L39" s="73">
        <v>1</v>
      </c>
      <c r="M39" s="74">
        <v>1177.149658203125</v>
      </c>
      <c r="N39" s="74">
        <v>743.33740234375</v>
      </c>
      <c r="O39" s="75"/>
      <c r="P39" s="76"/>
      <c r="Q39" s="76"/>
      <c r="R39" s="86"/>
      <c r="S39" s="48">
        <v>1</v>
      </c>
      <c r="T39" s="48">
        <v>0</v>
      </c>
      <c r="U39" s="49">
        <v>0</v>
      </c>
      <c r="V39" s="49">
        <v>0.014706</v>
      </c>
      <c r="W39" s="49">
        <v>0.019193</v>
      </c>
      <c r="X39" s="49">
        <v>0.386636</v>
      </c>
      <c r="Y39" s="49">
        <v>0</v>
      </c>
      <c r="Z39" s="49">
        <v>0</v>
      </c>
      <c r="AA39" s="71">
        <v>39</v>
      </c>
      <c r="AB39" s="71"/>
      <c r="AC39" s="72"/>
      <c r="AD39" s="78" t="s">
        <v>608</v>
      </c>
      <c r="AE39" s="78">
        <v>4084</v>
      </c>
      <c r="AF39" s="78">
        <v>955461</v>
      </c>
      <c r="AG39" s="78">
        <v>527082</v>
      </c>
      <c r="AH39" s="78">
        <v>10384</v>
      </c>
      <c r="AI39" s="78"/>
      <c r="AJ39" s="78" t="s">
        <v>643</v>
      </c>
      <c r="AK39" s="78" t="s">
        <v>669</v>
      </c>
      <c r="AL39" s="83" t="s">
        <v>699</v>
      </c>
      <c r="AM39" s="78"/>
      <c r="AN39" s="80">
        <v>39755.818564814814</v>
      </c>
      <c r="AO39" s="83" t="s">
        <v>734</v>
      </c>
      <c r="AP39" s="78" t="b">
        <v>0</v>
      </c>
      <c r="AQ39" s="78" t="b">
        <v>0</v>
      </c>
      <c r="AR39" s="78" t="b">
        <v>1</v>
      </c>
      <c r="AS39" s="78" t="s">
        <v>532</v>
      </c>
      <c r="AT39" s="78">
        <v>5349</v>
      </c>
      <c r="AU39" s="83" t="s">
        <v>740</v>
      </c>
      <c r="AV39" s="78" t="b">
        <v>1</v>
      </c>
      <c r="AW39" s="78" t="s">
        <v>767</v>
      </c>
      <c r="AX39" s="83" t="s">
        <v>804</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250</v>
      </c>
      <c r="B40" s="65"/>
      <c r="C40" s="65" t="s">
        <v>64</v>
      </c>
      <c r="D40" s="66">
        <v>275.7339594861453</v>
      </c>
      <c r="E40" s="68"/>
      <c r="F40" s="100" t="s">
        <v>764</v>
      </c>
      <c r="G40" s="65"/>
      <c r="H40" s="69" t="s">
        <v>250</v>
      </c>
      <c r="I40" s="70"/>
      <c r="J40" s="70"/>
      <c r="K40" s="69" t="s">
        <v>845</v>
      </c>
      <c r="L40" s="73">
        <v>1</v>
      </c>
      <c r="M40" s="74">
        <v>2943.175537109375</v>
      </c>
      <c r="N40" s="74">
        <v>3800.24755859375</v>
      </c>
      <c r="O40" s="75"/>
      <c r="P40" s="76"/>
      <c r="Q40" s="76"/>
      <c r="R40" s="86"/>
      <c r="S40" s="48">
        <v>2</v>
      </c>
      <c r="T40" s="48">
        <v>0</v>
      </c>
      <c r="U40" s="49">
        <v>0</v>
      </c>
      <c r="V40" s="49">
        <v>0.014925</v>
      </c>
      <c r="W40" s="49">
        <v>0.028698</v>
      </c>
      <c r="X40" s="49">
        <v>0.604755</v>
      </c>
      <c r="Y40" s="49">
        <v>0.5</v>
      </c>
      <c r="Z40" s="49">
        <v>0</v>
      </c>
      <c r="AA40" s="71">
        <v>40</v>
      </c>
      <c r="AB40" s="71"/>
      <c r="AC40" s="72"/>
      <c r="AD40" s="78" t="s">
        <v>609</v>
      </c>
      <c r="AE40" s="78">
        <v>482</v>
      </c>
      <c r="AF40" s="78">
        <v>19450</v>
      </c>
      <c r="AG40" s="78">
        <v>8365</v>
      </c>
      <c r="AH40" s="78">
        <v>13633</v>
      </c>
      <c r="AI40" s="78"/>
      <c r="AJ40" s="78" t="s">
        <v>644</v>
      </c>
      <c r="AK40" s="78" t="s">
        <v>670</v>
      </c>
      <c r="AL40" s="83" t="s">
        <v>700</v>
      </c>
      <c r="AM40" s="78"/>
      <c r="AN40" s="80">
        <v>40237.69855324074</v>
      </c>
      <c r="AO40" s="83" t="s">
        <v>735</v>
      </c>
      <c r="AP40" s="78" t="b">
        <v>0</v>
      </c>
      <c r="AQ40" s="78" t="b">
        <v>0</v>
      </c>
      <c r="AR40" s="78" t="b">
        <v>1</v>
      </c>
      <c r="AS40" s="78" t="s">
        <v>532</v>
      </c>
      <c r="AT40" s="78">
        <v>318</v>
      </c>
      <c r="AU40" s="83" t="s">
        <v>740</v>
      </c>
      <c r="AV40" s="78" t="b">
        <v>1</v>
      </c>
      <c r="AW40" s="78" t="s">
        <v>767</v>
      </c>
      <c r="AX40" s="83" t="s">
        <v>805</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231</v>
      </c>
      <c r="B41" s="65"/>
      <c r="C41" s="65" t="s">
        <v>64</v>
      </c>
      <c r="D41" s="66">
        <v>174.4785742695853</v>
      </c>
      <c r="E41" s="68"/>
      <c r="F41" s="100" t="s">
        <v>765</v>
      </c>
      <c r="G41" s="65"/>
      <c r="H41" s="69" t="s">
        <v>231</v>
      </c>
      <c r="I41" s="70"/>
      <c r="J41" s="70"/>
      <c r="K41" s="69" t="s">
        <v>846</v>
      </c>
      <c r="L41" s="73">
        <v>1001.9320058393827</v>
      </c>
      <c r="M41" s="74">
        <v>7626.880859375</v>
      </c>
      <c r="N41" s="74">
        <v>7237.36669921875</v>
      </c>
      <c r="O41" s="75"/>
      <c r="P41" s="76"/>
      <c r="Q41" s="76"/>
      <c r="R41" s="86"/>
      <c r="S41" s="48">
        <v>0</v>
      </c>
      <c r="T41" s="48">
        <v>2</v>
      </c>
      <c r="U41" s="49">
        <v>56</v>
      </c>
      <c r="V41" s="49">
        <v>0.011765</v>
      </c>
      <c r="W41" s="49">
        <v>0.004682</v>
      </c>
      <c r="X41" s="49">
        <v>0.859021</v>
      </c>
      <c r="Y41" s="49">
        <v>0</v>
      </c>
      <c r="Z41" s="49">
        <v>0</v>
      </c>
      <c r="AA41" s="71">
        <v>41</v>
      </c>
      <c r="AB41" s="71"/>
      <c r="AC41" s="72"/>
      <c r="AD41" s="78" t="s">
        <v>610</v>
      </c>
      <c r="AE41" s="78">
        <v>409</v>
      </c>
      <c r="AF41" s="78">
        <v>2134</v>
      </c>
      <c r="AG41" s="78">
        <v>6815</v>
      </c>
      <c r="AH41" s="78">
        <v>1204</v>
      </c>
      <c r="AI41" s="78"/>
      <c r="AJ41" s="78" t="s">
        <v>645</v>
      </c>
      <c r="AK41" s="78"/>
      <c r="AL41" s="83" t="s">
        <v>701</v>
      </c>
      <c r="AM41" s="78"/>
      <c r="AN41" s="80">
        <v>40765.58914351852</v>
      </c>
      <c r="AO41" s="83" t="s">
        <v>736</v>
      </c>
      <c r="AP41" s="78" t="b">
        <v>0</v>
      </c>
      <c r="AQ41" s="78" t="b">
        <v>0</v>
      </c>
      <c r="AR41" s="78" t="b">
        <v>0</v>
      </c>
      <c r="AS41" s="78" t="s">
        <v>532</v>
      </c>
      <c r="AT41" s="78">
        <v>180</v>
      </c>
      <c r="AU41" s="83" t="s">
        <v>740</v>
      </c>
      <c r="AV41" s="78" t="b">
        <v>0</v>
      </c>
      <c r="AW41" s="78" t="s">
        <v>767</v>
      </c>
      <c r="AX41" s="83" t="s">
        <v>806</v>
      </c>
      <c r="AY41" s="78" t="s">
        <v>66</v>
      </c>
      <c r="AZ41" s="78" t="str">
        <f>REPLACE(INDEX(GroupVertices[Group],MATCH(Vertices[[#This Row],[Vertex]],GroupVertices[Vertex],0)),1,1,"")</f>
        <v>3</v>
      </c>
      <c r="BA41" s="48" t="s">
        <v>319</v>
      </c>
      <c r="BB41" s="48" t="s">
        <v>319</v>
      </c>
      <c r="BC41" s="48" t="s">
        <v>330</v>
      </c>
      <c r="BD41" s="48" t="s">
        <v>330</v>
      </c>
      <c r="BE41" s="48" t="s">
        <v>350</v>
      </c>
      <c r="BF41" s="48" t="s">
        <v>350</v>
      </c>
      <c r="BG41" s="120" t="s">
        <v>1236</v>
      </c>
      <c r="BH41" s="120" t="s">
        <v>1236</v>
      </c>
      <c r="BI41" s="120" t="s">
        <v>1264</v>
      </c>
      <c r="BJ41" s="120" t="s">
        <v>1264</v>
      </c>
      <c r="BK41" s="120">
        <v>2</v>
      </c>
      <c r="BL41" s="123">
        <v>7.6923076923076925</v>
      </c>
      <c r="BM41" s="120">
        <v>0</v>
      </c>
      <c r="BN41" s="123">
        <v>0</v>
      </c>
      <c r="BO41" s="120">
        <v>0</v>
      </c>
      <c r="BP41" s="123">
        <v>0</v>
      </c>
      <c r="BQ41" s="120">
        <v>24</v>
      </c>
      <c r="BR41" s="123">
        <v>92.3076923076923</v>
      </c>
      <c r="BS41" s="120">
        <v>26</v>
      </c>
      <c r="BT41" s="2"/>
      <c r="BU41" s="3"/>
      <c r="BV41" s="3"/>
      <c r="BW41" s="3"/>
      <c r="BX41" s="3"/>
    </row>
    <row r="42" spans="1:76" ht="15">
      <c r="A42" s="87" t="s">
        <v>251</v>
      </c>
      <c r="B42" s="88"/>
      <c r="C42" s="88" t="s">
        <v>64</v>
      </c>
      <c r="D42" s="89">
        <v>169.8531983336706</v>
      </c>
      <c r="E42" s="90"/>
      <c r="F42" s="101" t="s">
        <v>766</v>
      </c>
      <c r="G42" s="88"/>
      <c r="H42" s="91" t="s">
        <v>251</v>
      </c>
      <c r="I42" s="92"/>
      <c r="J42" s="92"/>
      <c r="K42" s="91" t="s">
        <v>847</v>
      </c>
      <c r="L42" s="93">
        <v>1</v>
      </c>
      <c r="M42" s="94">
        <v>6568.5439453125</v>
      </c>
      <c r="N42" s="94">
        <v>6552.28564453125</v>
      </c>
      <c r="O42" s="95"/>
      <c r="P42" s="96"/>
      <c r="Q42" s="96"/>
      <c r="R42" s="97"/>
      <c r="S42" s="48">
        <v>1</v>
      </c>
      <c r="T42" s="48">
        <v>0</v>
      </c>
      <c r="U42" s="49">
        <v>0</v>
      </c>
      <c r="V42" s="49">
        <v>0.00885</v>
      </c>
      <c r="W42" s="49">
        <v>0.000707</v>
      </c>
      <c r="X42" s="49">
        <v>0.515083</v>
      </c>
      <c r="Y42" s="49">
        <v>0</v>
      </c>
      <c r="Z42" s="49">
        <v>0</v>
      </c>
      <c r="AA42" s="98">
        <v>42</v>
      </c>
      <c r="AB42" s="98"/>
      <c r="AC42" s="99"/>
      <c r="AD42" s="78" t="s">
        <v>611</v>
      </c>
      <c r="AE42" s="78">
        <v>407</v>
      </c>
      <c r="AF42" s="78">
        <v>1343</v>
      </c>
      <c r="AG42" s="78">
        <v>2146</v>
      </c>
      <c r="AH42" s="78">
        <v>968</v>
      </c>
      <c r="AI42" s="78"/>
      <c r="AJ42" s="78" t="s">
        <v>646</v>
      </c>
      <c r="AK42" s="78" t="s">
        <v>545</v>
      </c>
      <c r="AL42" s="83" t="s">
        <v>702</v>
      </c>
      <c r="AM42" s="78"/>
      <c r="AN42" s="80">
        <v>40847.5890625</v>
      </c>
      <c r="AO42" s="83" t="s">
        <v>737</v>
      </c>
      <c r="AP42" s="78" t="b">
        <v>1</v>
      </c>
      <c r="AQ42" s="78" t="b">
        <v>0</v>
      </c>
      <c r="AR42" s="78" t="b">
        <v>0</v>
      </c>
      <c r="AS42" s="78" t="s">
        <v>532</v>
      </c>
      <c r="AT42" s="78">
        <v>109</v>
      </c>
      <c r="AU42" s="83" t="s">
        <v>740</v>
      </c>
      <c r="AV42" s="78" t="b">
        <v>0</v>
      </c>
      <c r="AW42" s="78" t="s">
        <v>767</v>
      </c>
      <c r="AX42" s="83" t="s">
        <v>807</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L4" r:id="rId1" display="https://t.co/fmJiHNNDMu"/>
    <hyperlink ref="AL5" r:id="rId2" display="http://t.co/PwAleiljDc"/>
    <hyperlink ref="AL6" r:id="rId3" display="https://t.co/K4v9bG3EoV"/>
    <hyperlink ref="AL7" r:id="rId4" display="https://t.co/Uplfx7dNBU"/>
    <hyperlink ref="AL8" r:id="rId5" display="http://www.a.ki/"/>
    <hyperlink ref="AL9" r:id="rId6" display="http://t.co/MRgsRSpzq2"/>
    <hyperlink ref="AL10" r:id="rId7" display="http://t.co/6nNWFlIycV"/>
    <hyperlink ref="AL12" r:id="rId8" display="https://t.co/aifBkw30xP"/>
    <hyperlink ref="AL14" r:id="rId9" display="http://www.ensembleiq.com/"/>
    <hyperlink ref="AL15" r:id="rId10" display="https://t.co/RPkd494Zac"/>
    <hyperlink ref="AL16" r:id="rId11" display="http://t.co/NchSXvwAIj"/>
    <hyperlink ref="AL17" r:id="rId12" display="http://t.co/87Vkg2d9t2"/>
    <hyperlink ref="AL19" r:id="rId13" display="http://optimonk.com/"/>
    <hyperlink ref="AL21" r:id="rId14" display="http://uk.linkedin.com/in/lukecoleman"/>
    <hyperlink ref="AL22" r:id="rId15" display="http://www.springglobal.com/"/>
    <hyperlink ref="AL25" r:id="rId16" display="https://t.co/eFQzNFfOmm"/>
    <hyperlink ref="AL26" r:id="rId17" display="https://t.co/MPvFp79hdR"/>
    <hyperlink ref="AL27" r:id="rId18" display="http://t.co/XxGniIMQic"/>
    <hyperlink ref="AL28" r:id="rId19" display="http://www.mejeurhaas.com/"/>
    <hyperlink ref="AL29" r:id="rId20" display="http://www.riversand.com/"/>
    <hyperlink ref="AL30" r:id="rId21" display="https://www.linkedin.com/in/lizerk"/>
    <hyperlink ref="AL31" r:id="rId22" display="http://t.co/Lc3gWusL9B"/>
    <hyperlink ref="AL32" r:id="rId23" display="https://t.co/OqSxtw630K"/>
    <hyperlink ref="AL33" r:id="rId24" display="https://t.co/JxsTAwhzkN"/>
    <hyperlink ref="AL34" r:id="rId25" display="http://www.colgate.com/"/>
    <hyperlink ref="AL35" r:id="rId26" display="http://t.co/xgWXFcA3ho"/>
    <hyperlink ref="AL37" r:id="rId27" display="http://t.co/weXkjhwRGh"/>
    <hyperlink ref="AL38" r:id="rId28" display="http://t.co/4HKQ5HmWcJ"/>
    <hyperlink ref="AL39" r:id="rId29" display="https://t.co/8VJ0n5Evel"/>
    <hyperlink ref="AL40" r:id="rId30" display="http://www.madtreebrewing.com/"/>
    <hyperlink ref="AL41" r:id="rId31" display="http://www.sap.com/consumer"/>
    <hyperlink ref="AL42" r:id="rId32" display="https://t.co/W3cq9fotnR"/>
    <hyperlink ref="AO4" r:id="rId33" display="https://pbs.twimg.com/profile_banners/1438409804/1520602128"/>
    <hyperlink ref="AO5" r:id="rId34" display="https://pbs.twimg.com/profile_banners/17539499/1539608936"/>
    <hyperlink ref="AO6" r:id="rId35" display="https://pbs.twimg.com/profile_banners/4812910338/1516124530"/>
    <hyperlink ref="AO7" r:id="rId36" display="https://pbs.twimg.com/profile_banners/1062163860856000512/1542129458"/>
    <hyperlink ref="AO8" r:id="rId37" display="https://pbs.twimg.com/profile_banners/3100026840/1447689684"/>
    <hyperlink ref="AO10" r:id="rId38" display="https://pbs.twimg.com/profile_banners/111663824/1471619550"/>
    <hyperlink ref="AO12" r:id="rId39" display="https://pbs.twimg.com/profile_banners/382248837/1464364199"/>
    <hyperlink ref="AO14" r:id="rId40" display="https://pbs.twimg.com/profile_banners/763778486146310145/1524498989"/>
    <hyperlink ref="AO15" r:id="rId41" display="https://pbs.twimg.com/profile_banners/282134662/1382118237"/>
    <hyperlink ref="AO16" r:id="rId42" display="https://pbs.twimg.com/profile_banners/106752032/1401392666"/>
    <hyperlink ref="AO17" r:id="rId43" display="https://pbs.twimg.com/profile_banners/209642529/1516914602"/>
    <hyperlink ref="AO19" r:id="rId44" display="https://pbs.twimg.com/profile_banners/2676418279/1541597852"/>
    <hyperlink ref="AO21" r:id="rId45" display="https://pbs.twimg.com/profile_banners/196298971/1420646994"/>
    <hyperlink ref="AO22" r:id="rId46" display="https://pbs.twimg.com/profile_banners/4754956730/1547760077"/>
    <hyperlink ref="AO23" r:id="rId47" display="https://pbs.twimg.com/profile_banners/2563548940/1501244118"/>
    <hyperlink ref="AO25" r:id="rId48" display="https://pbs.twimg.com/profile_banners/176431110/1524251606"/>
    <hyperlink ref="AO26" r:id="rId49" display="https://pbs.twimg.com/profile_banners/1157737459/1396988347"/>
    <hyperlink ref="AO27" r:id="rId50" display="https://pbs.twimg.com/profile_banners/25840746/1549297241"/>
    <hyperlink ref="AO28" r:id="rId51" display="https://pbs.twimg.com/profile_banners/2614737848/1549036977"/>
    <hyperlink ref="AO29" r:id="rId52" display="https://pbs.twimg.com/profile_banners/19528573/1510227687"/>
    <hyperlink ref="AO30" r:id="rId53" display="https://pbs.twimg.com/profile_banners/14270473/1433930865"/>
    <hyperlink ref="AO31" r:id="rId54" display="https://pbs.twimg.com/profile_banners/61539626/1540213368"/>
    <hyperlink ref="AO32" r:id="rId55" display="https://pbs.twimg.com/profile_banners/212350063/1547765248"/>
    <hyperlink ref="AO33" r:id="rId56" display="https://pbs.twimg.com/profile_banners/19014292/1457990908"/>
    <hyperlink ref="AO34" r:id="rId57" display="https://pbs.twimg.com/profile_banners/21778607/1547843631"/>
    <hyperlink ref="AO35" r:id="rId58" display="https://pbs.twimg.com/profile_banners/21346619/1549915283"/>
    <hyperlink ref="AO37" r:id="rId59" display="https://pbs.twimg.com/profile_banners/1231830865/1520350993"/>
    <hyperlink ref="AO38" r:id="rId60" display="https://pbs.twimg.com/profile_banners/36359791/1550505345"/>
    <hyperlink ref="AO39" r:id="rId61" display="https://pbs.twimg.com/profile_banners/17137891/1544133712"/>
    <hyperlink ref="AO40" r:id="rId62" display="https://pbs.twimg.com/profile_banners/118419982/1506470879"/>
    <hyperlink ref="AO41" r:id="rId63" display="https://pbs.twimg.com/profile_banners/352352288/1478534682"/>
    <hyperlink ref="AO42" r:id="rId64" display="https://pbs.twimg.com/profile_banners/402067208/1547415160"/>
    <hyperlink ref="AU3" r:id="rId65" display="http://abs.twimg.com/images/themes/theme15/bg.png"/>
    <hyperlink ref="AU4" r:id="rId66" display="http://abs.twimg.com/images/themes/theme1/bg.png"/>
    <hyperlink ref="AU5" r:id="rId67" display="http://abs.twimg.com/images/themes/theme15/bg.png"/>
    <hyperlink ref="AU8" r:id="rId68" display="http://abs.twimg.com/images/themes/theme1/bg.png"/>
    <hyperlink ref="AU9" r:id="rId69" display="http://abs.twimg.com/images/themes/theme9/bg.gif"/>
    <hyperlink ref="AU10" r:id="rId70" display="http://abs.twimg.com/images/themes/theme1/bg.png"/>
    <hyperlink ref="AU11" r:id="rId71" display="http://abs.twimg.com/images/themes/theme1/bg.png"/>
    <hyperlink ref="AU12" r:id="rId72" display="http://pbs.twimg.com/profile_background_images/771297893/f4a3227330337ea1878f970dbaad9be1.jpeg"/>
    <hyperlink ref="AU13" r:id="rId73" display="http://abs.twimg.com/images/themes/theme1/bg.png"/>
    <hyperlink ref="AU14" r:id="rId74" display="http://abs.twimg.com/images/themes/theme1/bg.png"/>
    <hyperlink ref="AU15" r:id="rId75" display="http://abs.twimg.com/images/themes/theme1/bg.png"/>
    <hyperlink ref="AU16" r:id="rId76" display="http://abs.twimg.com/images/themes/theme9/bg.gif"/>
    <hyperlink ref="AU17" r:id="rId77" display="http://abs.twimg.com/images/themes/theme1/bg.png"/>
    <hyperlink ref="AU19" r:id="rId78" display="http://abs.twimg.com/images/themes/theme1/bg.png"/>
    <hyperlink ref="AU20" r:id="rId79" display="http://abs.twimg.com/images/themes/theme1/bg.png"/>
    <hyperlink ref="AU21" r:id="rId80" display="http://abs.twimg.com/images/themes/theme15/bg.png"/>
    <hyperlink ref="AU23" r:id="rId81" display="http://abs.twimg.com/images/themes/theme1/bg.png"/>
    <hyperlink ref="AU24" r:id="rId82" display="http://abs.twimg.com/images/themes/theme1/bg.png"/>
    <hyperlink ref="AU25" r:id="rId83" display="http://abs.twimg.com/images/themes/theme1/bg.png"/>
    <hyperlink ref="AU26" r:id="rId84" display="http://abs.twimg.com/images/themes/theme15/bg.png"/>
    <hyperlink ref="AU27" r:id="rId85" display="http://abs.twimg.com/images/themes/theme1/bg.png"/>
    <hyperlink ref="AU28" r:id="rId86" display="http://abs.twimg.com/images/themes/theme1/bg.png"/>
    <hyperlink ref="AU29" r:id="rId87" display="http://abs.twimg.com/images/themes/theme1/bg.png"/>
    <hyperlink ref="AU30" r:id="rId88" display="http://abs.twimg.com/images/themes/theme1/bg.png"/>
    <hyperlink ref="AU31" r:id="rId89" display="http://abs.twimg.com/images/themes/theme15/bg.png"/>
    <hyperlink ref="AU32" r:id="rId90" display="http://abs.twimg.com/images/themes/theme1/bg.png"/>
    <hyperlink ref="AU33" r:id="rId91" display="http://abs.twimg.com/images/themes/theme1/bg.png"/>
    <hyperlink ref="AU34" r:id="rId92" display="http://abs.twimg.com/images/themes/theme1/bg.png"/>
    <hyperlink ref="AU35" r:id="rId93" display="http://abs.twimg.com/images/themes/theme1/bg.png"/>
    <hyperlink ref="AU36" r:id="rId94" display="http://abs.twimg.com/images/themes/theme1/bg.png"/>
    <hyperlink ref="AU37" r:id="rId95" display="http://pbs.twimg.com/profile_background_images/378800000105735304/5459d737ca229f978e99d1bb2fa094fa.jpeg"/>
    <hyperlink ref="AU38" r:id="rId96" display="http://abs.twimg.com/images/themes/theme1/bg.png"/>
    <hyperlink ref="AU39" r:id="rId97" display="http://abs.twimg.com/images/themes/theme1/bg.png"/>
    <hyperlink ref="AU40" r:id="rId98" display="http://abs.twimg.com/images/themes/theme1/bg.png"/>
    <hyperlink ref="AU41" r:id="rId99" display="http://abs.twimg.com/images/themes/theme1/bg.png"/>
    <hyperlink ref="AU42" r:id="rId100" display="http://abs.twimg.com/images/themes/theme1/bg.png"/>
    <hyperlink ref="F3" r:id="rId101" display="http://pbs.twimg.com/profile_images/1741390932/Typewriter_normal.jpg"/>
    <hyperlink ref="F4" r:id="rId102" display="http://pbs.twimg.com/profile_images/1095685997894029312/SuyDdSdJ_normal.jpg"/>
    <hyperlink ref="F5" r:id="rId103" display="http://pbs.twimg.com/profile_images/877962175997812736/iyfQEmTp_normal.jpg"/>
    <hyperlink ref="F6" r:id="rId104" display="http://pbs.twimg.com/profile_images/723584373556174848/kb8vEhbq_normal.jpg"/>
    <hyperlink ref="F7" r:id="rId105" display="http://pbs.twimg.com/profile_images/1062167637487022081/ty_uNdI9_normal.jpg"/>
    <hyperlink ref="F8" r:id="rId106" display="http://pbs.twimg.com/profile_images/905117876398555138/733gCIHj_normal.jpg"/>
    <hyperlink ref="F9" r:id="rId107" display="http://pbs.twimg.com/profile_images/728620274/tweetpic_normal.jpg"/>
    <hyperlink ref="F10" r:id="rId108" display="http://pbs.twimg.com/profile_images/525107951988510721/90eg-Bix_normal.jpeg"/>
    <hyperlink ref="F11" r:id="rId109" display="http://pbs.twimg.com/profile_images/707244928854691840/uicCpbs3_normal.jpg"/>
    <hyperlink ref="F12" r:id="rId110" display="http://pbs.twimg.com/profile_images/666767572088459264/7zd9Ho4K_normal.jpg"/>
    <hyperlink ref="F13" r:id="rId111" display="http://abs.twimg.com/sticky/default_profile_images/default_profile_0_normal.png"/>
    <hyperlink ref="F14" r:id="rId112" display="http://pbs.twimg.com/profile_images/763785096436461568/Gmu9I3qZ_normal.jpg"/>
    <hyperlink ref="F15" r:id="rId113" display="http://pbs.twimg.com/profile_images/785535689819561984/X5KiijPc_normal.jpg"/>
    <hyperlink ref="F16" r:id="rId114" display="http://pbs.twimg.com/profile_images/472101385899483136/Hiey8bNM_normal.jpeg"/>
    <hyperlink ref="F17" r:id="rId115" display="http://pbs.twimg.com/profile_images/1030164354245701633/rVW7YQ23_normal.jpg"/>
    <hyperlink ref="F18" r:id="rId116" display="http://abs.twimg.com/sticky/default_profile_images/default_profile_normal.png"/>
    <hyperlink ref="F19" r:id="rId117" display="http://pbs.twimg.com/profile_images/1060146904892358656/Ir53A3g3_normal.jpg"/>
    <hyperlink ref="F20" r:id="rId118" display="http://pbs.twimg.com/profile_images/511238431112851456/ZkDgqGXK_normal.png"/>
    <hyperlink ref="F21" r:id="rId119" display="http://pbs.twimg.com/profile_images/998487985950609408/hWPkG7sy_normal.jpg"/>
    <hyperlink ref="F22" r:id="rId120" display="http://pbs.twimg.com/profile_images/1086009795478319104/X1U6Oa6H_normal.jpg"/>
    <hyperlink ref="F23" r:id="rId121" display="http://pbs.twimg.com/profile_images/470571129967751168/MD6KDHWR_normal.jpeg"/>
    <hyperlink ref="F24" r:id="rId122" display="http://pbs.twimg.com/profile_images/1095411143236034562/QnKVf5k8_normal.jpg"/>
    <hyperlink ref="F25" r:id="rId123" display="http://pbs.twimg.com/profile_images/788297097166618624/HDpOiYPc_normal.jpg"/>
    <hyperlink ref="F26" r:id="rId124" display="http://pbs.twimg.com/profile_images/1095347754220568576/UzIOiwT9_normal.jpg"/>
    <hyperlink ref="F27" r:id="rId125" display="http://pbs.twimg.com/profile_images/941402228732186624/ujSMhmvZ_normal.jpg"/>
    <hyperlink ref="F28" r:id="rId126" display="http://pbs.twimg.com/profile_images/879541226961285120/jQ3mMbuY_normal.jpg"/>
    <hyperlink ref="F29" r:id="rId127" display="http://pbs.twimg.com/profile_images/933442473455706112/gp9DOtSx_normal.jpg"/>
    <hyperlink ref="F30" r:id="rId128" display="http://pbs.twimg.com/profile_images/378800000550281284/99824c6444a0ee9f59f4aeb96281e22f_normal.jpeg"/>
    <hyperlink ref="F31" r:id="rId129" display="http://pbs.twimg.com/profile_images/1084804412667760640/c18ZkVYH_normal.jpg"/>
    <hyperlink ref="F32" r:id="rId130" display="http://pbs.twimg.com/profile_images/551071256615743488/xCPCV_pV_normal.jpeg"/>
    <hyperlink ref="F33" r:id="rId131" display="http://pbs.twimg.com/profile_images/709487407243010048/Fh2sNuyO_normal.jpg"/>
    <hyperlink ref="F34" r:id="rId132" display="http://pbs.twimg.com/profile_images/908394000310251520/qjmXVGJe_normal.jpg"/>
    <hyperlink ref="F35" r:id="rId133" display="http://pbs.twimg.com/profile_images/875483119209521152/0dbd5_Yr_normal.jpg"/>
    <hyperlink ref="F36" r:id="rId134" display="http://pbs.twimg.com/profile_images/789507154873032704/pV1_sVfx_normal.jpg"/>
    <hyperlink ref="F37" r:id="rId135" display="http://pbs.twimg.com/profile_images/614431221788114944/L-BJRdN0_normal.png"/>
    <hyperlink ref="F38" r:id="rId136" display="http://pbs.twimg.com/profile_images/829112544921006082/rfcZbBI5_normal.jpg"/>
    <hyperlink ref="F39" r:id="rId137" display="http://pbs.twimg.com/profile_images/1087396420141731840/c18XRlag_normal.jpg"/>
    <hyperlink ref="F40" r:id="rId138" display="http://pbs.twimg.com/profile_images/912830046531756032/OiTp2KBf_normal.jpg"/>
    <hyperlink ref="F41" r:id="rId139" display="http://pbs.twimg.com/profile_images/1488090702/SAP_TW_Logos_022311_B_EED64_normal.jpg"/>
    <hyperlink ref="F42" r:id="rId140" display="http://pbs.twimg.com/profile_images/3149744811/8c61c8ded40f4cabada4a57bc2475578_normal.jpeg"/>
    <hyperlink ref="AX3" r:id="rId141" display="https://twitter.com/isitgametimeyet"/>
    <hyperlink ref="AX4" r:id="rId142" display="https://twitter.com/omnitalk"/>
    <hyperlink ref="AX5" r:id="rId143" display="https://twitter.com/path2purchaseiq"/>
    <hyperlink ref="AX6" r:id="rId144" display="https://twitter.com/mk_akitech"/>
    <hyperlink ref="AX7" r:id="rId145" display="https://twitter.com/akicmo"/>
    <hyperlink ref="AX8" r:id="rId146" display="https://twitter.com/akiunlocks"/>
    <hyperlink ref="AX9" r:id="rId147" display="https://twitter.com/swanson_scott"/>
    <hyperlink ref="AX10" r:id="rId148" display="https://twitter.com/georgiapacific"/>
    <hyperlink ref="AX11" r:id="rId149" display="https://twitter.com/cschembri34"/>
    <hyperlink ref="AX12" r:id="rId150" display="https://twitter.com/somoslala"/>
    <hyperlink ref="AX13" r:id="rId151" display="https://twitter.com/ensemb"/>
    <hyperlink ref="AX14" r:id="rId152" display="https://twitter.com/ensembleiq"/>
    <hyperlink ref="AX15" r:id="rId153" display="https://twitter.com/simoneknaap"/>
    <hyperlink ref="AX16" r:id="rId154" display="https://twitter.com/cgtmagazine"/>
    <hyperlink ref="AX17" r:id="rId155" display="https://twitter.com/tpnretail"/>
    <hyperlink ref="AX18" r:id="rId156" display="https://twitter.com/lgricksliney"/>
    <hyperlink ref="AX19" r:id="rId157" display="https://twitter.com/optimonk1"/>
    <hyperlink ref="AX20" r:id="rId158" display="https://twitter.com/digestwordpress"/>
    <hyperlink ref="AX21" r:id="rId159" display="https://twitter.com/lukethecoleman"/>
    <hyperlink ref="AX22" r:id="rId160" display="https://twitter.com/spring_global"/>
    <hyperlink ref="AX23" r:id="rId161" display="https://twitter.com/javibocapalma"/>
    <hyperlink ref="AX24" r:id="rId162" display="https://twitter.com/dujkamadison"/>
    <hyperlink ref="AX25" r:id="rId163" display="https://twitter.com/riversandmdm"/>
    <hyperlink ref="AX26" r:id="rId164" display="https://twitter.com/jimdudlicek"/>
    <hyperlink ref="AX27" r:id="rId165" display="https://twitter.com/pgrocer"/>
    <hyperlink ref="AX28" r:id="rId166" display="https://twitter.com/mejeurhaas"/>
    <hyperlink ref="AX29" r:id="rId167" display="https://twitter.com/benrund"/>
    <hyperlink ref="AX30" r:id="rId168" display="https://twitter.com/lizerk"/>
    <hyperlink ref="AX31" r:id="rId169" display="https://twitter.com/csnewsonline"/>
    <hyperlink ref="AX32" r:id="rId170" display="https://twitter.com/lgus"/>
    <hyperlink ref="AX33" r:id="rId171" display="https://twitter.com/quotient"/>
    <hyperlink ref="AX34" r:id="rId172" display="https://twitter.com/colgate"/>
    <hyperlink ref="AX35" r:id="rId173" display="https://twitter.com/pepsico"/>
    <hyperlink ref="AX36" r:id="rId174" display="https://twitter.com/kelloggsus"/>
    <hyperlink ref="AX37" r:id="rId175" display="https://twitter.com/campbells"/>
    <hyperlink ref="AX38" r:id="rId176" display="https://twitter.com/kroger"/>
    <hyperlink ref="AX39" r:id="rId177" display="https://twitter.com/walmart"/>
    <hyperlink ref="AX40" r:id="rId178" display="https://twitter.com/madtreebrewing"/>
    <hyperlink ref="AX41" r:id="rId179" display="https://twitter.com/sap_cp"/>
    <hyperlink ref="AX42" r:id="rId180" display="https://twitter.com/lorimitchellkel"/>
  </hyperlinks>
  <printOptions/>
  <pageMargins left="0.7" right="0.7" top="0.75" bottom="0.75" header="0.3" footer="0.3"/>
  <pageSetup horizontalDpi="600" verticalDpi="600" orientation="portrait" r:id="rId184"/>
  <legacyDrawing r:id="rId182"/>
  <tableParts>
    <tablePart r:id="rId18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933</v>
      </c>
      <c r="Z2" s="13" t="s">
        <v>948</v>
      </c>
      <c r="AA2" s="13" t="s">
        <v>982</v>
      </c>
      <c r="AB2" s="13" t="s">
        <v>1050</v>
      </c>
      <c r="AC2" s="13" t="s">
        <v>1143</v>
      </c>
      <c r="AD2" s="13" t="s">
        <v>1170</v>
      </c>
      <c r="AE2" s="13" t="s">
        <v>1171</v>
      </c>
      <c r="AF2" s="13" t="s">
        <v>1186</v>
      </c>
      <c r="AG2" s="117" t="s">
        <v>1413</v>
      </c>
      <c r="AH2" s="117" t="s">
        <v>1414</v>
      </c>
      <c r="AI2" s="117" t="s">
        <v>1415</v>
      </c>
      <c r="AJ2" s="117" t="s">
        <v>1416</v>
      </c>
      <c r="AK2" s="117" t="s">
        <v>1417</v>
      </c>
      <c r="AL2" s="117" t="s">
        <v>1418</v>
      </c>
      <c r="AM2" s="117" t="s">
        <v>1419</v>
      </c>
      <c r="AN2" s="117" t="s">
        <v>1420</v>
      </c>
      <c r="AO2" s="117" t="s">
        <v>1423</v>
      </c>
    </row>
    <row r="3" spans="1:41" ht="15">
      <c r="A3" s="87" t="s">
        <v>887</v>
      </c>
      <c r="B3" s="65" t="s">
        <v>895</v>
      </c>
      <c r="C3" s="65" t="s">
        <v>56</v>
      </c>
      <c r="D3" s="103"/>
      <c r="E3" s="102"/>
      <c r="F3" s="104" t="s">
        <v>1465</v>
      </c>
      <c r="G3" s="105"/>
      <c r="H3" s="105"/>
      <c r="I3" s="106">
        <v>3</v>
      </c>
      <c r="J3" s="107"/>
      <c r="K3" s="48">
        <v>12</v>
      </c>
      <c r="L3" s="48">
        <v>9</v>
      </c>
      <c r="M3" s="48">
        <v>19</v>
      </c>
      <c r="N3" s="48">
        <v>28</v>
      </c>
      <c r="O3" s="48">
        <v>6</v>
      </c>
      <c r="P3" s="49">
        <v>0</v>
      </c>
      <c r="Q3" s="49">
        <v>0</v>
      </c>
      <c r="R3" s="48">
        <v>1</v>
      </c>
      <c r="S3" s="48">
        <v>0</v>
      </c>
      <c r="T3" s="48">
        <v>12</v>
      </c>
      <c r="U3" s="48">
        <v>28</v>
      </c>
      <c r="V3" s="48">
        <v>2</v>
      </c>
      <c r="W3" s="49">
        <v>1.652778</v>
      </c>
      <c r="X3" s="49">
        <v>0.09848484848484848</v>
      </c>
      <c r="Y3" s="78" t="s">
        <v>934</v>
      </c>
      <c r="Z3" s="78" t="s">
        <v>949</v>
      </c>
      <c r="AA3" s="78" t="s">
        <v>983</v>
      </c>
      <c r="AB3" s="84" t="s">
        <v>1051</v>
      </c>
      <c r="AC3" s="84" t="s">
        <v>1144</v>
      </c>
      <c r="AD3" s="84"/>
      <c r="AE3" s="84" t="s">
        <v>1172</v>
      </c>
      <c r="AF3" s="84" t="s">
        <v>1187</v>
      </c>
      <c r="AG3" s="120">
        <v>20</v>
      </c>
      <c r="AH3" s="123">
        <v>3.189792663476874</v>
      </c>
      <c r="AI3" s="120">
        <v>0</v>
      </c>
      <c r="AJ3" s="123">
        <v>0</v>
      </c>
      <c r="AK3" s="120">
        <v>0</v>
      </c>
      <c r="AL3" s="123">
        <v>0</v>
      </c>
      <c r="AM3" s="120">
        <v>607</v>
      </c>
      <c r="AN3" s="123">
        <v>96.81020733652312</v>
      </c>
      <c r="AO3" s="120">
        <v>627</v>
      </c>
    </row>
    <row r="4" spans="1:41" ht="15">
      <c r="A4" s="87" t="s">
        <v>888</v>
      </c>
      <c r="B4" s="65" t="s">
        <v>896</v>
      </c>
      <c r="C4" s="65" t="s">
        <v>56</v>
      </c>
      <c r="D4" s="109"/>
      <c r="E4" s="108"/>
      <c r="F4" s="110" t="s">
        <v>1466</v>
      </c>
      <c r="G4" s="111"/>
      <c r="H4" s="111"/>
      <c r="I4" s="112">
        <v>4</v>
      </c>
      <c r="J4" s="113"/>
      <c r="K4" s="48">
        <v>9</v>
      </c>
      <c r="L4" s="48">
        <v>11</v>
      </c>
      <c r="M4" s="48">
        <v>13</v>
      </c>
      <c r="N4" s="48">
        <v>24</v>
      </c>
      <c r="O4" s="48">
        <v>6</v>
      </c>
      <c r="P4" s="49">
        <v>0.08333333333333333</v>
      </c>
      <c r="Q4" s="49">
        <v>0.15384615384615385</v>
      </c>
      <c r="R4" s="48">
        <v>1</v>
      </c>
      <c r="S4" s="48">
        <v>0</v>
      </c>
      <c r="T4" s="48">
        <v>9</v>
      </c>
      <c r="U4" s="48">
        <v>24</v>
      </c>
      <c r="V4" s="48">
        <v>2</v>
      </c>
      <c r="W4" s="49">
        <v>1.481481</v>
      </c>
      <c r="X4" s="49">
        <v>0.18055555555555555</v>
      </c>
      <c r="Y4" s="78" t="s">
        <v>935</v>
      </c>
      <c r="Z4" s="78" t="s">
        <v>950</v>
      </c>
      <c r="AA4" s="78" t="s">
        <v>984</v>
      </c>
      <c r="AB4" s="84" t="s">
        <v>1052</v>
      </c>
      <c r="AC4" s="84" t="s">
        <v>1145</v>
      </c>
      <c r="AD4" s="84"/>
      <c r="AE4" s="84" t="s">
        <v>1173</v>
      </c>
      <c r="AF4" s="84" t="s">
        <v>1188</v>
      </c>
      <c r="AG4" s="120">
        <v>12</v>
      </c>
      <c r="AH4" s="123">
        <v>2.9702970297029703</v>
      </c>
      <c r="AI4" s="120">
        <v>0</v>
      </c>
      <c r="AJ4" s="123">
        <v>0</v>
      </c>
      <c r="AK4" s="120">
        <v>0</v>
      </c>
      <c r="AL4" s="123">
        <v>0</v>
      </c>
      <c r="AM4" s="120">
        <v>392</v>
      </c>
      <c r="AN4" s="123">
        <v>97.02970297029702</v>
      </c>
      <c r="AO4" s="120">
        <v>404</v>
      </c>
    </row>
    <row r="5" spans="1:41" ht="15">
      <c r="A5" s="87" t="s">
        <v>889</v>
      </c>
      <c r="B5" s="65" t="s">
        <v>897</v>
      </c>
      <c r="C5" s="65" t="s">
        <v>56</v>
      </c>
      <c r="D5" s="109"/>
      <c r="E5" s="108"/>
      <c r="F5" s="110" t="s">
        <v>1467</v>
      </c>
      <c r="G5" s="111"/>
      <c r="H5" s="111"/>
      <c r="I5" s="112">
        <v>5</v>
      </c>
      <c r="J5" s="113"/>
      <c r="K5" s="48">
        <v>5</v>
      </c>
      <c r="L5" s="48">
        <v>5</v>
      </c>
      <c r="M5" s="48">
        <v>0</v>
      </c>
      <c r="N5" s="48">
        <v>5</v>
      </c>
      <c r="O5" s="48">
        <v>0</v>
      </c>
      <c r="P5" s="49">
        <v>0</v>
      </c>
      <c r="Q5" s="49">
        <v>0</v>
      </c>
      <c r="R5" s="48">
        <v>1</v>
      </c>
      <c r="S5" s="48">
        <v>0</v>
      </c>
      <c r="T5" s="48">
        <v>5</v>
      </c>
      <c r="U5" s="48">
        <v>5</v>
      </c>
      <c r="V5" s="48">
        <v>3</v>
      </c>
      <c r="W5" s="49">
        <v>1.36</v>
      </c>
      <c r="X5" s="49">
        <v>0.25</v>
      </c>
      <c r="Y5" s="78" t="s">
        <v>936</v>
      </c>
      <c r="Z5" s="78" t="s">
        <v>330</v>
      </c>
      <c r="AA5" s="78" t="s">
        <v>985</v>
      </c>
      <c r="AB5" s="84" t="s">
        <v>1053</v>
      </c>
      <c r="AC5" s="84" t="s">
        <v>1146</v>
      </c>
      <c r="AD5" s="84"/>
      <c r="AE5" s="84" t="s">
        <v>1174</v>
      </c>
      <c r="AF5" s="84" t="s">
        <v>1189</v>
      </c>
      <c r="AG5" s="120">
        <v>4</v>
      </c>
      <c r="AH5" s="123">
        <v>6.349206349206349</v>
      </c>
      <c r="AI5" s="120">
        <v>1</v>
      </c>
      <c r="AJ5" s="123">
        <v>1.5873015873015872</v>
      </c>
      <c r="AK5" s="120">
        <v>0</v>
      </c>
      <c r="AL5" s="123">
        <v>0</v>
      </c>
      <c r="AM5" s="120">
        <v>58</v>
      </c>
      <c r="AN5" s="123">
        <v>92.06349206349206</v>
      </c>
      <c r="AO5" s="120">
        <v>63</v>
      </c>
    </row>
    <row r="6" spans="1:41" ht="15">
      <c r="A6" s="87" t="s">
        <v>890</v>
      </c>
      <c r="B6" s="65" t="s">
        <v>898</v>
      </c>
      <c r="C6" s="65" t="s">
        <v>56</v>
      </c>
      <c r="D6" s="109"/>
      <c r="E6" s="108"/>
      <c r="F6" s="110" t="s">
        <v>1468</v>
      </c>
      <c r="G6" s="111"/>
      <c r="H6" s="111"/>
      <c r="I6" s="112">
        <v>6</v>
      </c>
      <c r="J6" s="113"/>
      <c r="K6" s="48">
        <v>5</v>
      </c>
      <c r="L6" s="48">
        <v>5</v>
      </c>
      <c r="M6" s="48">
        <v>0</v>
      </c>
      <c r="N6" s="48">
        <v>5</v>
      </c>
      <c r="O6" s="48">
        <v>1</v>
      </c>
      <c r="P6" s="49">
        <v>0</v>
      </c>
      <c r="Q6" s="49">
        <v>0</v>
      </c>
      <c r="R6" s="48">
        <v>1</v>
      </c>
      <c r="S6" s="48">
        <v>0</v>
      </c>
      <c r="T6" s="48">
        <v>5</v>
      </c>
      <c r="U6" s="48">
        <v>5</v>
      </c>
      <c r="V6" s="48">
        <v>3</v>
      </c>
      <c r="W6" s="49">
        <v>1.44</v>
      </c>
      <c r="X6" s="49">
        <v>0.2</v>
      </c>
      <c r="Y6" s="78" t="s">
        <v>937</v>
      </c>
      <c r="Z6" s="78" t="s">
        <v>951</v>
      </c>
      <c r="AA6" s="78"/>
      <c r="AB6" s="84" t="s">
        <v>1054</v>
      </c>
      <c r="AC6" s="84" t="s">
        <v>1147</v>
      </c>
      <c r="AD6" s="84" t="s">
        <v>228</v>
      </c>
      <c r="AE6" s="84" t="s">
        <v>1175</v>
      </c>
      <c r="AF6" s="84" t="s">
        <v>1190</v>
      </c>
      <c r="AG6" s="120">
        <v>5</v>
      </c>
      <c r="AH6" s="123">
        <v>5.747126436781609</v>
      </c>
      <c r="AI6" s="120">
        <v>0</v>
      </c>
      <c r="AJ6" s="123">
        <v>0</v>
      </c>
      <c r="AK6" s="120">
        <v>0</v>
      </c>
      <c r="AL6" s="123">
        <v>0</v>
      </c>
      <c r="AM6" s="120">
        <v>82</v>
      </c>
      <c r="AN6" s="123">
        <v>94.25287356321839</v>
      </c>
      <c r="AO6" s="120">
        <v>87</v>
      </c>
    </row>
    <row r="7" spans="1:41" ht="15">
      <c r="A7" s="87" t="s">
        <v>891</v>
      </c>
      <c r="B7" s="65" t="s">
        <v>899</v>
      </c>
      <c r="C7" s="65" t="s">
        <v>56</v>
      </c>
      <c r="D7" s="109"/>
      <c r="E7" s="108"/>
      <c r="F7" s="110" t="s">
        <v>1469</v>
      </c>
      <c r="G7" s="111"/>
      <c r="H7" s="111"/>
      <c r="I7" s="112">
        <v>7</v>
      </c>
      <c r="J7" s="113"/>
      <c r="K7" s="48">
        <v>4</v>
      </c>
      <c r="L7" s="48">
        <v>2</v>
      </c>
      <c r="M7" s="48">
        <v>6</v>
      </c>
      <c r="N7" s="48">
        <v>8</v>
      </c>
      <c r="O7" s="48">
        <v>0</v>
      </c>
      <c r="P7" s="49">
        <v>0</v>
      </c>
      <c r="Q7" s="49">
        <v>0</v>
      </c>
      <c r="R7" s="48">
        <v>1</v>
      </c>
      <c r="S7" s="48">
        <v>0</v>
      </c>
      <c r="T7" s="48">
        <v>4</v>
      </c>
      <c r="U7" s="48">
        <v>8</v>
      </c>
      <c r="V7" s="48">
        <v>2</v>
      </c>
      <c r="W7" s="49">
        <v>0.875</v>
      </c>
      <c r="X7" s="49">
        <v>0.4166666666666667</v>
      </c>
      <c r="Y7" s="78" t="s">
        <v>316</v>
      </c>
      <c r="Z7" s="78" t="s">
        <v>327</v>
      </c>
      <c r="AA7" s="78" t="s">
        <v>335</v>
      </c>
      <c r="AB7" s="84" t="s">
        <v>1055</v>
      </c>
      <c r="AC7" s="84" t="s">
        <v>1148</v>
      </c>
      <c r="AD7" s="84"/>
      <c r="AE7" s="84" t="s">
        <v>1176</v>
      </c>
      <c r="AF7" s="84" t="s">
        <v>1191</v>
      </c>
      <c r="AG7" s="120">
        <v>0</v>
      </c>
      <c r="AH7" s="123">
        <v>0</v>
      </c>
      <c r="AI7" s="120">
        <v>0</v>
      </c>
      <c r="AJ7" s="123">
        <v>0</v>
      </c>
      <c r="AK7" s="120">
        <v>0</v>
      </c>
      <c r="AL7" s="123">
        <v>0</v>
      </c>
      <c r="AM7" s="120">
        <v>76</v>
      </c>
      <c r="AN7" s="123">
        <v>100</v>
      </c>
      <c r="AO7" s="120">
        <v>76</v>
      </c>
    </row>
    <row r="8" spans="1:41" ht="15">
      <c r="A8" s="87" t="s">
        <v>892</v>
      </c>
      <c r="B8" s="65" t="s">
        <v>900</v>
      </c>
      <c r="C8" s="65" t="s">
        <v>56</v>
      </c>
      <c r="D8" s="109"/>
      <c r="E8" s="108"/>
      <c r="F8" s="110" t="s">
        <v>1470</v>
      </c>
      <c r="G8" s="111"/>
      <c r="H8" s="111"/>
      <c r="I8" s="112">
        <v>8</v>
      </c>
      <c r="J8" s="113"/>
      <c r="K8" s="48">
        <v>2</v>
      </c>
      <c r="L8" s="48">
        <v>2</v>
      </c>
      <c r="M8" s="48">
        <v>0</v>
      </c>
      <c r="N8" s="48">
        <v>2</v>
      </c>
      <c r="O8" s="48">
        <v>1</v>
      </c>
      <c r="P8" s="49">
        <v>0</v>
      </c>
      <c r="Q8" s="49">
        <v>0</v>
      </c>
      <c r="R8" s="48">
        <v>1</v>
      </c>
      <c r="S8" s="48">
        <v>0</v>
      </c>
      <c r="T8" s="48">
        <v>2</v>
      </c>
      <c r="U8" s="48">
        <v>2</v>
      </c>
      <c r="V8" s="48">
        <v>1</v>
      </c>
      <c r="W8" s="49">
        <v>0.5</v>
      </c>
      <c r="X8" s="49">
        <v>0.5</v>
      </c>
      <c r="Y8" s="78" t="s">
        <v>311</v>
      </c>
      <c r="Z8" s="78" t="s">
        <v>327</v>
      </c>
      <c r="AA8" s="78"/>
      <c r="AB8" s="84" t="s">
        <v>1056</v>
      </c>
      <c r="AC8" s="84" t="s">
        <v>1149</v>
      </c>
      <c r="AD8" s="84"/>
      <c r="AE8" s="84" t="s">
        <v>221</v>
      </c>
      <c r="AF8" s="84" t="s">
        <v>1192</v>
      </c>
      <c r="AG8" s="120">
        <v>2</v>
      </c>
      <c r="AH8" s="123">
        <v>5.128205128205129</v>
      </c>
      <c r="AI8" s="120">
        <v>0</v>
      </c>
      <c r="AJ8" s="123">
        <v>0</v>
      </c>
      <c r="AK8" s="120">
        <v>0</v>
      </c>
      <c r="AL8" s="123">
        <v>0</v>
      </c>
      <c r="AM8" s="120">
        <v>37</v>
      </c>
      <c r="AN8" s="123">
        <v>94.87179487179488</v>
      </c>
      <c r="AO8" s="120">
        <v>39</v>
      </c>
    </row>
    <row r="9" spans="1:41" ht="15">
      <c r="A9" s="87" t="s">
        <v>893</v>
      </c>
      <c r="B9" s="65" t="s">
        <v>901</v>
      </c>
      <c r="C9" s="65" t="s">
        <v>56</v>
      </c>
      <c r="D9" s="109"/>
      <c r="E9" s="108"/>
      <c r="F9" s="110" t="s">
        <v>1471</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309</v>
      </c>
      <c r="Z9" s="78" t="s">
        <v>328</v>
      </c>
      <c r="AA9" s="78" t="s">
        <v>342</v>
      </c>
      <c r="AB9" s="84" t="s">
        <v>1057</v>
      </c>
      <c r="AC9" s="84" t="s">
        <v>1150</v>
      </c>
      <c r="AD9" s="84"/>
      <c r="AE9" s="84" t="s">
        <v>218</v>
      </c>
      <c r="AF9" s="84" t="s">
        <v>1193</v>
      </c>
      <c r="AG9" s="120">
        <v>0</v>
      </c>
      <c r="AH9" s="123">
        <v>0</v>
      </c>
      <c r="AI9" s="120">
        <v>0</v>
      </c>
      <c r="AJ9" s="123">
        <v>0</v>
      </c>
      <c r="AK9" s="120">
        <v>0</v>
      </c>
      <c r="AL9" s="123">
        <v>0</v>
      </c>
      <c r="AM9" s="120">
        <v>63</v>
      </c>
      <c r="AN9" s="123">
        <v>100</v>
      </c>
      <c r="AO9" s="120">
        <v>63</v>
      </c>
    </row>
    <row r="10" spans="1:41" ht="14.25" customHeight="1">
      <c r="A10" s="87" t="s">
        <v>894</v>
      </c>
      <c r="B10" s="65" t="s">
        <v>902</v>
      </c>
      <c r="C10" s="65" t="s">
        <v>56</v>
      </c>
      <c r="D10" s="109"/>
      <c r="E10" s="108"/>
      <c r="F10" s="110" t="s">
        <v>1472</v>
      </c>
      <c r="G10" s="111"/>
      <c r="H10" s="111"/>
      <c r="I10" s="112">
        <v>10</v>
      </c>
      <c r="J10" s="113"/>
      <c r="K10" s="48">
        <v>1</v>
      </c>
      <c r="L10" s="48">
        <v>0</v>
      </c>
      <c r="M10" s="48">
        <v>2</v>
      </c>
      <c r="N10" s="48">
        <v>2</v>
      </c>
      <c r="O10" s="48">
        <v>2</v>
      </c>
      <c r="P10" s="49" t="s">
        <v>1424</v>
      </c>
      <c r="Q10" s="49" t="s">
        <v>1424</v>
      </c>
      <c r="R10" s="48">
        <v>1</v>
      </c>
      <c r="S10" s="48">
        <v>1</v>
      </c>
      <c r="T10" s="48">
        <v>1</v>
      </c>
      <c r="U10" s="48">
        <v>2</v>
      </c>
      <c r="V10" s="48">
        <v>0</v>
      </c>
      <c r="W10" s="49">
        <v>0</v>
      </c>
      <c r="X10" s="49" t="s">
        <v>1424</v>
      </c>
      <c r="Y10" s="78" t="s">
        <v>310</v>
      </c>
      <c r="Z10" s="78" t="s">
        <v>329</v>
      </c>
      <c r="AA10" s="78" t="s">
        <v>343</v>
      </c>
      <c r="AB10" s="84" t="s">
        <v>1058</v>
      </c>
      <c r="AC10" s="84" t="s">
        <v>1151</v>
      </c>
      <c r="AD10" s="84"/>
      <c r="AE10" s="84" t="s">
        <v>220</v>
      </c>
      <c r="AF10" s="84" t="s">
        <v>220</v>
      </c>
      <c r="AG10" s="120">
        <v>2</v>
      </c>
      <c r="AH10" s="123">
        <v>10</v>
      </c>
      <c r="AI10" s="120">
        <v>0</v>
      </c>
      <c r="AJ10" s="123">
        <v>0</v>
      </c>
      <c r="AK10" s="120">
        <v>0</v>
      </c>
      <c r="AL10" s="123">
        <v>0</v>
      </c>
      <c r="AM10" s="120">
        <v>18</v>
      </c>
      <c r="AN10" s="123">
        <v>90</v>
      </c>
      <c r="AO10" s="120">
        <v>20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887</v>
      </c>
      <c r="B2" s="84" t="s">
        <v>229</v>
      </c>
      <c r="C2" s="78">
        <f>VLOOKUP(GroupVertices[[#This Row],[Vertex]],Vertices[],MATCH("ID",Vertices[[#Headers],[Vertex]:[Vertex Content Word Count]],0),FALSE)</f>
        <v>15</v>
      </c>
    </row>
    <row r="3" spans="1:3" ht="15">
      <c r="A3" s="78" t="s">
        <v>887</v>
      </c>
      <c r="B3" s="84" t="s">
        <v>250</v>
      </c>
      <c r="C3" s="78">
        <f>VLOOKUP(GroupVertices[[#This Row],[Vertex]],Vertices[],MATCH("ID",Vertices[[#Headers],[Vertex]:[Vertex Content Word Count]],0),FALSE)</f>
        <v>40</v>
      </c>
    </row>
    <row r="4" spans="1:3" ht="15">
      <c r="A4" s="78" t="s">
        <v>887</v>
      </c>
      <c r="B4" s="84" t="s">
        <v>230</v>
      </c>
      <c r="C4" s="78">
        <f>VLOOKUP(GroupVertices[[#This Row],[Vertex]],Vertices[],MATCH("ID",Vertices[[#Headers],[Vertex]:[Vertex Content Word Count]],0),FALSE)</f>
        <v>16</v>
      </c>
    </row>
    <row r="5" spans="1:3" ht="15">
      <c r="A5" s="78" t="s">
        <v>887</v>
      </c>
      <c r="B5" s="84" t="s">
        <v>249</v>
      </c>
      <c r="C5" s="78">
        <f>VLOOKUP(GroupVertices[[#This Row],[Vertex]],Vertices[],MATCH("ID",Vertices[[#Headers],[Vertex]:[Vertex Content Word Count]],0),FALSE)</f>
        <v>39</v>
      </c>
    </row>
    <row r="6" spans="1:3" ht="15">
      <c r="A6" s="78" t="s">
        <v>887</v>
      </c>
      <c r="B6" s="84" t="s">
        <v>248</v>
      </c>
      <c r="C6" s="78">
        <f>VLOOKUP(GroupVertices[[#This Row],[Vertex]],Vertices[],MATCH("ID",Vertices[[#Headers],[Vertex]:[Vertex Content Word Count]],0),FALSE)</f>
        <v>38</v>
      </c>
    </row>
    <row r="7" spans="1:3" ht="15">
      <c r="A7" s="78" t="s">
        <v>887</v>
      </c>
      <c r="B7" s="84" t="s">
        <v>247</v>
      </c>
      <c r="C7" s="78">
        <f>VLOOKUP(GroupVertices[[#This Row],[Vertex]],Vertices[],MATCH("ID",Vertices[[#Headers],[Vertex]:[Vertex Content Word Count]],0),FALSE)</f>
        <v>37</v>
      </c>
    </row>
    <row r="8" spans="1:3" ht="15">
      <c r="A8" s="78" t="s">
        <v>887</v>
      </c>
      <c r="B8" s="84" t="s">
        <v>246</v>
      </c>
      <c r="C8" s="78">
        <f>VLOOKUP(GroupVertices[[#This Row],[Vertex]],Vertices[],MATCH("ID",Vertices[[#Headers],[Vertex]:[Vertex Content Word Count]],0),FALSE)</f>
        <v>36</v>
      </c>
    </row>
    <row r="9" spans="1:3" ht="15">
      <c r="A9" s="78" t="s">
        <v>887</v>
      </c>
      <c r="B9" s="84" t="s">
        <v>245</v>
      </c>
      <c r="C9" s="78">
        <f>VLOOKUP(GroupVertices[[#This Row],[Vertex]],Vertices[],MATCH("ID",Vertices[[#Headers],[Vertex]:[Vertex Content Word Count]],0),FALSE)</f>
        <v>35</v>
      </c>
    </row>
    <row r="10" spans="1:3" ht="15">
      <c r="A10" s="78" t="s">
        <v>887</v>
      </c>
      <c r="B10" s="84" t="s">
        <v>244</v>
      </c>
      <c r="C10" s="78">
        <f>VLOOKUP(GroupVertices[[#This Row],[Vertex]],Vertices[],MATCH("ID",Vertices[[#Headers],[Vertex]:[Vertex Content Word Count]],0),FALSE)</f>
        <v>34</v>
      </c>
    </row>
    <row r="11" spans="1:3" ht="15">
      <c r="A11" s="78" t="s">
        <v>887</v>
      </c>
      <c r="B11" s="84" t="s">
        <v>243</v>
      </c>
      <c r="C11" s="78">
        <f>VLOOKUP(GroupVertices[[#This Row],[Vertex]],Vertices[],MATCH("ID",Vertices[[#Headers],[Vertex]:[Vertex Content Word Count]],0),FALSE)</f>
        <v>33</v>
      </c>
    </row>
    <row r="12" spans="1:3" ht="15">
      <c r="A12" s="78" t="s">
        <v>887</v>
      </c>
      <c r="B12" s="84" t="s">
        <v>242</v>
      </c>
      <c r="C12" s="78">
        <f>VLOOKUP(GroupVertices[[#This Row],[Vertex]],Vertices[],MATCH("ID",Vertices[[#Headers],[Vertex]:[Vertex Content Word Count]],0),FALSE)</f>
        <v>32</v>
      </c>
    </row>
    <row r="13" spans="1:3" ht="15">
      <c r="A13" s="78" t="s">
        <v>887</v>
      </c>
      <c r="B13" s="84" t="s">
        <v>217</v>
      </c>
      <c r="C13" s="78">
        <f>VLOOKUP(GroupVertices[[#This Row],[Vertex]],Vertices[],MATCH("ID",Vertices[[#Headers],[Vertex]:[Vertex Content Word Count]],0),FALSE)</f>
        <v>18</v>
      </c>
    </row>
    <row r="14" spans="1:3" ht="15">
      <c r="A14" s="78" t="s">
        <v>888</v>
      </c>
      <c r="B14" s="84" t="s">
        <v>232</v>
      </c>
      <c r="C14" s="78">
        <f>VLOOKUP(GroupVertices[[#This Row],[Vertex]],Vertices[],MATCH("ID",Vertices[[#Headers],[Vertex]:[Vertex Content Word Count]],0),FALSE)</f>
        <v>14</v>
      </c>
    </row>
    <row r="15" spans="1:3" ht="15">
      <c r="A15" s="78" t="s">
        <v>888</v>
      </c>
      <c r="B15" s="84" t="s">
        <v>239</v>
      </c>
      <c r="C15" s="78">
        <f>VLOOKUP(GroupVertices[[#This Row],[Vertex]],Vertices[],MATCH("ID",Vertices[[#Headers],[Vertex]:[Vertex Content Word Count]],0),FALSE)</f>
        <v>17</v>
      </c>
    </row>
    <row r="16" spans="1:3" ht="15">
      <c r="A16" s="78" t="s">
        <v>888</v>
      </c>
      <c r="B16" s="84" t="s">
        <v>215</v>
      </c>
      <c r="C16" s="78">
        <f>VLOOKUP(GroupVertices[[#This Row],[Vertex]],Vertices[],MATCH("ID",Vertices[[#Headers],[Vertex]:[Vertex Content Word Count]],0),FALSE)</f>
        <v>6</v>
      </c>
    </row>
    <row r="17" spans="1:3" ht="15">
      <c r="A17" s="78" t="s">
        <v>888</v>
      </c>
      <c r="B17" s="84" t="s">
        <v>233</v>
      </c>
      <c r="C17" s="78">
        <f>VLOOKUP(GroupVertices[[#This Row],[Vertex]],Vertices[],MATCH("ID",Vertices[[#Headers],[Vertex]:[Vertex Content Word Count]],0),FALSE)</f>
        <v>5</v>
      </c>
    </row>
    <row r="18" spans="1:3" ht="15">
      <c r="A18" s="78" t="s">
        <v>888</v>
      </c>
      <c r="B18" s="84" t="s">
        <v>238</v>
      </c>
      <c r="C18" s="78">
        <f>VLOOKUP(GroupVertices[[#This Row],[Vertex]],Vertices[],MATCH("ID",Vertices[[#Headers],[Vertex]:[Vertex Content Word Count]],0),FALSE)</f>
        <v>13</v>
      </c>
    </row>
    <row r="19" spans="1:3" ht="15">
      <c r="A19" s="78" t="s">
        <v>888</v>
      </c>
      <c r="B19" s="84" t="s">
        <v>237</v>
      </c>
      <c r="C19" s="78">
        <f>VLOOKUP(GroupVertices[[#This Row],[Vertex]],Vertices[],MATCH("ID",Vertices[[#Headers],[Vertex]:[Vertex Content Word Count]],0),FALSE)</f>
        <v>12</v>
      </c>
    </row>
    <row r="20" spans="1:3" ht="15">
      <c r="A20" s="78" t="s">
        <v>888</v>
      </c>
      <c r="B20" s="84" t="s">
        <v>236</v>
      </c>
      <c r="C20" s="78">
        <f>VLOOKUP(GroupVertices[[#This Row],[Vertex]],Vertices[],MATCH("ID",Vertices[[#Headers],[Vertex]:[Vertex Content Word Count]],0),FALSE)</f>
        <v>11</v>
      </c>
    </row>
    <row r="21" spans="1:3" ht="15">
      <c r="A21" s="78" t="s">
        <v>888</v>
      </c>
      <c r="B21" s="84" t="s">
        <v>214</v>
      </c>
      <c r="C21" s="78">
        <f>VLOOKUP(GroupVertices[[#This Row],[Vertex]],Vertices[],MATCH("ID",Vertices[[#Headers],[Vertex]:[Vertex Content Word Count]],0),FALSE)</f>
        <v>4</v>
      </c>
    </row>
    <row r="22" spans="1:3" ht="15">
      <c r="A22" s="78" t="s">
        <v>888</v>
      </c>
      <c r="B22" s="84" t="s">
        <v>212</v>
      </c>
      <c r="C22" s="78">
        <f>VLOOKUP(GroupVertices[[#This Row],[Vertex]],Vertices[],MATCH("ID",Vertices[[#Headers],[Vertex]:[Vertex Content Word Count]],0),FALSE)</f>
        <v>3</v>
      </c>
    </row>
    <row r="23" spans="1:3" ht="15">
      <c r="A23" s="78" t="s">
        <v>889</v>
      </c>
      <c r="B23" s="84" t="s">
        <v>231</v>
      </c>
      <c r="C23" s="78">
        <f>VLOOKUP(GroupVertices[[#This Row],[Vertex]],Vertices[],MATCH("ID",Vertices[[#Headers],[Vertex]:[Vertex Content Word Count]],0),FALSE)</f>
        <v>41</v>
      </c>
    </row>
    <row r="24" spans="1:3" ht="15">
      <c r="A24" s="78" t="s">
        <v>889</v>
      </c>
      <c r="B24" s="84" t="s">
        <v>251</v>
      </c>
      <c r="C24" s="78">
        <f>VLOOKUP(GroupVertices[[#This Row],[Vertex]],Vertices[],MATCH("ID",Vertices[[#Headers],[Vertex]:[Vertex Content Word Count]],0),FALSE)</f>
        <v>42</v>
      </c>
    </row>
    <row r="25" spans="1:3" ht="15">
      <c r="A25" s="78" t="s">
        <v>889</v>
      </c>
      <c r="B25" s="84" t="s">
        <v>240</v>
      </c>
      <c r="C25" s="78">
        <f>VLOOKUP(GroupVertices[[#This Row],[Vertex]],Vertices[],MATCH("ID",Vertices[[#Headers],[Vertex]:[Vertex Content Word Count]],0),FALSE)</f>
        <v>27</v>
      </c>
    </row>
    <row r="26" spans="1:3" ht="15">
      <c r="A26" s="78" t="s">
        <v>889</v>
      </c>
      <c r="B26" s="84" t="s">
        <v>225</v>
      </c>
      <c r="C26" s="78">
        <f>VLOOKUP(GroupVertices[[#This Row],[Vertex]],Vertices[],MATCH("ID",Vertices[[#Headers],[Vertex]:[Vertex Content Word Count]],0),FALSE)</f>
        <v>28</v>
      </c>
    </row>
    <row r="27" spans="1:3" ht="15">
      <c r="A27" s="78" t="s">
        <v>889</v>
      </c>
      <c r="B27" s="84" t="s">
        <v>224</v>
      </c>
      <c r="C27" s="78">
        <f>VLOOKUP(GroupVertices[[#This Row],[Vertex]],Vertices[],MATCH("ID",Vertices[[#Headers],[Vertex]:[Vertex Content Word Count]],0),FALSE)</f>
        <v>26</v>
      </c>
    </row>
    <row r="28" spans="1:3" ht="15">
      <c r="A28" s="78" t="s">
        <v>890</v>
      </c>
      <c r="B28" s="84" t="s">
        <v>227</v>
      </c>
      <c r="C28" s="78">
        <f>VLOOKUP(GroupVertices[[#This Row],[Vertex]],Vertices[],MATCH("ID",Vertices[[#Headers],[Vertex]:[Vertex Content Word Count]],0),FALSE)</f>
        <v>30</v>
      </c>
    </row>
    <row r="29" spans="1:3" ht="15">
      <c r="A29" s="78" t="s">
        <v>890</v>
      </c>
      <c r="B29" s="84" t="s">
        <v>241</v>
      </c>
      <c r="C29" s="78">
        <f>VLOOKUP(GroupVertices[[#This Row],[Vertex]],Vertices[],MATCH("ID",Vertices[[#Headers],[Vertex]:[Vertex Content Word Count]],0),FALSE)</f>
        <v>31</v>
      </c>
    </row>
    <row r="30" spans="1:3" ht="15">
      <c r="A30" s="78" t="s">
        <v>890</v>
      </c>
      <c r="B30" s="84" t="s">
        <v>228</v>
      </c>
      <c r="C30" s="78">
        <f>VLOOKUP(GroupVertices[[#This Row],[Vertex]],Vertices[],MATCH("ID",Vertices[[#Headers],[Vertex]:[Vertex Content Word Count]],0),FALSE)</f>
        <v>25</v>
      </c>
    </row>
    <row r="31" spans="1:3" ht="15">
      <c r="A31" s="78" t="s">
        <v>890</v>
      </c>
      <c r="B31" s="84" t="s">
        <v>226</v>
      </c>
      <c r="C31" s="78">
        <f>VLOOKUP(GroupVertices[[#This Row],[Vertex]],Vertices[],MATCH("ID",Vertices[[#Headers],[Vertex]:[Vertex Content Word Count]],0),FALSE)</f>
        <v>29</v>
      </c>
    </row>
    <row r="32" spans="1:3" ht="15">
      <c r="A32" s="78" t="s">
        <v>890</v>
      </c>
      <c r="B32" s="84" t="s">
        <v>223</v>
      </c>
      <c r="C32" s="78">
        <f>VLOOKUP(GroupVertices[[#This Row],[Vertex]],Vertices[],MATCH("ID",Vertices[[#Headers],[Vertex]:[Vertex Content Word Count]],0),FALSE)</f>
        <v>24</v>
      </c>
    </row>
    <row r="33" spans="1:3" ht="15">
      <c r="A33" s="78" t="s">
        <v>891</v>
      </c>
      <c r="B33" s="84" t="s">
        <v>216</v>
      </c>
      <c r="C33" s="78">
        <f>VLOOKUP(GroupVertices[[#This Row],[Vertex]],Vertices[],MATCH("ID",Vertices[[#Headers],[Vertex]:[Vertex Content Word Count]],0),FALSE)</f>
        <v>8</v>
      </c>
    </row>
    <row r="34" spans="1:3" ht="15">
      <c r="A34" s="78" t="s">
        <v>891</v>
      </c>
      <c r="B34" s="84" t="s">
        <v>234</v>
      </c>
      <c r="C34" s="78">
        <f>VLOOKUP(GroupVertices[[#This Row],[Vertex]],Vertices[],MATCH("ID",Vertices[[#Headers],[Vertex]:[Vertex Content Word Count]],0),FALSE)</f>
        <v>9</v>
      </c>
    </row>
    <row r="35" spans="1:3" ht="15">
      <c r="A35" s="78" t="s">
        <v>891</v>
      </c>
      <c r="B35" s="84" t="s">
        <v>235</v>
      </c>
      <c r="C35" s="78">
        <f>VLOOKUP(GroupVertices[[#This Row],[Vertex]],Vertices[],MATCH("ID",Vertices[[#Headers],[Vertex]:[Vertex Content Word Count]],0),FALSE)</f>
        <v>10</v>
      </c>
    </row>
    <row r="36" spans="1:3" ht="15">
      <c r="A36" s="78" t="s">
        <v>891</v>
      </c>
      <c r="B36" s="84" t="s">
        <v>213</v>
      </c>
      <c r="C36" s="78">
        <f>VLOOKUP(GroupVertices[[#This Row],[Vertex]],Vertices[],MATCH("ID",Vertices[[#Headers],[Vertex]:[Vertex Content Word Count]],0),FALSE)</f>
        <v>7</v>
      </c>
    </row>
    <row r="37" spans="1:3" ht="15">
      <c r="A37" s="78" t="s">
        <v>892</v>
      </c>
      <c r="B37" s="84" t="s">
        <v>222</v>
      </c>
      <c r="C37" s="78">
        <f>VLOOKUP(GroupVertices[[#This Row],[Vertex]],Vertices[],MATCH("ID",Vertices[[#Headers],[Vertex]:[Vertex Content Word Count]],0),FALSE)</f>
        <v>23</v>
      </c>
    </row>
    <row r="38" spans="1:3" ht="15">
      <c r="A38" s="78" t="s">
        <v>892</v>
      </c>
      <c r="B38" s="84" t="s">
        <v>221</v>
      </c>
      <c r="C38" s="78">
        <f>VLOOKUP(GroupVertices[[#This Row],[Vertex]],Vertices[],MATCH("ID",Vertices[[#Headers],[Vertex]:[Vertex Content Word Count]],0),FALSE)</f>
        <v>22</v>
      </c>
    </row>
    <row r="39" spans="1:3" ht="15">
      <c r="A39" s="78" t="s">
        <v>893</v>
      </c>
      <c r="B39" s="84" t="s">
        <v>219</v>
      </c>
      <c r="C39" s="78">
        <f>VLOOKUP(GroupVertices[[#This Row],[Vertex]],Vertices[],MATCH("ID",Vertices[[#Headers],[Vertex]:[Vertex Content Word Count]],0),FALSE)</f>
        <v>20</v>
      </c>
    </row>
    <row r="40" spans="1:3" ht="15">
      <c r="A40" s="78" t="s">
        <v>893</v>
      </c>
      <c r="B40" s="84" t="s">
        <v>218</v>
      </c>
      <c r="C40" s="78">
        <f>VLOOKUP(GroupVertices[[#This Row],[Vertex]],Vertices[],MATCH("ID",Vertices[[#Headers],[Vertex]:[Vertex Content Word Count]],0),FALSE)</f>
        <v>19</v>
      </c>
    </row>
    <row r="41" spans="1:3" ht="15">
      <c r="A41" s="78" t="s">
        <v>894</v>
      </c>
      <c r="B41" s="84" t="s">
        <v>220</v>
      </c>
      <c r="C41"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909</v>
      </c>
      <c r="B2" s="34" t="s">
        <v>848</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33</v>
      </c>
      <c r="L2" s="37">
        <f>MIN(Vertices[Closeness Centrality])</f>
        <v>0</v>
      </c>
      <c r="M2" s="38">
        <f>COUNTIF(Vertices[Closeness Centrality],"&gt;= "&amp;L2)-COUNTIF(Vertices[Closeness Centrality],"&gt;="&amp;L3)</f>
        <v>28</v>
      </c>
      <c r="N2" s="37">
        <f>MIN(Vertices[Eigenvector Centrality])</f>
        <v>0</v>
      </c>
      <c r="O2" s="38">
        <f>COUNTIF(Vertices[Eigenvector Centrality],"&gt;= "&amp;N2)-COUNTIF(Vertices[Eigenvector Centrality],"&gt;="&amp;N3)</f>
        <v>11</v>
      </c>
      <c r="P2" s="37">
        <f>MIN(Vertices[PageRank])</f>
        <v>0.364694</v>
      </c>
      <c r="Q2" s="38">
        <f>COUNTIF(Vertices[PageRank],"&gt;= "&amp;P2)-COUNTIF(Vertices[PageRank],"&gt;="&amp;P3)</f>
        <v>11</v>
      </c>
      <c r="R2" s="37">
        <f>MIN(Vertices[Clustering Coefficient])</f>
        <v>0</v>
      </c>
      <c r="S2" s="43">
        <f>COUNTIF(Vertices[Clustering Coefficient],"&gt;= "&amp;R2)-COUNTIF(Vertices[Clustering Coefficient],"&gt;="&amp;R3)</f>
        <v>23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0.09090909090909091</v>
      </c>
      <c r="G3" s="40">
        <f>COUNTIF(Vertices[In-Degree],"&gt;= "&amp;F3)-COUNTIF(Vertices[In-Degree],"&gt;="&amp;F4)</f>
        <v>0</v>
      </c>
      <c r="H3" s="39">
        <f aca="true" t="shared" si="3" ref="H3:H26">H2+($H$57-$H$2)/BinDivisor</f>
        <v>0.32727272727272727</v>
      </c>
      <c r="I3" s="40">
        <f>COUNTIF(Vertices[Out-Degree],"&gt;= "&amp;H3)-COUNTIF(Vertices[Out-Degree],"&gt;="&amp;H4)</f>
        <v>0</v>
      </c>
      <c r="J3" s="39">
        <f aca="true" t="shared" si="4" ref="J3:J26">J2+($J$57-$J$2)/BinDivisor</f>
        <v>10.170303036363636</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3</v>
      </c>
      <c r="N3" s="39">
        <f aca="true" t="shared" si="6" ref="N3:N26">N2+($N$57-$N$2)/BinDivisor</f>
        <v>0.0023116181818181817</v>
      </c>
      <c r="O3" s="40">
        <f>COUNTIF(Vertices[Eigenvector Centrality],"&gt;= "&amp;N3)-COUNTIF(Vertices[Eigenvector Centrality],"&gt;="&amp;N4)</f>
        <v>0</v>
      </c>
      <c r="P3" s="39">
        <f aca="true" t="shared" si="7" ref="P3:P26">P2+($P$57-$P$2)/BinDivisor</f>
        <v>0.459298</v>
      </c>
      <c r="Q3" s="40">
        <f>COUNTIF(Vertices[PageRank],"&gt;= "&amp;P3)-COUNTIF(Vertices[PageRank],"&gt;="&amp;P4)</f>
        <v>1</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0.18181818181818182</v>
      </c>
      <c r="G4" s="38">
        <f>COUNTIF(Vertices[In-Degree],"&gt;= "&amp;F4)-COUNTIF(Vertices[In-Degree],"&gt;="&amp;F5)</f>
        <v>0</v>
      </c>
      <c r="H4" s="37">
        <f t="shared" si="3"/>
        <v>0.6545454545454545</v>
      </c>
      <c r="I4" s="38">
        <f>COUNTIF(Vertices[Out-Degree],"&gt;= "&amp;H4)-COUNTIF(Vertices[Out-Degree],"&gt;="&amp;H5)</f>
        <v>0</v>
      </c>
      <c r="J4" s="37">
        <f t="shared" si="4"/>
        <v>20.340606072727272</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0.004623236363636363</v>
      </c>
      <c r="O4" s="38">
        <f>COUNTIF(Vertices[Eigenvector Centrality],"&gt;= "&amp;N4)-COUNTIF(Vertices[Eigenvector Centrality],"&gt;="&amp;N5)</f>
        <v>3</v>
      </c>
      <c r="P4" s="37">
        <f t="shared" si="7"/>
        <v>0.553902</v>
      </c>
      <c r="Q4" s="38">
        <f>COUNTIF(Vertices[PageRank],"&gt;= "&amp;P4)-COUNTIF(Vertices[PageRank],"&gt;="&amp;P5)</f>
        <v>6</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0.2727272727272727</v>
      </c>
      <c r="G5" s="40">
        <f>COUNTIF(Vertices[In-Degree],"&gt;= "&amp;F5)-COUNTIF(Vertices[In-Degree],"&gt;="&amp;F6)</f>
        <v>0</v>
      </c>
      <c r="H5" s="39">
        <f t="shared" si="3"/>
        <v>0.9818181818181818</v>
      </c>
      <c r="I5" s="40">
        <f>COUNTIF(Vertices[Out-Degree],"&gt;= "&amp;H5)-COUNTIF(Vertices[Out-Degree],"&gt;="&amp;H6)</f>
        <v>10</v>
      </c>
      <c r="J5" s="39">
        <f t="shared" si="4"/>
        <v>30.51090910909091</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0.006934854545454545</v>
      </c>
      <c r="O5" s="40">
        <f>COUNTIF(Vertices[Eigenvector Centrality],"&gt;= "&amp;N5)-COUNTIF(Vertices[Eigenvector Centrality],"&gt;="&amp;N6)</f>
        <v>0</v>
      </c>
      <c r="P5" s="39">
        <f t="shared" si="7"/>
        <v>0.648506</v>
      </c>
      <c r="Q5" s="40">
        <f>COUNTIF(Vertices[PageRank],"&gt;= "&amp;P5)-COUNTIF(Vertices[PageRank],"&gt;="&amp;P6)</f>
        <v>4</v>
      </c>
      <c r="R5" s="39">
        <f t="shared" si="8"/>
        <v>0.03636363636363636</v>
      </c>
      <c r="S5" s="44">
        <f>COUNTIF(Vertices[Clustering Coefficient],"&gt;= "&amp;R5)-COUNTIF(Vertices[Clustering Coefficient],"&gt;="&amp;R6)</f>
        <v>1</v>
      </c>
      <c r="T5" s="39" t="e">
        <f ca="1" t="shared" si="9"/>
        <v>#REF!</v>
      </c>
      <c r="U5" s="40" t="e">
        <f ca="1" t="shared" si="0"/>
        <v>#REF!</v>
      </c>
    </row>
    <row r="6" spans="1:21" ht="15">
      <c r="A6" s="34" t="s">
        <v>148</v>
      </c>
      <c r="B6" s="34">
        <v>48</v>
      </c>
      <c r="D6" s="32">
        <f t="shared" si="1"/>
        <v>0</v>
      </c>
      <c r="E6" s="3">
        <f>COUNTIF(Vertices[Degree],"&gt;= "&amp;D6)-COUNTIF(Vertices[Degree],"&gt;="&amp;D7)</f>
        <v>0</v>
      </c>
      <c r="F6" s="37">
        <f t="shared" si="2"/>
        <v>0.36363636363636365</v>
      </c>
      <c r="G6" s="38">
        <f>COUNTIF(Vertices[In-Degree],"&gt;= "&amp;F6)-COUNTIF(Vertices[In-Degree],"&gt;="&amp;F7)</f>
        <v>0</v>
      </c>
      <c r="H6" s="37">
        <f t="shared" si="3"/>
        <v>1.309090909090909</v>
      </c>
      <c r="I6" s="38">
        <f>COUNTIF(Vertices[Out-Degree],"&gt;= "&amp;H6)-COUNTIF(Vertices[Out-Degree],"&gt;="&amp;H7)</f>
        <v>0</v>
      </c>
      <c r="J6" s="37">
        <f t="shared" si="4"/>
        <v>40.681212145454545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0.009246472727272727</v>
      </c>
      <c r="O6" s="38">
        <f>COUNTIF(Vertices[Eigenvector Centrality],"&gt;= "&amp;N6)-COUNTIF(Vertices[Eigenvector Centrality],"&gt;="&amp;N7)</f>
        <v>0</v>
      </c>
      <c r="P6" s="37">
        <f t="shared" si="7"/>
        <v>0.74311</v>
      </c>
      <c r="Q6" s="38">
        <f>COUNTIF(Vertices[PageRank],"&gt;= "&amp;P6)-COUNTIF(Vertices[PageRank],"&gt;="&amp;P7)</f>
        <v>2</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0.4545454545454546</v>
      </c>
      <c r="G7" s="40">
        <f>COUNTIF(Vertices[In-Degree],"&gt;= "&amp;F7)-COUNTIF(Vertices[In-Degree],"&gt;="&amp;F8)</f>
        <v>0</v>
      </c>
      <c r="H7" s="39">
        <f t="shared" si="3"/>
        <v>1.6363636363636362</v>
      </c>
      <c r="I7" s="40">
        <f>COUNTIF(Vertices[Out-Degree],"&gt;= "&amp;H7)-COUNTIF(Vertices[Out-Degree],"&gt;="&amp;H8)</f>
        <v>0</v>
      </c>
      <c r="J7" s="39">
        <f t="shared" si="4"/>
        <v>50.85151518181818</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0.011558090909090908</v>
      </c>
      <c r="O7" s="40">
        <f>COUNTIF(Vertices[Eigenvector Centrality],"&gt;= "&amp;N7)-COUNTIF(Vertices[Eigenvector Centrality],"&gt;="&amp;N8)</f>
        <v>0</v>
      </c>
      <c r="P7" s="39">
        <f t="shared" si="7"/>
        <v>0.8377140000000001</v>
      </c>
      <c r="Q7" s="40">
        <f>COUNTIF(Vertices[PageRank],"&gt;= "&amp;P7)-COUNTIF(Vertices[PageRank],"&gt;="&amp;P8)</f>
        <v>1</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109</v>
      </c>
      <c r="D8" s="32">
        <f t="shared" si="1"/>
        <v>0</v>
      </c>
      <c r="E8" s="3">
        <f>COUNTIF(Vertices[Degree],"&gt;= "&amp;D8)-COUNTIF(Vertices[Degree],"&gt;="&amp;D9)</f>
        <v>0</v>
      </c>
      <c r="F8" s="37">
        <f t="shared" si="2"/>
        <v>0.5454545454545455</v>
      </c>
      <c r="G8" s="38">
        <f>COUNTIF(Vertices[In-Degree],"&gt;= "&amp;F8)-COUNTIF(Vertices[In-Degree],"&gt;="&amp;F9)</f>
        <v>0</v>
      </c>
      <c r="H8" s="37">
        <f t="shared" si="3"/>
        <v>1.9636363636363634</v>
      </c>
      <c r="I8" s="38">
        <f>COUNTIF(Vertices[Out-Degree],"&gt;= "&amp;H8)-COUNTIF(Vertices[Out-Degree],"&gt;="&amp;H9)</f>
        <v>5</v>
      </c>
      <c r="J8" s="37">
        <f t="shared" si="4"/>
        <v>61.021818218181814</v>
      </c>
      <c r="K8" s="38">
        <f>COUNTIF(Vertices[Betweenness Centrality],"&gt;= "&amp;J8)-COUNTIF(Vertices[Betweenness Centrality],"&gt;="&amp;J9)</f>
        <v>0</v>
      </c>
      <c r="L8" s="37">
        <f t="shared" si="5"/>
        <v>0.1090909090909091</v>
      </c>
      <c r="M8" s="38">
        <f>COUNTIF(Vertices[Closeness Centrality],"&gt;= "&amp;L8)-COUNTIF(Vertices[Closeness Centrality],"&gt;="&amp;L9)</f>
        <v>3</v>
      </c>
      <c r="N8" s="37">
        <f t="shared" si="6"/>
        <v>0.01386970909090909</v>
      </c>
      <c r="O8" s="38">
        <f>COUNTIF(Vertices[Eigenvector Centrality],"&gt;= "&amp;N8)-COUNTIF(Vertices[Eigenvector Centrality],"&gt;="&amp;N9)</f>
        <v>3</v>
      </c>
      <c r="P8" s="37">
        <f t="shared" si="7"/>
        <v>0.9323180000000001</v>
      </c>
      <c r="Q8" s="38">
        <f>COUNTIF(Vertices[PageRank],"&gt;= "&amp;P8)-COUNTIF(Vertices[PageRank],"&gt;="&amp;P9)</f>
        <v>2</v>
      </c>
      <c r="R8" s="37">
        <f t="shared" si="8"/>
        <v>0.07272727272727272</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0.6363636363636365</v>
      </c>
      <c r="G9" s="40">
        <f>COUNTIF(Vertices[In-Degree],"&gt;= "&amp;F9)-COUNTIF(Vertices[In-Degree],"&gt;="&amp;F10)</f>
        <v>0</v>
      </c>
      <c r="H9" s="39">
        <f t="shared" si="3"/>
        <v>2.2909090909090906</v>
      </c>
      <c r="I9" s="40">
        <f>COUNTIF(Vertices[Out-Degree],"&gt;= "&amp;H9)-COUNTIF(Vertices[Out-Degree],"&gt;="&amp;H10)</f>
        <v>0</v>
      </c>
      <c r="J9" s="39">
        <f t="shared" si="4"/>
        <v>71.19212125454546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0.016181327272727274</v>
      </c>
      <c r="O9" s="40">
        <f>COUNTIF(Vertices[Eigenvector Centrality],"&gt;= "&amp;N9)-COUNTIF(Vertices[Eigenvector Centrality],"&gt;="&amp;N10)</f>
        <v>0</v>
      </c>
      <c r="P9" s="39">
        <f t="shared" si="7"/>
        <v>1.0269220000000001</v>
      </c>
      <c r="Q9" s="40">
        <f>COUNTIF(Vertices[PageRank],"&gt;= "&amp;P9)-COUNTIF(Vertices[PageRank],"&gt;="&amp;P10)</f>
        <v>2</v>
      </c>
      <c r="R9" s="39">
        <f t="shared" si="8"/>
        <v>0.08484848484848484</v>
      </c>
      <c r="S9" s="44">
        <f>COUNTIF(Vertices[Clustering Coefficient],"&gt;= "&amp;R9)-COUNTIF(Vertices[Clustering Coefficient],"&gt;="&amp;R10)</f>
        <v>0</v>
      </c>
      <c r="T9" s="39" t="e">
        <f ca="1" t="shared" si="9"/>
        <v>#REF!</v>
      </c>
      <c r="U9" s="40" t="e">
        <f ca="1" t="shared" si="0"/>
        <v>#REF!</v>
      </c>
    </row>
    <row r="10" spans="1:21" ht="15">
      <c r="A10" s="34" t="s">
        <v>910</v>
      </c>
      <c r="B10" s="34">
        <v>2</v>
      </c>
      <c r="D10" s="32">
        <f t="shared" si="1"/>
        <v>0</v>
      </c>
      <c r="E10" s="3">
        <f>COUNTIF(Vertices[Degree],"&gt;= "&amp;D10)-COUNTIF(Vertices[Degree],"&gt;="&amp;D11)</f>
        <v>0</v>
      </c>
      <c r="F10" s="37">
        <f t="shared" si="2"/>
        <v>0.7272727272727274</v>
      </c>
      <c r="G10" s="38">
        <f>COUNTIF(Vertices[In-Degree],"&gt;= "&amp;F10)-COUNTIF(Vertices[In-Degree],"&gt;="&amp;F11)</f>
        <v>0</v>
      </c>
      <c r="H10" s="37">
        <f t="shared" si="3"/>
        <v>2.6181818181818177</v>
      </c>
      <c r="I10" s="38">
        <f>COUNTIF(Vertices[Out-Degree],"&gt;= "&amp;H10)-COUNTIF(Vertices[Out-Degree],"&gt;="&amp;H11)</f>
        <v>0</v>
      </c>
      <c r="J10" s="37">
        <f t="shared" si="4"/>
        <v>81.36242429090909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0.018492945454545454</v>
      </c>
      <c r="O10" s="38">
        <f>COUNTIF(Vertices[Eigenvector Centrality],"&gt;= "&amp;N10)-COUNTIF(Vertices[Eigenvector Centrality],"&gt;="&amp;N11)</f>
        <v>8</v>
      </c>
      <c r="P10" s="37">
        <f t="shared" si="7"/>
        <v>1.121526</v>
      </c>
      <c r="Q10" s="38">
        <f>COUNTIF(Vertices[PageRank],"&gt;= "&amp;P10)-COUNTIF(Vertices[PageRank],"&gt;="&amp;P11)</f>
        <v>1</v>
      </c>
      <c r="R10" s="37">
        <f t="shared" si="8"/>
        <v>0.09696969696969696</v>
      </c>
      <c r="S10" s="43">
        <f>COUNTIF(Vertices[Clustering Coefficient],"&gt;= "&amp;R10)-COUNTIF(Vertices[Clustering Coefficient],"&gt;="&amp;R11)</f>
        <v>2</v>
      </c>
      <c r="T10" s="37" t="e">
        <f ca="1" t="shared" si="9"/>
        <v>#REF!</v>
      </c>
      <c r="U10" s="38" t="e">
        <f ca="1" t="shared" si="0"/>
        <v>#REF!</v>
      </c>
    </row>
    <row r="11" spans="1:21" ht="15">
      <c r="A11" s="118"/>
      <c r="B11" s="118"/>
      <c r="D11" s="32">
        <f t="shared" si="1"/>
        <v>0</v>
      </c>
      <c r="E11" s="3">
        <f>COUNTIF(Vertices[Degree],"&gt;= "&amp;D11)-COUNTIF(Vertices[Degree],"&gt;="&amp;D12)</f>
        <v>0</v>
      </c>
      <c r="F11" s="39">
        <f t="shared" si="2"/>
        <v>0.8181818181818183</v>
      </c>
      <c r="G11" s="40">
        <f>COUNTIF(Vertices[In-Degree],"&gt;= "&amp;F11)-COUNTIF(Vertices[In-Degree],"&gt;="&amp;F12)</f>
        <v>0</v>
      </c>
      <c r="H11" s="39">
        <f t="shared" si="3"/>
        <v>2.945454545454545</v>
      </c>
      <c r="I11" s="40">
        <f>COUNTIF(Vertices[Out-Degree],"&gt;= "&amp;H11)-COUNTIF(Vertices[Out-Degree],"&gt;="&amp;H12)</f>
        <v>3</v>
      </c>
      <c r="J11" s="39">
        <f t="shared" si="4"/>
        <v>91.53272732727272</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0.020804563636363634</v>
      </c>
      <c r="O11" s="40">
        <f>COUNTIF(Vertices[Eigenvector Centrality],"&gt;= "&amp;N11)-COUNTIF(Vertices[Eigenvector Centrality],"&gt;="&amp;N12)</f>
        <v>0</v>
      </c>
      <c r="P11" s="39">
        <f t="shared" si="7"/>
        <v>1.21613</v>
      </c>
      <c r="Q11" s="40">
        <f>COUNTIF(Vertices[PageRank],"&gt;= "&amp;P11)-COUNTIF(Vertices[PageRank],"&gt;="&amp;P12)</f>
        <v>4</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252</v>
      </c>
      <c r="B12" s="34">
        <v>92</v>
      </c>
      <c r="D12" s="32">
        <f t="shared" si="1"/>
        <v>0</v>
      </c>
      <c r="E12" s="3">
        <f>COUNTIF(Vertices[Degree],"&gt;= "&amp;D12)-COUNTIF(Vertices[Degree],"&gt;="&amp;D13)</f>
        <v>0</v>
      </c>
      <c r="F12" s="37">
        <f t="shared" si="2"/>
        <v>0.9090909090909093</v>
      </c>
      <c r="G12" s="38">
        <f>COUNTIF(Vertices[In-Degree],"&gt;= "&amp;F12)-COUNTIF(Vertices[In-Degree],"&gt;="&amp;F13)</f>
        <v>0</v>
      </c>
      <c r="H12" s="37">
        <f t="shared" si="3"/>
        <v>3.272727272727272</v>
      </c>
      <c r="I12" s="38">
        <f>COUNTIF(Vertices[Out-Degree],"&gt;= "&amp;H12)-COUNTIF(Vertices[Out-Degree],"&gt;="&amp;H13)</f>
        <v>0</v>
      </c>
      <c r="J12" s="37">
        <f t="shared" si="4"/>
        <v>101.70303036363636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0.023116181818181814</v>
      </c>
      <c r="O12" s="38">
        <f>COUNTIF(Vertices[Eigenvector Centrality],"&gt;= "&amp;N12)-COUNTIF(Vertices[Eigenvector Centrality],"&gt;="&amp;N13)</f>
        <v>0</v>
      </c>
      <c r="P12" s="37">
        <f t="shared" si="7"/>
        <v>1.3107339999999998</v>
      </c>
      <c r="Q12" s="38">
        <f>COUNTIF(Vertices[PageRank],"&gt;= "&amp;P12)-COUNTIF(Vertices[PageRank],"&gt;="&amp;P13)</f>
        <v>0</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176</v>
      </c>
      <c r="B13" s="34">
        <v>17</v>
      </c>
      <c r="D13" s="32">
        <f t="shared" si="1"/>
        <v>0</v>
      </c>
      <c r="E13" s="3">
        <f>COUNTIF(Vertices[Degree],"&gt;= "&amp;D13)-COUNTIF(Vertices[Degree],"&gt;="&amp;D14)</f>
        <v>0</v>
      </c>
      <c r="F13" s="39">
        <f t="shared" si="2"/>
        <v>1.0000000000000002</v>
      </c>
      <c r="G13" s="40">
        <f>COUNTIF(Vertices[In-Degree],"&gt;= "&amp;F13)-COUNTIF(Vertices[In-Degree],"&gt;="&amp;F14)</f>
        <v>14</v>
      </c>
      <c r="H13" s="39">
        <f t="shared" si="3"/>
        <v>3.599999999999999</v>
      </c>
      <c r="I13" s="40">
        <f>COUNTIF(Vertices[Out-Degree],"&gt;= "&amp;H13)-COUNTIF(Vertices[Out-Degree],"&gt;="&amp;H14)</f>
        <v>0</v>
      </c>
      <c r="J13" s="39">
        <f t="shared" si="4"/>
        <v>111.87333339999999</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0.025427799999999993</v>
      </c>
      <c r="O13" s="40">
        <f>COUNTIF(Vertices[Eigenvector Centrality],"&gt;= "&amp;N13)-COUNTIF(Vertices[Eigenvector Centrality],"&gt;="&amp;N14)</f>
        <v>0</v>
      </c>
      <c r="P13" s="39">
        <f t="shared" si="7"/>
        <v>1.4053379999999998</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1.090909090909091</v>
      </c>
      <c r="G14" s="38">
        <f>COUNTIF(Vertices[In-Degree],"&gt;= "&amp;F14)-COUNTIF(Vertices[In-Degree],"&gt;="&amp;F15)</f>
        <v>0</v>
      </c>
      <c r="H14" s="37">
        <f t="shared" si="3"/>
        <v>3.9272727272727264</v>
      </c>
      <c r="I14" s="38">
        <f>COUNTIF(Vertices[Out-Degree],"&gt;= "&amp;H14)-COUNTIF(Vertices[Out-Degree],"&gt;="&amp;H15)</f>
        <v>2</v>
      </c>
      <c r="J14" s="37">
        <f t="shared" si="4"/>
        <v>122.04363643636363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0.027739418181818173</v>
      </c>
      <c r="O14" s="38">
        <f>COUNTIF(Vertices[Eigenvector Centrality],"&gt;= "&amp;N14)-COUNTIF(Vertices[Eigenvector Centrality],"&gt;="&amp;N15)</f>
        <v>2</v>
      </c>
      <c r="P14" s="37">
        <f t="shared" si="7"/>
        <v>1.4999419999999997</v>
      </c>
      <c r="Q14" s="38">
        <f>COUNTIF(Vertices[PageRank],"&gt;= "&amp;P14)-COUNTIF(Vertices[PageRank],"&gt;="&amp;P15)</f>
        <v>1</v>
      </c>
      <c r="R14" s="37">
        <f t="shared" si="8"/>
        <v>0.14545454545454542</v>
      </c>
      <c r="S14" s="43">
        <f>COUNTIF(Vertices[Clustering Coefficient],"&gt;= "&amp;R14)-COUNTIF(Vertices[Clustering Coefficient],"&gt;="&amp;R15)</f>
        <v>0</v>
      </c>
      <c r="T14" s="37" t="e">
        <f ca="1" t="shared" si="9"/>
        <v>#REF!</v>
      </c>
      <c r="U14" s="38" t="e">
        <f ca="1" t="shared" si="0"/>
        <v>#REF!</v>
      </c>
    </row>
    <row r="15" spans="1:21" ht="15">
      <c r="A15" s="34" t="s">
        <v>151</v>
      </c>
      <c r="B15" s="34">
        <v>17</v>
      </c>
      <c r="D15" s="32">
        <f t="shared" si="1"/>
        <v>0</v>
      </c>
      <c r="E15" s="3">
        <f>COUNTIF(Vertices[Degree],"&gt;= "&amp;D15)-COUNTIF(Vertices[Degree],"&gt;="&amp;D16)</f>
        <v>0</v>
      </c>
      <c r="F15" s="39">
        <f t="shared" si="2"/>
        <v>1.1818181818181819</v>
      </c>
      <c r="G15" s="40">
        <f>COUNTIF(Vertices[In-Degree],"&gt;= "&amp;F15)-COUNTIF(Vertices[In-Degree],"&gt;="&amp;F16)</f>
        <v>0</v>
      </c>
      <c r="H15" s="39">
        <f t="shared" si="3"/>
        <v>4.254545454545454</v>
      </c>
      <c r="I15" s="40">
        <f>COUNTIF(Vertices[Out-Degree],"&gt;= "&amp;H15)-COUNTIF(Vertices[Out-Degree],"&gt;="&amp;H16)</f>
        <v>0</v>
      </c>
      <c r="J15" s="39">
        <f t="shared" si="4"/>
        <v>132.21393947272728</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0.030051036363636353</v>
      </c>
      <c r="O15" s="40">
        <f>COUNTIF(Vertices[Eigenvector Centrality],"&gt;= "&amp;N15)-COUNTIF(Vertices[Eigenvector Centrality],"&gt;="&amp;N16)</f>
        <v>3</v>
      </c>
      <c r="P15" s="39">
        <f t="shared" si="7"/>
        <v>1.5945459999999996</v>
      </c>
      <c r="Q15" s="40">
        <f>COUNTIF(Vertices[PageRank],"&gt;= "&amp;P15)-COUNTIF(Vertices[PageRank],"&gt;="&amp;P16)</f>
        <v>1</v>
      </c>
      <c r="R15" s="39">
        <f t="shared" si="8"/>
        <v>0.15757575757575754</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1.2727272727272727</v>
      </c>
      <c r="G16" s="38">
        <f>COUNTIF(Vertices[In-Degree],"&gt;= "&amp;F16)-COUNTIF(Vertices[In-Degree],"&gt;="&amp;F17)</f>
        <v>0</v>
      </c>
      <c r="H16" s="37">
        <f t="shared" si="3"/>
        <v>4.581818181818181</v>
      </c>
      <c r="I16" s="38">
        <f>COUNTIF(Vertices[Out-Degree],"&gt;= "&amp;H16)-COUNTIF(Vertices[Out-Degree],"&gt;="&amp;H17)</f>
        <v>0</v>
      </c>
      <c r="J16" s="37">
        <f t="shared" si="4"/>
        <v>142.3842425090909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0.03236265454545453</v>
      </c>
      <c r="O16" s="38">
        <f>COUNTIF(Vertices[Eigenvector Centrality],"&gt;= "&amp;N16)-COUNTIF(Vertices[Eigenvector Centrality],"&gt;="&amp;N17)</f>
        <v>1</v>
      </c>
      <c r="P16" s="37">
        <f t="shared" si="7"/>
        <v>1.6891499999999995</v>
      </c>
      <c r="Q16" s="38">
        <f>COUNTIF(Vertices[PageRank],"&gt;= "&amp;P16)-COUNTIF(Vertices[PageRank],"&gt;="&amp;P17)</f>
        <v>1</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170</v>
      </c>
      <c r="B17" s="34">
        <v>0.05357142857142857</v>
      </c>
      <c r="D17" s="32">
        <f t="shared" si="1"/>
        <v>0</v>
      </c>
      <c r="E17" s="3">
        <f>COUNTIF(Vertices[Degree],"&gt;= "&amp;D17)-COUNTIF(Vertices[Degree],"&gt;="&amp;D18)</f>
        <v>0</v>
      </c>
      <c r="F17" s="39">
        <f t="shared" si="2"/>
        <v>1.3636363636363635</v>
      </c>
      <c r="G17" s="40">
        <f>COUNTIF(Vertices[In-Degree],"&gt;= "&amp;F17)-COUNTIF(Vertices[In-Degree],"&gt;="&amp;F18)</f>
        <v>0</v>
      </c>
      <c r="H17" s="39">
        <f t="shared" si="3"/>
        <v>4.909090909090908</v>
      </c>
      <c r="I17" s="40">
        <f>COUNTIF(Vertices[Out-Degree],"&gt;= "&amp;H17)-COUNTIF(Vertices[Out-Degree],"&gt;="&amp;H18)</f>
        <v>0</v>
      </c>
      <c r="J17" s="39">
        <f t="shared" si="4"/>
        <v>152.55454554545454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0.03467427272727271</v>
      </c>
      <c r="O17" s="40">
        <f>COUNTIF(Vertices[Eigenvector Centrality],"&gt;= "&amp;N17)-COUNTIF(Vertices[Eigenvector Centrality],"&gt;="&amp;N18)</f>
        <v>0</v>
      </c>
      <c r="P17" s="39">
        <f t="shared" si="7"/>
        <v>1.7837539999999994</v>
      </c>
      <c r="Q17" s="40">
        <f>COUNTIF(Vertices[PageRank],"&gt;= "&amp;P17)-COUNTIF(Vertices[PageRank],"&gt;="&amp;P18)</f>
        <v>0</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171</v>
      </c>
      <c r="B18" s="34">
        <v>0.1016949152542373</v>
      </c>
      <c r="D18" s="32">
        <f t="shared" si="1"/>
        <v>0</v>
      </c>
      <c r="E18" s="3">
        <f>COUNTIF(Vertices[Degree],"&gt;= "&amp;D18)-COUNTIF(Vertices[Degree],"&gt;="&amp;D19)</f>
        <v>0</v>
      </c>
      <c r="F18" s="37">
        <f t="shared" si="2"/>
        <v>1.4545454545454544</v>
      </c>
      <c r="G18" s="38">
        <f>COUNTIF(Vertices[In-Degree],"&gt;= "&amp;F18)-COUNTIF(Vertices[In-Degree],"&gt;="&amp;F19)</f>
        <v>0</v>
      </c>
      <c r="H18" s="37">
        <f t="shared" si="3"/>
        <v>5.236363636363635</v>
      </c>
      <c r="I18" s="38">
        <f>COUNTIF(Vertices[Out-Degree],"&gt;= "&amp;H18)-COUNTIF(Vertices[Out-Degree],"&gt;="&amp;H19)</f>
        <v>0</v>
      </c>
      <c r="J18" s="37">
        <f t="shared" si="4"/>
        <v>162.72484858181818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0.03698589090909089</v>
      </c>
      <c r="O18" s="38">
        <f>COUNTIF(Vertices[Eigenvector Centrality],"&gt;= "&amp;N18)-COUNTIF(Vertices[Eigenvector Centrality],"&gt;="&amp;N19)</f>
        <v>1</v>
      </c>
      <c r="P18" s="37">
        <f t="shared" si="7"/>
        <v>1.8783579999999993</v>
      </c>
      <c r="Q18" s="38">
        <f>COUNTIF(Vertices[PageRank],"&gt;= "&amp;P18)-COUNTIF(Vertices[PageRank],"&gt;="&amp;P19)</f>
        <v>0</v>
      </c>
      <c r="R18" s="37">
        <f t="shared" si="8"/>
        <v>0.19393939393939388</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1.5454545454545452</v>
      </c>
      <c r="G19" s="40">
        <f>COUNTIF(Vertices[In-Degree],"&gt;= "&amp;F19)-COUNTIF(Vertices[In-Degree],"&gt;="&amp;F20)</f>
        <v>0</v>
      </c>
      <c r="H19" s="39">
        <f t="shared" si="3"/>
        <v>5.563636363636363</v>
      </c>
      <c r="I19" s="40">
        <f>COUNTIF(Vertices[Out-Degree],"&gt;= "&amp;H19)-COUNTIF(Vertices[Out-Degree],"&gt;="&amp;H20)</f>
        <v>0</v>
      </c>
      <c r="J19" s="39">
        <f t="shared" si="4"/>
        <v>172.8951516181818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0.03929750909090907</v>
      </c>
      <c r="O19" s="40">
        <f>COUNTIF(Vertices[Eigenvector Centrality],"&gt;= "&amp;N19)-COUNTIF(Vertices[Eigenvector Centrality],"&gt;="&amp;N20)</f>
        <v>0</v>
      </c>
      <c r="P19" s="39">
        <f t="shared" si="7"/>
        <v>1.9729619999999992</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152</v>
      </c>
      <c r="B20" s="34">
        <v>5</v>
      </c>
      <c r="D20" s="32">
        <f t="shared" si="1"/>
        <v>0</v>
      </c>
      <c r="E20" s="3">
        <f>COUNTIF(Vertices[Degree],"&gt;= "&amp;D20)-COUNTIF(Vertices[Degree],"&gt;="&amp;D21)</f>
        <v>0</v>
      </c>
      <c r="F20" s="37">
        <f t="shared" si="2"/>
        <v>1.636363636363636</v>
      </c>
      <c r="G20" s="38">
        <f>COUNTIF(Vertices[In-Degree],"&gt;= "&amp;F20)-COUNTIF(Vertices[In-Degree],"&gt;="&amp;F21)</f>
        <v>0</v>
      </c>
      <c r="H20" s="37">
        <f t="shared" si="3"/>
        <v>5.89090909090909</v>
      </c>
      <c r="I20" s="38">
        <f>COUNTIF(Vertices[Out-Degree],"&gt;= "&amp;H20)-COUNTIF(Vertices[Out-Degree],"&gt;="&amp;H21)</f>
        <v>0</v>
      </c>
      <c r="J20" s="37">
        <f t="shared" si="4"/>
        <v>183.06545465454545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0.04160912727272725</v>
      </c>
      <c r="O20" s="38">
        <f>COUNTIF(Vertices[Eigenvector Centrality],"&gt;= "&amp;N20)-COUNTIF(Vertices[Eigenvector Centrality],"&gt;="&amp;N21)</f>
        <v>0</v>
      </c>
      <c r="P20" s="37">
        <f t="shared" si="7"/>
        <v>2.0675659999999993</v>
      </c>
      <c r="Q20" s="38">
        <f>COUNTIF(Vertices[PageRank],"&gt;= "&amp;P20)-COUNTIF(Vertices[PageRank],"&gt;="&amp;P21)</f>
        <v>1</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153</v>
      </c>
      <c r="B21" s="34">
        <v>1</v>
      </c>
      <c r="D21" s="32">
        <f t="shared" si="1"/>
        <v>0</v>
      </c>
      <c r="E21" s="3">
        <f>COUNTIF(Vertices[Degree],"&gt;= "&amp;D21)-COUNTIF(Vertices[Degree],"&gt;="&amp;D22)</f>
        <v>0</v>
      </c>
      <c r="F21" s="39">
        <f t="shared" si="2"/>
        <v>1.7272727272727268</v>
      </c>
      <c r="G21" s="40">
        <f>COUNTIF(Vertices[In-Degree],"&gt;= "&amp;F21)-COUNTIF(Vertices[In-Degree],"&gt;="&amp;F22)</f>
        <v>0</v>
      </c>
      <c r="H21" s="39">
        <f t="shared" si="3"/>
        <v>6.218181818181817</v>
      </c>
      <c r="I21" s="40">
        <f>COUNTIF(Vertices[Out-Degree],"&gt;= "&amp;H21)-COUNTIF(Vertices[Out-Degree],"&gt;="&amp;H22)</f>
        <v>0</v>
      </c>
      <c r="J21" s="39">
        <f t="shared" si="4"/>
        <v>193.23575769090908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0.04392074545454543</v>
      </c>
      <c r="O21" s="40">
        <f>COUNTIF(Vertices[Eigenvector Centrality],"&gt;= "&amp;N21)-COUNTIF(Vertices[Eigenvector Centrality],"&gt;="&amp;N22)</f>
        <v>0</v>
      </c>
      <c r="P21" s="39">
        <f t="shared" si="7"/>
        <v>2.1621699999999993</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154</v>
      </c>
      <c r="B22" s="34">
        <v>30</v>
      </c>
      <c r="D22" s="32">
        <f t="shared" si="1"/>
        <v>0</v>
      </c>
      <c r="E22" s="3">
        <f>COUNTIF(Vertices[Degree],"&gt;= "&amp;D22)-COUNTIF(Vertices[Degree],"&gt;="&amp;D23)</f>
        <v>0</v>
      </c>
      <c r="F22" s="37">
        <f t="shared" si="2"/>
        <v>1.8181818181818177</v>
      </c>
      <c r="G22" s="38">
        <f>COUNTIF(Vertices[In-Degree],"&gt;= "&amp;F22)-COUNTIF(Vertices[In-Degree],"&gt;="&amp;F23)</f>
        <v>0</v>
      </c>
      <c r="H22" s="37">
        <f t="shared" si="3"/>
        <v>6.545454545454544</v>
      </c>
      <c r="I22" s="38">
        <f>COUNTIF(Vertices[Out-Degree],"&gt;= "&amp;H22)-COUNTIF(Vertices[Out-Degree],"&gt;="&amp;H23)</f>
        <v>0</v>
      </c>
      <c r="J22" s="37">
        <f t="shared" si="4"/>
        <v>203.40606072727272</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0.04623236363636361</v>
      </c>
      <c r="O22" s="38">
        <f>COUNTIF(Vertices[Eigenvector Centrality],"&gt;= "&amp;N22)-COUNTIF(Vertices[Eigenvector Centrality],"&gt;="&amp;N23)</f>
        <v>2</v>
      </c>
      <c r="P22" s="37">
        <f t="shared" si="7"/>
        <v>2.256773999999999</v>
      </c>
      <c r="Q22" s="38">
        <f>COUNTIF(Vertices[PageRank],"&gt;= "&amp;P22)-COUNTIF(Vertices[PageRank],"&gt;="&amp;P23)</f>
        <v>0</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155</v>
      </c>
      <c r="B23" s="34">
        <v>98</v>
      </c>
      <c r="D23" s="32">
        <f t="shared" si="1"/>
        <v>0</v>
      </c>
      <c r="E23" s="3">
        <f>COUNTIF(Vertices[Degree],"&gt;= "&amp;D23)-COUNTIF(Vertices[Degree],"&gt;="&amp;D24)</f>
        <v>0</v>
      </c>
      <c r="F23" s="39">
        <f t="shared" si="2"/>
        <v>1.9090909090909085</v>
      </c>
      <c r="G23" s="40">
        <f>COUNTIF(Vertices[In-Degree],"&gt;= "&amp;F23)-COUNTIF(Vertices[In-Degree],"&gt;="&amp;F24)</f>
        <v>0</v>
      </c>
      <c r="H23" s="39">
        <f t="shared" si="3"/>
        <v>6.872727272727271</v>
      </c>
      <c r="I23" s="40">
        <f>COUNTIF(Vertices[Out-Degree],"&gt;= "&amp;H23)-COUNTIF(Vertices[Out-Degree],"&gt;="&amp;H24)</f>
        <v>0</v>
      </c>
      <c r="J23" s="39">
        <f t="shared" si="4"/>
        <v>213.57636376363635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0.04854398181818179</v>
      </c>
      <c r="O23" s="40">
        <f>COUNTIF(Vertices[Eigenvector Centrality],"&gt;= "&amp;N23)-COUNTIF(Vertices[Eigenvector Centrality],"&gt;="&amp;N24)</f>
        <v>0</v>
      </c>
      <c r="P23" s="39">
        <f t="shared" si="7"/>
        <v>2.351377999999999</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1.9999999999999993</v>
      </c>
      <c r="G24" s="38">
        <f>COUNTIF(Vertices[In-Degree],"&gt;= "&amp;F24)-COUNTIF(Vertices[In-Degree],"&gt;="&amp;F25)</f>
        <v>6</v>
      </c>
      <c r="H24" s="37">
        <f t="shared" si="3"/>
        <v>7.199999999999998</v>
      </c>
      <c r="I24" s="38">
        <f>COUNTIF(Vertices[Out-Degree],"&gt;= "&amp;H24)-COUNTIF(Vertices[Out-Degree],"&gt;="&amp;H25)</f>
        <v>0</v>
      </c>
      <c r="J24" s="37">
        <f t="shared" si="4"/>
        <v>223.74666679999999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0.05085559999999997</v>
      </c>
      <c r="O24" s="38">
        <f>COUNTIF(Vertices[Eigenvector Centrality],"&gt;= "&amp;N24)-COUNTIF(Vertices[Eigenvector Centrality],"&gt;="&amp;N25)</f>
        <v>0</v>
      </c>
      <c r="P24" s="37">
        <f t="shared" si="7"/>
        <v>2.445981999999999</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34" t="s">
        <v>156</v>
      </c>
      <c r="B25" s="34">
        <v>5</v>
      </c>
      <c r="D25" s="32">
        <f t="shared" si="1"/>
        <v>0</v>
      </c>
      <c r="E25" s="3">
        <f>COUNTIF(Vertices[Degree],"&gt;= "&amp;D25)-COUNTIF(Vertices[Degree],"&gt;="&amp;D26)</f>
        <v>0</v>
      </c>
      <c r="F25" s="39">
        <f t="shared" si="2"/>
        <v>2.0909090909090904</v>
      </c>
      <c r="G25" s="40">
        <f>COUNTIF(Vertices[In-Degree],"&gt;= "&amp;F25)-COUNTIF(Vertices[In-Degree],"&gt;="&amp;F26)</f>
        <v>0</v>
      </c>
      <c r="H25" s="39">
        <f t="shared" si="3"/>
        <v>7.527272727272726</v>
      </c>
      <c r="I25" s="40">
        <f>COUNTIF(Vertices[Out-Degree],"&gt;= "&amp;H25)-COUNTIF(Vertices[Out-Degree],"&gt;="&amp;H26)</f>
        <v>0</v>
      </c>
      <c r="J25" s="39">
        <f t="shared" si="4"/>
        <v>233.91696983636362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0.05316721818181815</v>
      </c>
      <c r="O25" s="40">
        <f>COUNTIF(Vertices[Eigenvector Centrality],"&gt;= "&amp;N25)-COUNTIF(Vertices[Eigenvector Centrality],"&gt;="&amp;N26)</f>
        <v>1</v>
      </c>
      <c r="P25" s="39">
        <f t="shared" si="7"/>
        <v>2.540585999999999</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157</v>
      </c>
      <c r="B26" s="34">
        <v>2.246253</v>
      </c>
      <c r="D26" s="32">
        <f t="shared" si="1"/>
        <v>0</v>
      </c>
      <c r="E26" s="3">
        <f>COUNTIF(Vertices[Degree],"&gt;= "&amp;D26)-COUNTIF(Vertices[Degree],"&gt;="&amp;D28)</f>
        <v>0</v>
      </c>
      <c r="F26" s="37">
        <f t="shared" si="2"/>
        <v>2.181818181818181</v>
      </c>
      <c r="G26" s="38">
        <f>COUNTIF(Vertices[In-Degree],"&gt;= "&amp;F26)-COUNTIF(Vertices[In-Degree],"&gt;="&amp;F28)</f>
        <v>0</v>
      </c>
      <c r="H26" s="37">
        <f t="shared" si="3"/>
        <v>7.854545454545453</v>
      </c>
      <c r="I26" s="38">
        <f>COUNTIF(Vertices[Out-Degree],"&gt;= "&amp;H26)-COUNTIF(Vertices[Out-Degree],"&gt;="&amp;H28)</f>
        <v>0</v>
      </c>
      <c r="J26" s="37">
        <f t="shared" si="4"/>
        <v>244.08727287272725</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0.05547883636363633</v>
      </c>
      <c r="O26" s="38">
        <f>COUNTIF(Vertices[Eigenvector Centrality],"&gt;= "&amp;N26)-COUNTIF(Vertices[Eigenvector Centrality],"&gt;="&amp;N28)</f>
        <v>0</v>
      </c>
      <c r="P26" s="37">
        <f t="shared" si="7"/>
        <v>2.635189999999999</v>
      </c>
      <c r="Q26" s="38">
        <f>COUNTIF(Vertices[PageRank],"&gt;= "&amp;P26)-COUNTIF(Vertices[PageRank],"&gt;="&amp;P28)</f>
        <v>0</v>
      </c>
      <c r="R26" s="37">
        <f t="shared" si="8"/>
        <v>0.2909090909090909</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-10</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34" t="s">
        <v>158</v>
      </c>
      <c r="B28" s="34">
        <v>0.03782051282051282</v>
      </c>
      <c r="D28" s="32">
        <f>D26+($D$57-$D$2)/BinDivisor</f>
        <v>0</v>
      </c>
      <c r="E28" s="3">
        <f>COUNTIF(Vertices[Degree],"&gt;= "&amp;D28)-COUNTIF(Vertices[Degree],"&gt;="&amp;D40)</f>
        <v>0</v>
      </c>
      <c r="F28" s="39">
        <f>F26+($F$57-$F$2)/BinDivisor</f>
        <v>2.272727272727272</v>
      </c>
      <c r="G28" s="40">
        <f>COUNTIF(Vertices[In-Degree],"&gt;= "&amp;F28)-COUNTIF(Vertices[In-Degree],"&gt;="&amp;F40)</f>
        <v>0</v>
      </c>
      <c r="H28" s="39">
        <f>H26+($H$57-$H$2)/BinDivisor</f>
        <v>8.18181818181818</v>
      </c>
      <c r="I28" s="40">
        <f>COUNTIF(Vertices[Out-Degree],"&gt;= "&amp;H28)-COUNTIF(Vertices[Out-Degree],"&gt;="&amp;H40)</f>
        <v>0</v>
      </c>
      <c r="J28" s="39">
        <f>J26+($J$57-$J$2)/BinDivisor</f>
        <v>254.2575759090909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0.05779045454545451</v>
      </c>
      <c r="O28" s="40">
        <f>COUNTIF(Vertices[Eigenvector Centrality],"&gt;= "&amp;N28)-COUNTIF(Vertices[Eigenvector Centrality],"&gt;="&amp;N40)</f>
        <v>1</v>
      </c>
      <c r="P28" s="39">
        <f>P26+($P$57-$P$2)/BinDivisor</f>
        <v>2.7297939999999987</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911</v>
      </c>
      <c r="B29" s="34">
        <v>0.342438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912</v>
      </c>
      <c r="B31" s="34" t="s">
        <v>913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-10</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-10</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v>
      </c>
      <c r="G40" s="38">
        <f>COUNTIF(Vertices[In-Degree],"&gt;= "&amp;F40)-COUNTIF(Vertices[In-Degree],"&gt;="&amp;F41)</f>
        <v>0</v>
      </c>
      <c r="H40" s="37">
        <f>H28+($H$57-$H$2)/BinDivisor</f>
        <v>8.509090909090908</v>
      </c>
      <c r="I40" s="38">
        <f>COUNTIF(Vertices[Out-Degree],"&gt;= "&amp;H40)-COUNTIF(Vertices[Out-Degree],"&gt;="&amp;H41)</f>
        <v>0</v>
      </c>
      <c r="J40" s="37">
        <f>J28+($J$57-$J$2)/BinDivisor</f>
        <v>264.42787894545455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0.06010207272727269</v>
      </c>
      <c r="O40" s="38">
        <f>COUNTIF(Vertices[Eigenvector Centrality],"&gt;= "&amp;N40)-COUNTIF(Vertices[Eigenvector Centrality],"&gt;="&amp;N41)</f>
        <v>0</v>
      </c>
      <c r="P40" s="37">
        <f>P28+($P$57-$P$2)/BinDivisor</f>
        <v>2.8243979999999986</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2.4545454545454537</v>
      </c>
      <c r="G41" s="40">
        <f>COUNTIF(Vertices[In-Degree],"&gt;= "&amp;F41)-COUNTIF(Vertices[In-Degree],"&gt;="&amp;F42)</f>
        <v>0</v>
      </c>
      <c r="H41" s="39">
        <f aca="true" t="shared" si="12" ref="H41:H56">H40+($H$57-$H$2)/BinDivisor</f>
        <v>8.836363636363636</v>
      </c>
      <c r="I41" s="40">
        <f>COUNTIF(Vertices[Out-Degree],"&gt;= "&amp;H41)-COUNTIF(Vertices[Out-Degree],"&gt;="&amp;H42)</f>
        <v>0</v>
      </c>
      <c r="J41" s="39">
        <f aca="true" t="shared" si="13" ref="J41:J56">J40+($J$57-$J$2)/BinDivisor</f>
        <v>274.5981819818182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0.06241369090909087</v>
      </c>
      <c r="O41" s="40">
        <f>COUNTIF(Vertices[Eigenvector Centrality],"&gt;= "&amp;N41)-COUNTIF(Vertices[Eigenvector Centrality],"&gt;="&amp;N42)</f>
        <v>1</v>
      </c>
      <c r="P41" s="39">
        <f aca="true" t="shared" si="16" ref="P41:P56">P40+($P$57-$P$2)/BinDivisor</f>
        <v>2.9190019999999985</v>
      </c>
      <c r="Q41" s="40">
        <f>COUNTIF(Vertices[PageRank],"&gt;= "&amp;P41)-COUNTIF(Vertices[PageRank],"&gt;="&amp;P42)</f>
        <v>0</v>
      </c>
      <c r="R41" s="39">
        <f aca="true" t="shared" si="17" ref="R41:R56">R40+($R$57-$R$2)/BinDivisor</f>
        <v>0.3272727272727273</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2.5454545454545445</v>
      </c>
      <c r="G42" s="38">
        <f>COUNTIF(Vertices[In-Degree],"&gt;= "&amp;F42)-COUNTIF(Vertices[In-Degree],"&gt;="&amp;F43)</f>
        <v>0</v>
      </c>
      <c r="H42" s="37">
        <f t="shared" si="12"/>
        <v>9.163636363636364</v>
      </c>
      <c r="I42" s="38">
        <f>COUNTIF(Vertices[Out-Degree],"&gt;= "&amp;H42)-COUNTIF(Vertices[Out-Degree],"&gt;="&amp;H43)</f>
        <v>0</v>
      </c>
      <c r="J42" s="37">
        <f t="shared" si="13"/>
        <v>284.7684850181818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0.06472530909090905</v>
      </c>
      <c r="O42" s="38">
        <f>COUNTIF(Vertices[Eigenvector Centrality],"&gt;= "&amp;N42)-COUNTIF(Vertices[Eigenvector Centrality],"&gt;="&amp;N43)</f>
        <v>0</v>
      </c>
      <c r="P42" s="37">
        <f t="shared" si="16"/>
        <v>3.0136059999999985</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2.6363636363636354</v>
      </c>
      <c r="G43" s="40">
        <f>COUNTIF(Vertices[In-Degree],"&gt;= "&amp;F43)-COUNTIF(Vertices[In-Degree],"&gt;="&amp;F44)</f>
        <v>0</v>
      </c>
      <c r="H43" s="39">
        <f t="shared" si="12"/>
        <v>9.490909090909092</v>
      </c>
      <c r="I43" s="40">
        <f>COUNTIF(Vertices[Out-Degree],"&gt;= "&amp;H43)-COUNTIF(Vertices[Out-Degree],"&gt;="&amp;H44)</f>
        <v>0</v>
      </c>
      <c r="J43" s="39">
        <f t="shared" si="13"/>
        <v>294.93878805454545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0.06703692727272724</v>
      </c>
      <c r="O43" s="40">
        <f>COUNTIF(Vertices[Eigenvector Centrality],"&gt;= "&amp;N43)-COUNTIF(Vertices[Eigenvector Centrality],"&gt;="&amp;N44)</f>
        <v>0</v>
      </c>
      <c r="P43" s="39">
        <f t="shared" si="16"/>
        <v>3.1082099999999984</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2.727272727272726</v>
      </c>
      <c r="G44" s="38">
        <f>COUNTIF(Vertices[In-Degree],"&gt;= "&amp;F44)-COUNTIF(Vertices[In-Degree],"&gt;="&amp;F45)</f>
        <v>0</v>
      </c>
      <c r="H44" s="37">
        <f t="shared" si="12"/>
        <v>9.81818181818182</v>
      </c>
      <c r="I44" s="38">
        <f>COUNTIF(Vertices[Out-Degree],"&gt;= "&amp;H44)-COUNTIF(Vertices[Out-Degree],"&gt;="&amp;H45)</f>
        <v>0</v>
      </c>
      <c r="J44" s="37">
        <f t="shared" si="13"/>
        <v>305.1090910909091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0.06934854545454543</v>
      </c>
      <c r="O44" s="38">
        <f>COUNTIF(Vertices[Eigenvector Centrality],"&gt;= "&amp;N44)-COUNTIF(Vertices[Eigenvector Centrality],"&gt;="&amp;N45)</f>
        <v>0</v>
      </c>
      <c r="P44" s="37">
        <f t="shared" si="16"/>
        <v>3.2028139999999983</v>
      </c>
      <c r="Q44" s="38">
        <f>COUNTIF(Vertices[PageRank],"&gt;= "&amp;P44)-COUNTIF(Vertices[PageRank],"&gt;="&amp;P45)</f>
        <v>0</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2.818181818181817</v>
      </c>
      <c r="G45" s="40">
        <f>COUNTIF(Vertices[In-Degree],"&gt;= "&amp;F45)-COUNTIF(Vertices[In-Degree],"&gt;="&amp;F46)</f>
        <v>0</v>
      </c>
      <c r="H45" s="39">
        <f t="shared" si="12"/>
        <v>10.145454545454548</v>
      </c>
      <c r="I45" s="40">
        <f>COUNTIF(Vertices[Out-Degree],"&gt;= "&amp;H45)-COUNTIF(Vertices[Out-Degree],"&gt;="&amp;H46)</f>
        <v>0</v>
      </c>
      <c r="J45" s="39">
        <f t="shared" si="13"/>
        <v>315.2793941272727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0.07166016363636361</v>
      </c>
      <c r="O45" s="40">
        <f>COUNTIF(Vertices[Eigenvector Centrality],"&gt;= "&amp;N45)-COUNTIF(Vertices[Eigenvector Centrality],"&gt;="&amp;N46)</f>
        <v>1</v>
      </c>
      <c r="P45" s="39">
        <f t="shared" si="16"/>
        <v>3.297417999999998</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2.909090909090908</v>
      </c>
      <c r="G46" s="38">
        <f>COUNTIF(Vertices[In-Degree],"&gt;= "&amp;F46)-COUNTIF(Vertices[In-Degree],"&gt;="&amp;F47)</f>
        <v>0</v>
      </c>
      <c r="H46" s="37">
        <f t="shared" si="12"/>
        <v>10.472727272727276</v>
      </c>
      <c r="I46" s="38">
        <f>COUNTIF(Vertices[Out-Degree],"&gt;= "&amp;H46)-COUNTIF(Vertices[Out-Degree],"&gt;="&amp;H47)</f>
        <v>0</v>
      </c>
      <c r="J46" s="37">
        <f t="shared" si="13"/>
        <v>325.44969716363636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0.0739717818181818</v>
      </c>
      <c r="O46" s="38">
        <f>COUNTIF(Vertices[Eigenvector Centrality],"&gt;= "&amp;N46)-COUNTIF(Vertices[Eigenvector Centrality],"&gt;="&amp;N47)</f>
        <v>0</v>
      </c>
      <c r="P46" s="37">
        <f t="shared" si="16"/>
        <v>3.392021999999998</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2.9999999999999987</v>
      </c>
      <c r="G47" s="40">
        <f>COUNTIF(Vertices[In-Degree],"&gt;= "&amp;F47)-COUNTIF(Vertices[In-Degree],"&gt;="&amp;F48)</f>
        <v>1</v>
      </c>
      <c r="H47" s="39">
        <f t="shared" si="12"/>
        <v>10.800000000000004</v>
      </c>
      <c r="I47" s="40">
        <f>COUNTIF(Vertices[Out-Degree],"&gt;= "&amp;H47)-COUNTIF(Vertices[Out-Degree],"&gt;="&amp;H48)</f>
        <v>0</v>
      </c>
      <c r="J47" s="39">
        <f t="shared" si="13"/>
        <v>335.6200002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0.07628339999999999</v>
      </c>
      <c r="O47" s="40">
        <f>COUNTIF(Vertices[Eigenvector Centrality],"&gt;= "&amp;N47)-COUNTIF(Vertices[Eigenvector Centrality],"&gt;="&amp;N48)</f>
        <v>0</v>
      </c>
      <c r="P47" s="39">
        <f t="shared" si="16"/>
        <v>3.486625999999998</v>
      </c>
      <c r="Q47" s="40">
        <f>COUNTIF(Vertices[PageRank],"&gt;= "&amp;P47)-COUNTIF(Vertices[PageRank],"&gt;="&amp;P48)</f>
        <v>1</v>
      </c>
      <c r="R47" s="39">
        <f t="shared" si="17"/>
        <v>0.4000000000000002</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3.0909090909090895</v>
      </c>
      <c r="G48" s="38">
        <f>COUNTIF(Vertices[In-Degree],"&gt;= "&amp;F48)-COUNTIF(Vertices[In-Degree],"&gt;="&amp;F49)</f>
        <v>0</v>
      </c>
      <c r="H48" s="37">
        <f t="shared" si="12"/>
        <v>11.127272727272732</v>
      </c>
      <c r="I48" s="38">
        <f>COUNTIF(Vertices[Out-Degree],"&gt;= "&amp;H48)-COUNTIF(Vertices[Out-Degree],"&gt;="&amp;H49)</f>
        <v>0</v>
      </c>
      <c r="J48" s="37">
        <f t="shared" si="13"/>
        <v>345.7903032363636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0.07859501818181817</v>
      </c>
      <c r="O48" s="38">
        <f>COUNTIF(Vertices[Eigenvector Centrality],"&gt;= "&amp;N48)-COUNTIF(Vertices[Eigenvector Centrality],"&gt;="&amp;N49)</f>
        <v>0</v>
      </c>
      <c r="P48" s="37">
        <f t="shared" si="16"/>
        <v>3.581229999999998</v>
      </c>
      <c r="Q48" s="38">
        <f>COUNTIF(Vertices[PageRank],"&gt;= "&amp;P48)-COUNTIF(Vertices[PageRank],"&gt;="&amp;P49)</f>
        <v>0</v>
      </c>
      <c r="R48" s="37">
        <f t="shared" si="17"/>
        <v>0.41212121212121233</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"&amp;D49)-COUNTIF(Vertices[Degree],"&gt;="&amp;D50)</f>
        <v>0</v>
      </c>
      <c r="F49" s="39">
        <f t="shared" si="11"/>
        <v>3.1818181818181803</v>
      </c>
      <c r="G49" s="40">
        <f>COUNTIF(Vertices[In-Degree],"&gt;= "&amp;F49)-COUNTIF(Vertices[In-Degree],"&gt;="&amp;F50)</f>
        <v>0</v>
      </c>
      <c r="H49" s="39">
        <f t="shared" si="12"/>
        <v>11.45454545454546</v>
      </c>
      <c r="I49" s="40">
        <f>COUNTIF(Vertices[Out-Degree],"&gt;= "&amp;H49)-COUNTIF(Vertices[Out-Degree],"&gt;="&amp;H50)</f>
        <v>0</v>
      </c>
      <c r="J49" s="39">
        <f t="shared" si="13"/>
        <v>355.96060627272726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0.08090663636363636</v>
      </c>
      <c r="O49" s="40">
        <f>COUNTIF(Vertices[Eigenvector Centrality],"&gt;= "&amp;N49)-COUNTIF(Vertices[Eigenvector Centrality],"&gt;="&amp;N50)</f>
        <v>0</v>
      </c>
      <c r="P49" s="39">
        <f t="shared" si="16"/>
        <v>3.675833999999998</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3.272727272727271</v>
      </c>
      <c r="G50" s="38">
        <f>COUNTIF(Vertices[In-Degree],"&gt;= "&amp;F50)-COUNTIF(Vertices[In-Degree],"&gt;="&amp;F51)</f>
        <v>0</v>
      </c>
      <c r="H50" s="37">
        <f t="shared" si="12"/>
        <v>11.781818181818188</v>
      </c>
      <c r="I50" s="38">
        <f>COUNTIF(Vertices[Out-Degree],"&gt;= "&amp;H50)-COUNTIF(Vertices[Out-Degree],"&gt;="&amp;H51)</f>
        <v>1</v>
      </c>
      <c r="J50" s="37">
        <f t="shared" si="13"/>
        <v>366.1309093090909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0.08321825454545455</v>
      </c>
      <c r="O50" s="38">
        <f>COUNTIF(Vertices[Eigenvector Centrality],"&gt;= "&amp;N50)-COUNTIF(Vertices[Eigenvector Centrality],"&gt;="&amp;N51)</f>
        <v>0</v>
      </c>
      <c r="P50" s="37">
        <f t="shared" si="16"/>
        <v>3.7704379999999977</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3.363636363636362</v>
      </c>
      <c r="G51" s="40">
        <f>COUNTIF(Vertices[In-Degree],"&gt;= "&amp;F51)-COUNTIF(Vertices[In-Degree],"&gt;="&amp;F52)</f>
        <v>0</v>
      </c>
      <c r="H51" s="39">
        <f t="shared" si="12"/>
        <v>12.109090909090916</v>
      </c>
      <c r="I51" s="40">
        <f>COUNTIF(Vertices[Out-Degree],"&gt;= "&amp;H51)-COUNTIF(Vertices[Out-Degree],"&gt;="&amp;H52)</f>
        <v>0</v>
      </c>
      <c r="J51" s="39">
        <f t="shared" si="13"/>
        <v>376.30121234545453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0.08552987272727273</v>
      </c>
      <c r="O51" s="40">
        <f>COUNTIF(Vertices[Eigenvector Centrality],"&gt;= "&amp;N51)-COUNTIF(Vertices[Eigenvector Centrality],"&gt;="&amp;N52)</f>
        <v>0</v>
      </c>
      <c r="P51" s="39">
        <f t="shared" si="16"/>
        <v>3.8650419999999976</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3.454545454545453</v>
      </c>
      <c r="G52" s="38">
        <f>COUNTIF(Vertices[In-Degree],"&gt;= "&amp;F52)-COUNTIF(Vertices[In-Degree],"&gt;="&amp;F53)</f>
        <v>0</v>
      </c>
      <c r="H52" s="37">
        <f t="shared" si="12"/>
        <v>12.436363636363645</v>
      </c>
      <c r="I52" s="38">
        <f>COUNTIF(Vertices[Out-Degree],"&gt;= "&amp;H52)-COUNTIF(Vertices[Out-Degree],"&gt;="&amp;H53)</f>
        <v>0</v>
      </c>
      <c r="J52" s="37">
        <f t="shared" si="13"/>
        <v>386.47151538181816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0.08784149090909092</v>
      </c>
      <c r="O52" s="38">
        <f>COUNTIF(Vertices[Eigenvector Centrality],"&gt;= "&amp;N52)-COUNTIF(Vertices[Eigenvector Centrality],"&gt;="&amp;N53)</f>
        <v>0</v>
      </c>
      <c r="P52" s="37">
        <f t="shared" si="16"/>
        <v>3.9596459999999976</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3.5454545454545436</v>
      </c>
      <c r="G53" s="40">
        <f>COUNTIF(Vertices[In-Degree],"&gt;= "&amp;F53)-COUNTIF(Vertices[In-Degree],"&gt;="&amp;F54)</f>
        <v>0</v>
      </c>
      <c r="H53" s="39">
        <f t="shared" si="12"/>
        <v>12.763636363636373</v>
      </c>
      <c r="I53" s="40">
        <f>COUNTIF(Vertices[Out-Degree],"&gt;= "&amp;H53)-COUNTIF(Vertices[Out-Degree],"&gt;="&amp;H54)</f>
        <v>0</v>
      </c>
      <c r="J53" s="39">
        <f t="shared" si="13"/>
        <v>396.6418184181818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0.09015310909090911</v>
      </c>
      <c r="O53" s="40">
        <f>COUNTIF(Vertices[Eigenvector Centrality],"&gt;= "&amp;N53)-COUNTIF(Vertices[Eigenvector Centrality],"&gt;="&amp;N54)</f>
        <v>0</v>
      </c>
      <c r="P53" s="39">
        <f t="shared" si="16"/>
        <v>4.054249999999998</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3.6363636363636345</v>
      </c>
      <c r="G54" s="38">
        <f>COUNTIF(Vertices[In-Degree],"&gt;= "&amp;F54)-COUNTIF(Vertices[In-Degree],"&gt;="&amp;F55)</f>
        <v>0</v>
      </c>
      <c r="H54" s="37">
        <f t="shared" si="12"/>
        <v>13.0909090909091</v>
      </c>
      <c r="I54" s="38">
        <f>COUNTIF(Vertices[Out-Degree],"&gt;= "&amp;H54)-COUNTIF(Vertices[Out-Degree],"&gt;="&amp;H55)</f>
        <v>0</v>
      </c>
      <c r="J54" s="37">
        <f t="shared" si="13"/>
        <v>406.81212145454543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0.0924647272727273</v>
      </c>
      <c r="O54" s="38">
        <f>COUNTIF(Vertices[Eigenvector Centrality],"&gt;= "&amp;N54)-COUNTIF(Vertices[Eigenvector Centrality],"&gt;="&amp;N55)</f>
        <v>0</v>
      </c>
      <c r="P54" s="37">
        <f t="shared" si="16"/>
        <v>4.148853999999998</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3.7272727272727253</v>
      </c>
      <c r="G55" s="40">
        <f>COUNTIF(Vertices[In-Degree],"&gt;= "&amp;F55)-COUNTIF(Vertices[In-Degree],"&gt;="&amp;F56)</f>
        <v>0</v>
      </c>
      <c r="H55" s="39">
        <f t="shared" si="12"/>
        <v>13.418181818181829</v>
      </c>
      <c r="I55" s="40">
        <f>COUNTIF(Vertices[Out-Degree],"&gt;= "&amp;H55)-COUNTIF(Vertices[Out-Degree],"&gt;="&amp;H56)</f>
        <v>0</v>
      </c>
      <c r="J55" s="39">
        <f t="shared" si="13"/>
        <v>416.98242449090907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0.09477634545454548</v>
      </c>
      <c r="O55" s="40">
        <f>COUNTIF(Vertices[Eigenvector Centrality],"&gt;= "&amp;N55)-COUNTIF(Vertices[Eigenvector Centrality],"&gt;="&amp;N56)</f>
        <v>0</v>
      </c>
      <c r="P55" s="39">
        <f t="shared" si="16"/>
        <v>4.243457999999999</v>
      </c>
      <c r="Q55" s="40">
        <f>COUNTIF(Vertices[PageRank],"&gt;= "&amp;P55)-COUNTIF(Vertices[PageRank],"&gt;="&amp;P56)</f>
        <v>0</v>
      </c>
      <c r="R55" s="39">
        <f t="shared" si="17"/>
        <v>0.49696969696969734</v>
      </c>
      <c r="S55" s="44">
        <f>COUNTIF(Vertices[Clustering Coefficient],"&gt;= "&amp;R55)-COUNTIF(Vertices[Clustering Coefficient],"&gt;="&amp;R56)</f>
        <v>9</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3.818181818181816</v>
      </c>
      <c r="G56" s="38">
        <f>COUNTIF(Vertices[In-Degree],"&gt;= "&amp;F56)-COUNTIF(Vertices[In-Degree],"&gt;="&amp;F57)</f>
        <v>7</v>
      </c>
      <c r="H56" s="37">
        <f t="shared" si="12"/>
        <v>13.745454545454557</v>
      </c>
      <c r="I56" s="38">
        <f>COUNTIF(Vertices[Out-Degree],"&gt;= "&amp;H56)-COUNTIF(Vertices[Out-Degree],"&gt;="&amp;H57)</f>
        <v>0</v>
      </c>
      <c r="J56" s="37">
        <f t="shared" si="13"/>
        <v>427.1527275272727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0.09708796363636367</v>
      </c>
      <c r="O56" s="38">
        <f>COUNTIF(Vertices[Eigenvector Centrality],"&gt;= "&amp;N56)-COUNTIF(Vertices[Eigenvector Centrality],"&gt;="&amp;N57)</f>
        <v>1</v>
      </c>
      <c r="P56" s="37">
        <f t="shared" si="16"/>
        <v>4.338061999999999</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v>
      </c>
      <c r="G57" s="42">
        <f>COUNTIF(Vertices[In-Degree],"&gt;= "&amp;F57)-COUNTIF(Vertices[In-Degree],"&gt;="&amp;F58)</f>
        <v>2</v>
      </c>
      <c r="H57" s="41">
        <f>MAX(Vertices[Out-Degree])</f>
        <v>18</v>
      </c>
      <c r="I57" s="42">
        <f>COUNTIF(Vertices[Out-Degree],"&gt;= "&amp;H57)-COUNTIF(Vertices[Out-Degree],"&gt;="&amp;H58)</f>
        <v>1</v>
      </c>
      <c r="J57" s="41">
        <f>MAX(Vertices[Betweenness Centrality])</f>
        <v>559.366667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0.127139</v>
      </c>
      <c r="O57" s="42">
        <f>COUNTIF(Vertices[Eigenvector Centrality],"&gt;= "&amp;N57)-COUNTIF(Vertices[Eigenvector Centrality],"&gt;="&amp;N58)</f>
        <v>1</v>
      </c>
      <c r="P57" s="41">
        <f>MAX(Vertices[PageRank])</f>
        <v>5.567914</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v>
      </c>
    </row>
    <row r="71" spans="1:2" ht="15">
      <c r="A71" s="33" t="s">
        <v>90</v>
      </c>
      <c r="B71" s="47">
        <f>_xlfn.IFERROR(AVERAGE(Vertices[In-Degree]),NoMetricMessage)</f>
        <v>1.675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1.675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559.366667</v>
      </c>
    </row>
    <row r="99" spans="1:2" ht="15">
      <c r="A99" s="33" t="s">
        <v>102</v>
      </c>
      <c r="B99" s="47">
        <f>_xlfn.IFERROR(AVERAGE(Vertices[Betweenness Centrality]),NoMetricMessage)</f>
        <v>30.100000024999996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0.12952860000000005</v>
      </c>
    </row>
    <row r="114" spans="1:2" ht="15">
      <c r="A114" s="33" t="s">
        <v>109</v>
      </c>
      <c r="B114" s="47">
        <f>_xlfn.IFERROR(MEDIAN(Vertices[Closeness Centrality]),NoMetricMessage)</f>
        <v>0.014925</v>
      </c>
    </row>
    <row r="125" spans="1:2" ht="15">
      <c r="A125" s="33" t="s">
        <v>112</v>
      </c>
      <c r="B125" s="47">
        <f>IF(COUNT(Vertices[Eigenvector Centrality])&gt;0,N2,NoMetricMessage)</f>
        <v>0</v>
      </c>
    </row>
    <row r="126" spans="1:2" ht="15">
      <c r="A126" s="33" t="s">
        <v>113</v>
      </c>
      <c r="B126" s="47">
        <f>IF(COUNT(Vertices[Eigenvector Centrality])&gt;0,N57,NoMetricMessage)</f>
        <v>0.127139</v>
      </c>
    </row>
    <row r="127" spans="1:2" ht="15">
      <c r="A127" s="33" t="s">
        <v>114</v>
      </c>
      <c r="B127" s="47">
        <f>_xlfn.IFERROR(AVERAGE(Vertices[Eigenvector Centrality]),NoMetricMessage)</f>
        <v>0.024999925</v>
      </c>
    </row>
    <row r="128" spans="1:2" ht="15">
      <c r="A128" s="33" t="s">
        <v>115</v>
      </c>
      <c r="B128" s="47">
        <f>_xlfn.IFERROR(MEDIAN(Vertices[Eigenvector Centrality]),NoMetricMessage)</f>
        <v>0.019193</v>
      </c>
    </row>
    <row r="139" spans="1:2" ht="15">
      <c r="A139" s="33" t="s">
        <v>140</v>
      </c>
      <c r="B139" s="47">
        <f>IF(COUNT(Vertices[PageRank])&gt;0,P2,NoMetricMessage)</f>
        <v>0.364694</v>
      </c>
    </row>
    <row r="140" spans="1:2" ht="15">
      <c r="A140" s="33" t="s">
        <v>141</v>
      </c>
      <c r="B140" s="47">
        <f>IF(COUNT(Vertices[PageRank])&gt;0,P57,NoMetricMessage)</f>
        <v>5.567914</v>
      </c>
    </row>
    <row r="141" spans="1:2" ht="15">
      <c r="A141" s="33" t="s">
        <v>142</v>
      </c>
      <c r="B141" s="47">
        <f>_xlfn.IFERROR(AVERAGE(Vertices[PageRank]),NoMetricMessage)</f>
        <v>0.9999869</v>
      </c>
    </row>
    <row r="142" spans="1:2" ht="15">
      <c r="A142" s="33" t="s">
        <v>143</v>
      </c>
      <c r="B142" s="47">
        <f>_xlfn.IFERROR(MEDIAN(Vertices[PageRank]),NoMetricMessage)</f>
        <v>0.7171339999999999</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0.17065235203393098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850</v>
      </c>
      <c r="K7" s="13" t="s">
        <v>851</v>
      </c>
    </row>
    <row r="8" spans="1:11" ht="409.5">
      <c r="A8"/>
      <c r="B8">
        <v>2</v>
      </c>
      <c r="C8">
        <v>2</v>
      </c>
      <c r="D8" t="s">
        <v>61</v>
      </c>
      <c r="E8" t="s">
        <v>61</v>
      </c>
      <c r="H8" t="s">
        <v>73</v>
      </c>
      <c r="J8" t="s">
        <v>852</v>
      </c>
      <c r="K8" s="13" t="s">
        <v>853</v>
      </c>
    </row>
    <row r="9" spans="1:11" ht="409.5">
      <c r="A9"/>
      <c r="B9">
        <v>3</v>
      </c>
      <c r="C9">
        <v>4</v>
      </c>
      <c r="D9" t="s">
        <v>62</v>
      </c>
      <c r="E9" t="s">
        <v>62</v>
      </c>
      <c r="H9" t="s">
        <v>74</v>
      </c>
      <c r="J9" t="s">
        <v>854</v>
      </c>
      <c r="K9" s="13" t="s">
        <v>855</v>
      </c>
    </row>
    <row r="10" spans="1:11" ht="409.5">
      <c r="A10"/>
      <c r="B10">
        <v>4</v>
      </c>
      <c r="D10" t="s">
        <v>63</v>
      </c>
      <c r="E10" t="s">
        <v>63</v>
      </c>
      <c r="H10" t="s">
        <v>75</v>
      </c>
      <c r="J10" t="s">
        <v>856</v>
      </c>
      <c r="K10" s="13" t="s">
        <v>857</v>
      </c>
    </row>
    <row r="11" spans="1:11" ht="15">
      <c r="A11"/>
      <c r="B11">
        <v>5</v>
      </c>
      <c r="D11" t="s">
        <v>46</v>
      </c>
      <c r="E11">
        <v>1</v>
      </c>
      <c r="H11" t="s">
        <v>76</v>
      </c>
      <c r="J11" t="s">
        <v>858</v>
      </c>
      <c r="K11" t="s">
        <v>859</v>
      </c>
    </row>
    <row r="12" spans="1:11" ht="15">
      <c r="A12"/>
      <c r="B12"/>
      <c r="D12" t="s">
        <v>64</v>
      </c>
      <c r="E12">
        <v>2</v>
      </c>
      <c r="H12">
        <v>0</v>
      </c>
      <c r="J12" t="s">
        <v>860</v>
      </c>
      <c r="K12" t="s">
        <v>861</v>
      </c>
    </row>
    <row r="13" spans="1:11" ht="15">
      <c r="A13"/>
      <c r="B13"/>
      <c r="D13">
        <v>1</v>
      </c>
      <c r="E13">
        <v>3</v>
      </c>
      <c r="H13">
        <v>1</v>
      </c>
      <c r="J13" t="s">
        <v>862</v>
      </c>
      <c r="K13" t="s">
        <v>863</v>
      </c>
    </row>
    <row r="14" spans="4:11" ht="15">
      <c r="D14">
        <v>2</v>
      </c>
      <c r="E14">
        <v>4</v>
      </c>
      <c r="H14">
        <v>2</v>
      </c>
      <c r="J14" t="s">
        <v>864</v>
      </c>
      <c r="K14" t="s">
        <v>865</v>
      </c>
    </row>
    <row r="15" spans="4:11" ht="15">
      <c r="D15">
        <v>3</v>
      </c>
      <c r="E15">
        <v>5</v>
      </c>
      <c r="H15">
        <v>3</v>
      </c>
      <c r="J15" t="s">
        <v>866</v>
      </c>
      <c r="K15" t="s">
        <v>867</v>
      </c>
    </row>
    <row r="16" spans="4:11" ht="15">
      <c r="D16">
        <v>4</v>
      </c>
      <c r="E16">
        <v>6</v>
      </c>
      <c r="H16">
        <v>4</v>
      </c>
      <c r="J16" t="s">
        <v>868</v>
      </c>
      <c r="K16" t="s">
        <v>869</v>
      </c>
    </row>
    <row r="17" spans="4:11" ht="15">
      <c r="D17">
        <v>5</v>
      </c>
      <c r="E17">
        <v>7</v>
      </c>
      <c r="H17">
        <v>5</v>
      </c>
      <c r="J17" t="s">
        <v>870</v>
      </c>
      <c r="K17" t="s">
        <v>871</v>
      </c>
    </row>
    <row r="18" spans="4:11" ht="15">
      <c r="D18">
        <v>6</v>
      </c>
      <c r="E18">
        <v>8</v>
      </c>
      <c r="H18">
        <v>6</v>
      </c>
      <c r="J18" t="s">
        <v>872</v>
      </c>
      <c r="K18" t="s">
        <v>873</v>
      </c>
    </row>
    <row r="19" spans="4:11" ht="15">
      <c r="D19">
        <v>7</v>
      </c>
      <c r="E19">
        <v>9</v>
      </c>
      <c r="H19">
        <v>7</v>
      </c>
      <c r="J19" t="s">
        <v>874</v>
      </c>
      <c r="K19" t="s">
        <v>875</v>
      </c>
    </row>
    <row r="20" spans="4:11" ht="15">
      <c r="D20">
        <v>8</v>
      </c>
      <c r="H20">
        <v>8</v>
      </c>
      <c r="J20" t="s">
        <v>876</v>
      </c>
      <c r="K20" t="s">
        <v>877</v>
      </c>
    </row>
    <row r="21" spans="4:11" ht="409.5">
      <c r="D21">
        <v>9</v>
      </c>
      <c r="H21">
        <v>9</v>
      </c>
      <c r="J21" t="s">
        <v>878</v>
      </c>
      <c r="K21" s="13" t="s">
        <v>879</v>
      </c>
    </row>
    <row r="22" spans="4:11" ht="409.5">
      <c r="D22">
        <v>10</v>
      </c>
      <c r="J22" t="s">
        <v>880</v>
      </c>
      <c r="K22" s="13" t="s">
        <v>881</v>
      </c>
    </row>
    <row r="23" spans="4:11" ht="409.5">
      <c r="D23">
        <v>11</v>
      </c>
      <c r="J23" t="s">
        <v>882</v>
      </c>
      <c r="K23" s="13" t="s">
        <v>883</v>
      </c>
    </row>
    <row r="24" spans="10:11" ht="409.5">
      <c r="J24" t="s">
        <v>884</v>
      </c>
      <c r="K24" s="13" t="s">
        <v>1475</v>
      </c>
    </row>
    <row r="25" spans="10:11" ht="15">
      <c r="J25" t="s">
        <v>885</v>
      </c>
      <c r="K25" t="b">
        <v>0</v>
      </c>
    </row>
    <row r="26" spans="10:11" ht="15">
      <c r="J26" t="s">
        <v>1473</v>
      </c>
      <c r="K26" t="s">
        <v>1474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906</v>
      </c>
      <c r="B2" s="116" t="s">
        <v>907</v>
      </c>
      <c r="C2" s="117" t="s">
        <v>908</v>
      </c>
    </row>
    <row r="3" spans="1:3" ht="15">
      <c r="A3" s="115" t="s">
        <v>887</v>
      </c>
      <c r="B3" s="115" t="s">
        <v>887</v>
      </c>
      <c r="C3" s="34">
        <v>28</v>
      </c>
    </row>
    <row r="4" spans="1:3" ht="15">
      <c r="A4" s="115" t="s">
        <v>887</v>
      </c>
      <c r="B4" s="115" t="s">
        <v>888</v>
      </c>
      <c r="C4" s="34">
        <v>15</v>
      </c>
    </row>
    <row r="5" spans="1:3" ht="15">
      <c r="A5" s="115" t="s">
        <v>887</v>
      </c>
      <c r="B5" s="115" t="s">
        <v>889</v>
      </c>
      <c r="C5" s="34">
        <v>1</v>
      </c>
    </row>
    <row r="6" spans="1:3" ht="15">
      <c r="A6" s="115" t="s">
        <v>887</v>
      </c>
      <c r="B6" s="115" t="s">
        <v>891</v>
      </c>
      <c r="C6" s="34">
        <v>3</v>
      </c>
    </row>
    <row r="7" spans="1:3" ht="15">
      <c r="A7" s="115" t="s">
        <v>888</v>
      </c>
      <c r="B7" s="115" t="s">
        <v>887</v>
      </c>
      <c r="C7" s="34">
        <v>7</v>
      </c>
    </row>
    <row r="8" spans="1:3" ht="15">
      <c r="A8" s="115" t="s">
        <v>888</v>
      </c>
      <c r="B8" s="115" t="s">
        <v>888</v>
      </c>
      <c r="C8" s="34">
        <v>24</v>
      </c>
    </row>
    <row r="9" spans="1:3" ht="15">
      <c r="A9" s="115" t="s">
        <v>888</v>
      </c>
      <c r="B9" s="115" t="s">
        <v>889</v>
      </c>
      <c r="C9" s="34">
        <v>1</v>
      </c>
    </row>
    <row r="10" spans="1:3" ht="15">
      <c r="A10" s="115" t="s">
        <v>888</v>
      </c>
      <c r="B10" s="115" t="s">
        <v>891</v>
      </c>
      <c r="C10" s="34">
        <v>4</v>
      </c>
    </row>
    <row r="11" spans="1:3" ht="15">
      <c r="A11" s="115" t="s">
        <v>889</v>
      </c>
      <c r="B11" s="115" t="s">
        <v>889</v>
      </c>
      <c r="C11" s="34">
        <v>5</v>
      </c>
    </row>
    <row r="12" spans="1:3" ht="15">
      <c r="A12" s="115" t="s">
        <v>890</v>
      </c>
      <c r="B12" s="115" t="s">
        <v>890</v>
      </c>
      <c r="C12" s="34">
        <v>5</v>
      </c>
    </row>
    <row r="13" spans="1:3" ht="15">
      <c r="A13" s="115" t="s">
        <v>891</v>
      </c>
      <c r="B13" s="115" t="s">
        <v>888</v>
      </c>
      <c r="C13" s="34">
        <v>2</v>
      </c>
    </row>
    <row r="14" spans="1:3" ht="15">
      <c r="A14" s="115" t="s">
        <v>891</v>
      </c>
      <c r="B14" s="115" t="s">
        <v>891</v>
      </c>
      <c r="C14" s="34">
        <v>8</v>
      </c>
    </row>
    <row r="15" spans="1:3" ht="15">
      <c r="A15" s="115" t="s">
        <v>892</v>
      </c>
      <c r="B15" s="115" t="s">
        <v>892</v>
      </c>
      <c r="C15" s="34">
        <v>2</v>
      </c>
    </row>
    <row r="16" spans="1:3" ht="15">
      <c r="A16" s="115" t="s">
        <v>893</v>
      </c>
      <c r="B16" s="115" t="s">
        <v>893</v>
      </c>
      <c r="C16" s="34">
        <v>2</v>
      </c>
    </row>
    <row r="17" spans="1:3" ht="15">
      <c r="A17" s="115" t="s">
        <v>894</v>
      </c>
      <c r="B17" s="115" t="s">
        <v>894</v>
      </c>
      <c r="C1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914</v>
      </c>
      <c r="B1" s="13" t="s">
        <v>915</v>
      </c>
      <c r="C1" s="13" t="s">
        <v>916</v>
      </c>
      <c r="D1" s="13" t="s">
        <v>918</v>
      </c>
      <c r="E1" s="13" t="s">
        <v>917</v>
      </c>
      <c r="F1" s="13" t="s">
        <v>921</v>
      </c>
      <c r="G1" s="13" t="s">
        <v>920</v>
      </c>
      <c r="H1" s="13" t="s">
        <v>923</v>
      </c>
      <c r="I1" s="13" t="s">
        <v>922</v>
      </c>
      <c r="J1" s="13" t="s">
        <v>925</v>
      </c>
      <c r="K1" s="13" t="s">
        <v>924</v>
      </c>
      <c r="L1" s="13" t="s">
        <v>927</v>
      </c>
      <c r="M1" s="13" t="s">
        <v>926</v>
      </c>
      <c r="N1" s="13" t="s">
        <v>929</v>
      </c>
      <c r="O1" s="13" t="s">
        <v>928</v>
      </c>
      <c r="P1" s="13" t="s">
        <v>931</v>
      </c>
      <c r="Q1" s="13" t="s">
        <v>930</v>
      </c>
      <c r="R1" s="13" t="s">
        <v>932</v>
      </c>
    </row>
    <row r="2" spans="1:18" ht="15">
      <c r="A2" s="83" t="s">
        <v>317</v>
      </c>
      <c r="B2" s="78">
        <v>5</v>
      </c>
      <c r="C2" s="83" t="s">
        <v>317</v>
      </c>
      <c r="D2" s="78">
        <v>5</v>
      </c>
      <c r="E2" s="83" t="s">
        <v>325</v>
      </c>
      <c r="F2" s="78">
        <v>3</v>
      </c>
      <c r="G2" s="83" t="s">
        <v>319</v>
      </c>
      <c r="H2" s="78">
        <v>1</v>
      </c>
      <c r="I2" s="83" t="s">
        <v>313</v>
      </c>
      <c r="J2" s="78">
        <v>1</v>
      </c>
      <c r="K2" s="83" t="s">
        <v>316</v>
      </c>
      <c r="L2" s="78">
        <v>1</v>
      </c>
      <c r="M2" s="83" t="s">
        <v>311</v>
      </c>
      <c r="N2" s="78">
        <v>1</v>
      </c>
      <c r="O2" s="83" t="s">
        <v>309</v>
      </c>
      <c r="P2" s="78">
        <v>1</v>
      </c>
      <c r="Q2" s="83" t="s">
        <v>310</v>
      </c>
      <c r="R2" s="78">
        <v>2</v>
      </c>
    </row>
    <row r="3" spans="1:18" ht="15">
      <c r="A3" s="83" t="s">
        <v>318</v>
      </c>
      <c r="B3" s="78">
        <v>4</v>
      </c>
      <c r="C3" s="83" t="s">
        <v>318</v>
      </c>
      <c r="D3" s="78">
        <v>3</v>
      </c>
      <c r="E3" s="83" t="s">
        <v>320</v>
      </c>
      <c r="F3" s="78">
        <v>1</v>
      </c>
      <c r="G3" s="83" t="s">
        <v>312</v>
      </c>
      <c r="H3" s="78">
        <v>1</v>
      </c>
      <c r="I3" s="83" t="s">
        <v>314</v>
      </c>
      <c r="J3" s="78">
        <v>1</v>
      </c>
      <c r="K3" s="78"/>
      <c r="L3" s="78"/>
      <c r="M3" s="78"/>
      <c r="N3" s="78"/>
      <c r="O3" s="78"/>
      <c r="P3" s="78"/>
      <c r="Q3" s="78"/>
      <c r="R3" s="78"/>
    </row>
    <row r="4" spans="1:18" ht="15">
      <c r="A4" s="83" t="s">
        <v>325</v>
      </c>
      <c r="B4" s="78">
        <v>3</v>
      </c>
      <c r="C4" s="83" t="s">
        <v>323</v>
      </c>
      <c r="D4" s="78">
        <v>1</v>
      </c>
      <c r="E4" s="83" t="s">
        <v>321</v>
      </c>
      <c r="F4" s="78">
        <v>1</v>
      </c>
      <c r="G4" s="78"/>
      <c r="H4" s="78"/>
      <c r="I4" s="78"/>
      <c r="J4" s="78"/>
      <c r="K4" s="78"/>
      <c r="L4" s="78"/>
      <c r="M4" s="78"/>
      <c r="N4" s="78"/>
      <c r="O4" s="78"/>
      <c r="P4" s="78"/>
      <c r="Q4" s="78"/>
      <c r="R4" s="78"/>
    </row>
    <row r="5" spans="1:18" ht="15">
      <c r="A5" s="83" t="s">
        <v>310</v>
      </c>
      <c r="B5" s="78">
        <v>2</v>
      </c>
      <c r="C5" s="83" t="s">
        <v>324</v>
      </c>
      <c r="D5" s="78">
        <v>1</v>
      </c>
      <c r="E5" s="83" t="s">
        <v>322</v>
      </c>
      <c r="F5" s="78">
        <v>1</v>
      </c>
      <c r="G5" s="78"/>
      <c r="H5" s="78"/>
      <c r="I5" s="78"/>
      <c r="J5" s="78"/>
      <c r="K5" s="78"/>
      <c r="L5" s="78"/>
      <c r="M5" s="78"/>
      <c r="N5" s="78"/>
      <c r="O5" s="78"/>
      <c r="P5" s="78"/>
      <c r="Q5" s="78"/>
      <c r="R5" s="78"/>
    </row>
    <row r="6" spans="1:18" ht="15">
      <c r="A6" s="83" t="s">
        <v>319</v>
      </c>
      <c r="B6" s="78">
        <v>1</v>
      </c>
      <c r="C6" s="83" t="s">
        <v>315</v>
      </c>
      <c r="D6" s="78">
        <v>1</v>
      </c>
      <c r="E6" s="83" t="s">
        <v>308</v>
      </c>
      <c r="F6" s="78">
        <v>1</v>
      </c>
      <c r="G6" s="78"/>
      <c r="H6" s="78"/>
      <c r="I6" s="78"/>
      <c r="J6" s="78"/>
      <c r="K6" s="78"/>
      <c r="L6" s="78"/>
      <c r="M6" s="78"/>
      <c r="N6" s="78"/>
      <c r="O6" s="78"/>
      <c r="P6" s="78"/>
      <c r="Q6" s="78"/>
      <c r="R6" s="78"/>
    </row>
    <row r="7" spans="1:18" ht="15">
      <c r="A7" s="83" t="s">
        <v>313</v>
      </c>
      <c r="B7" s="78">
        <v>1</v>
      </c>
      <c r="C7" s="78"/>
      <c r="D7" s="78"/>
      <c r="E7" s="83" t="s">
        <v>919</v>
      </c>
      <c r="F7" s="78">
        <v>1</v>
      </c>
      <c r="G7" s="78"/>
      <c r="H7" s="78"/>
      <c r="I7" s="78"/>
      <c r="J7" s="78"/>
      <c r="K7" s="78"/>
      <c r="L7" s="78"/>
      <c r="M7" s="78"/>
      <c r="N7" s="78"/>
      <c r="O7" s="78"/>
      <c r="P7" s="78"/>
      <c r="Q7" s="78"/>
      <c r="R7" s="78"/>
    </row>
    <row r="8" spans="1:18" ht="15">
      <c r="A8" s="83" t="s">
        <v>320</v>
      </c>
      <c r="B8" s="78">
        <v>1</v>
      </c>
      <c r="C8" s="78"/>
      <c r="D8" s="78"/>
      <c r="E8" s="83" t="s">
        <v>318</v>
      </c>
      <c r="F8" s="78">
        <v>1</v>
      </c>
      <c r="G8" s="78"/>
      <c r="H8" s="78"/>
      <c r="I8" s="78"/>
      <c r="J8" s="78"/>
      <c r="K8" s="78"/>
      <c r="L8" s="78"/>
      <c r="M8" s="78"/>
      <c r="N8" s="78"/>
      <c r="O8" s="78"/>
      <c r="P8" s="78"/>
      <c r="Q8" s="78"/>
      <c r="R8" s="78"/>
    </row>
    <row r="9" spans="1:18" ht="15">
      <c r="A9" s="83" t="s">
        <v>312</v>
      </c>
      <c r="B9" s="78">
        <v>1</v>
      </c>
      <c r="C9" s="78"/>
      <c r="D9" s="78"/>
      <c r="E9" s="78"/>
      <c r="F9" s="78"/>
      <c r="G9" s="78"/>
      <c r="H9" s="78"/>
      <c r="I9" s="78"/>
      <c r="J9" s="78"/>
      <c r="K9" s="78"/>
      <c r="L9" s="78"/>
      <c r="M9" s="78"/>
      <c r="N9" s="78"/>
      <c r="O9" s="78"/>
      <c r="P9" s="78"/>
      <c r="Q9" s="78"/>
      <c r="R9" s="78"/>
    </row>
    <row r="10" spans="1:18" ht="15">
      <c r="A10" s="83" t="s">
        <v>314</v>
      </c>
      <c r="B10" s="78">
        <v>1</v>
      </c>
      <c r="C10" s="78"/>
      <c r="D10" s="78"/>
      <c r="E10" s="78"/>
      <c r="F10" s="78"/>
      <c r="G10" s="78"/>
      <c r="H10" s="78"/>
      <c r="I10" s="78"/>
      <c r="J10" s="78"/>
      <c r="K10" s="78"/>
      <c r="L10" s="78"/>
      <c r="M10" s="78"/>
      <c r="N10" s="78"/>
      <c r="O10" s="78"/>
      <c r="P10" s="78"/>
      <c r="Q10" s="78"/>
      <c r="R10" s="78"/>
    </row>
    <row r="11" spans="1:18" ht="15">
      <c r="A11" s="83" t="s">
        <v>311</v>
      </c>
      <c r="B11" s="78">
        <v>1</v>
      </c>
      <c r="C11" s="78"/>
      <c r="D11" s="78"/>
      <c r="E11" s="78"/>
      <c r="F11" s="78"/>
      <c r="G11" s="78"/>
      <c r="H11" s="78"/>
      <c r="I11" s="78"/>
      <c r="J11" s="78"/>
      <c r="K11" s="78"/>
      <c r="L11" s="78"/>
      <c r="M11" s="78"/>
      <c r="N11" s="78"/>
      <c r="O11" s="78"/>
      <c r="P11" s="78"/>
      <c r="Q11" s="78"/>
      <c r="R11" s="78"/>
    </row>
    <row r="14" spans="1:18" ht="15" customHeight="1">
      <c r="A14" s="13" t="s">
        <v>938</v>
      </c>
      <c r="B14" s="13" t="s">
        <v>915</v>
      </c>
      <c r="C14" s="13" t="s">
        <v>940</v>
      </c>
      <c r="D14" s="13" t="s">
        <v>918</v>
      </c>
      <c r="E14" s="13" t="s">
        <v>941</v>
      </c>
      <c r="F14" s="13" t="s">
        <v>921</v>
      </c>
      <c r="G14" s="13" t="s">
        <v>942</v>
      </c>
      <c r="H14" s="13" t="s">
        <v>923</v>
      </c>
      <c r="I14" s="13" t="s">
        <v>943</v>
      </c>
      <c r="J14" s="13" t="s">
        <v>925</v>
      </c>
      <c r="K14" s="13" t="s">
        <v>944</v>
      </c>
      <c r="L14" s="13" t="s">
        <v>927</v>
      </c>
      <c r="M14" s="13" t="s">
        <v>945</v>
      </c>
      <c r="N14" s="13" t="s">
        <v>929</v>
      </c>
      <c r="O14" s="13" t="s">
        <v>946</v>
      </c>
      <c r="P14" s="13" t="s">
        <v>931</v>
      </c>
      <c r="Q14" s="13" t="s">
        <v>947</v>
      </c>
      <c r="R14" s="13" t="s">
        <v>932</v>
      </c>
    </row>
    <row r="15" spans="1:18" ht="15">
      <c r="A15" s="78" t="s">
        <v>331</v>
      </c>
      <c r="B15" s="78">
        <v>12</v>
      </c>
      <c r="C15" s="78" t="s">
        <v>331</v>
      </c>
      <c r="D15" s="78">
        <v>8</v>
      </c>
      <c r="E15" s="78" t="s">
        <v>331</v>
      </c>
      <c r="F15" s="78">
        <v>4</v>
      </c>
      <c r="G15" s="78" t="s">
        <v>330</v>
      </c>
      <c r="H15" s="78">
        <v>2</v>
      </c>
      <c r="I15" s="78" t="s">
        <v>330</v>
      </c>
      <c r="J15" s="78">
        <v>1</v>
      </c>
      <c r="K15" s="78" t="s">
        <v>327</v>
      </c>
      <c r="L15" s="78">
        <v>1</v>
      </c>
      <c r="M15" s="78" t="s">
        <v>327</v>
      </c>
      <c r="N15" s="78">
        <v>1</v>
      </c>
      <c r="O15" s="78" t="s">
        <v>328</v>
      </c>
      <c r="P15" s="78">
        <v>1</v>
      </c>
      <c r="Q15" s="78" t="s">
        <v>329</v>
      </c>
      <c r="R15" s="78">
        <v>2</v>
      </c>
    </row>
    <row r="16" spans="1:18" ht="15">
      <c r="A16" s="78" t="s">
        <v>327</v>
      </c>
      <c r="B16" s="78">
        <v>9</v>
      </c>
      <c r="C16" s="78" t="s">
        <v>327</v>
      </c>
      <c r="D16" s="78">
        <v>3</v>
      </c>
      <c r="E16" s="78" t="s">
        <v>327</v>
      </c>
      <c r="F16" s="78">
        <v>3</v>
      </c>
      <c r="G16" s="78"/>
      <c r="H16" s="78"/>
      <c r="I16" s="78" t="s">
        <v>327</v>
      </c>
      <c r="J16" s="78">
        <v>1</v>
      </c>
      <c r="K16" s="78"/>
      <c r="L16" s="78"/>
      <c r="M16" s="78"/>
      <c r="N16" s="78"/>
      <c r="O16" s="78"/>
      <c r="P16" s="78"/>
      <c r="Q16" s="78"/>
      <c r="R16" s="78"/>
    </row>
    <row r="17" spans="1:18" ht="15">
      <c r="A17" s="78" t="s">
        <v>330</v>
      </c>
      <c r="B17" s="78">
        <v>3</v>
      </c>
      <c r="C17" s="78"/>
      <c r="D17" s="78"/>
      <c r="E17" s="78" t="s">
        <v>332</v>
      </c>
      <c r="F17" s="78">
        <v>1</v>
      </c>
      <c r="G17" s="78"/>
      <c r="H17" s="78"/>
      <c r="I17" s="78"/>
      <c r="J17" s="78"/>
      <c r="K17" s="78"/>
      <c r="L17" s="78"/>
      <c r="M17" s="78"/>
      <c r="N17" s="78"/>
      <c r="O17" s="78"/>
      <c r="P17" s="78"/>
      <c r="Q17" s="78"/>
      <c r="R17" s="78"/>
    </row>
    <row r="18" spans="1:18" ht="15">
      <c r="A18" s="78" t="s">
        <v>329</v>
      </c>
      <c r="B18" s="78">
        <v>2</v>
      </c>
      <c r="C18" s="78"/>
      <c r="D18" s="78"/>
      <c r="E18" s="78" t="s">
        <v>939</v>
      </c>
      <c r="F18" s="78">
        <v>1</v>
      </c>
      <c r="G18" s="78"/>
      <c r="H18" s="78"/>
      <c r="I18" s="78"/>
      <c r="J18" s="78"/>
      <c r="K18" s="78"/>
      <c r="L18" s="78"/>
      <c r="M18" s="78"/>
      <c r="N18" s="78"/>
      <c r="O18" s="78"/>
      <c r="P18" s="78"/>
      <c r="Q18" s="78"/>
      <c r="R18" s="78"/>
    </row>
    <row r="19" spans="1:18" ht="15">
      <c r="A19" s="78" t="s">
        <v>332</v>
      </c>
      <c r="B19" s="78">
        <v>1</v>
      </c>
      <c r="C19" s="78"/>
      <c r="D19" s="78"/>
      <c r="E19" s="78"/>
      <c r="F19" s="78"/>
      <c r="G19" s="78"/>
      <c r="H19" s="78"/>
      <c r="I19" s="78"/>
      <c r="J19" s="78"/>
      <c r="K19" s="78"/>
      <c r="L19" s="78"/>
      <c r="M19" s="78"/>
      <c r="N19" s="78"/>
      <c r="O19" s="78"/>
      <c r="P19" s="78"/>
      <c r="Q19" s="78"/>
      <c r="R19" s="78"/>
    </row>
    <row r="20" spans="1:18" ht="15">
      <c r="A20" s="78" t="s">
        <v>328</v>
      </c>
      <c r="B20" s="78">
        <v>1</v>
      </c>
      <c r="C20" s="78"/>
      <c r="D20" s="78"/>
      <c r="E20" s="78"/>
      <c r="F20" s="78"/>
      <c r="G20" s="78"/>
      <c r="H20" s="78"/>
      <c r="I20" s="78"/>
      <c r="J20" s="78"/>
      <c r="K20" s="78"/>
      <c r="L20" s="78"/>
      <c r="M20" s="78"/>
      <c r="N20" s="78"/>
      <c r="O20" s="78"/>
      <c r="P20" s="78"/>
      <c r="Q20" s="78"/>
      <c r="R20" s="78"/>
    </row>
    <row r="21" spans="1:18" ht="15">
      <c r="A21" s="78" t="s">
        <v>939</v>
      </c>
      <c r="B21" s="78">
        <v>1</v>
      </c>
      <c r="C21" s="78"/>
      <c r="D21" s="78"/>
      <c r="E21" s="78"/>
      <c r="F21" s="78"/>
      <c r="G21" s="78"/>
      <c r="H21" s="78"/>
      <c r="I21" s="78"/>
      <c r="J21" s="78"/>
      <c r="K21" s="78"/>
      <c r="L21" s="78"/>
      <c r="M21" s="78"/>
      <c r="N21" s="78"/>
      <c r="O21" s="78"/>
      <c r="P21" s="78"/>
      <c r="Q21" s="78"/>
      <c r="R21" s="78"/>
    </row>
    <row r="24" spans="1:18" ht="15" customHeight="1">
      <c r="A24" s="13" t="s">
        <v>952</v>
      </c>
      <c r="B24" s="13" t="s">
        <v>915</v>
      </c>
      <c r="C24" s="13" t="s">
        <v>958</v>
      </c>
      <c r="D24" s="13" t="s">
        <v>918</v>
      </c>
      <c r="E24" s="13" t="s">
        <v>962</v>
      </c>
      <c r="F24" s="13" t="s">
        <v>921</v>
      </c>
      <c r="G24" s="13" t="s">
        <v>966</v>
      </c>
      <c r="H24" s="13" t="s">
        <v>923</v>
      </c>
      <c r="I24" s="78" t="s">
        <v>971</v>
      </c>
      <c r="J24" s="78" t="s">
        <v>925</v>
      </c>
      <c r="K24" s="13" t="s">
        <v>972</v>
      </c>
      <c r="L24" s="13" t="s">
        <v>927</v>
      </c>
      <c r="M24" s="78" t="s">
        <v>973</v>
      </c>
      <c r="N24" s="78" t="s">
        <v>929</v>
      </c>
      <c r="O24" s="13" t="s">
        <v>974</v>
      </c>
      <c r="P24" s="13" t="s">
        <v>931</v>
      </c>
      <c r="Q24" s="13" t="s">
        <v>981</v>
      </c>
      <c r="R24" s="13" t="s">
        <v>932</v>
      </c>
    </row>
    <row r="25" spans="1:18" ht="15">
      <c r="A25" s="78" t="s">
        <v>358</v>
      </c>
      <c r="B25" s="78">
        <v>15</v>
      </c>
      <c r="C25" s="78" t="s">
        <v>348</v>
      </c>
      <c r="D25" s="78">
        <v>12</v>
      </c>
      <c r="E25" s="78" t="s">
        <v>336</v>
      </c>
      <c r="F25" s="78">
        <v>6</v>
      </c>
      <c r="G25" s="78" t="s">
        <v>350</v>
      </c>
      <c r="H25" s="78">
        <v>3</v>
      </c>
      <c r="I25" s="78"/>
      <c r="J25" s="78"/>
      <c r="K25" s="78" t="s">
        <v>336</v>
      </c>
      <c r="L25" s="78">
        <v>4</v>
      </c>
      <c r="M25" s="78"/>
      <c r="N25" s="78"/>
      <c r="O25" s="78" t="s">
        <v>975</v>
      </c>
      <c r="P25" s="78">
        <v>1</v>
      </c>
      <c r="Q25" s="78" t="s">
        <v>343</v>
      </c>
      <c r="R25" s="78">
        <v>2</v>
      </c>
    </row>
    <row r="26" spans="1:18" ht="15">
      <c r="A26" s="78" t="s">
        <v>348</v>
      </c>
      <c r="B26" s="78">
        <v>13</v>
      </c>
      <c r="C26" s="78" t="s">
        <v>358</v>
      </c>
      <c r="D26" s="78">
        <v>10</v>
      </c>
      <c r="E26" s="78" t="s">
        <v>956</v>
      </c>
      <c r="F26" s="78">
        <v>5</v>
      </c>
      <c r="G26" s="78" t="s">
        <v>967</v>
      </c>
      <c r="H26" s="78">
        <v>2</v>
      </c>
      <c r="I26" s="78"/>
      <c r="J26" s="78"/>
      <c r="K26" s="78" t="s">
        <v>346</v>
      </c>
      <c r="L26" s="78">
        <v>2</v>
      </c>
      <c r="M26" s="78"/>
      <c r="N26" s="78"/>
      <c r="O26" s="78" t="s">
        <v>976</v>
      </c>
      <c r="P26" s="78">
        <v>1</v>
      </c>
      <c r="Q26" s="78"/>
      <c r="R26" s="78"/>
    </row>
    <row r="27" spans="1:18" ht="15">
      <c r="A27" s="78" t="s">
        <v>336</v>
      </c>
      <c r="B27" s="78">
        <v>11</v>
      </c>
      <c r="C27" s="78" t="s">
        <v>953</v>
      </c>
      <c r="D27" s="78">
        <v>5</v>
      </c>
      <c r="E27" s="78" t="s">
        <v>358</v>
      </c>
      <c r="F27" s="78">
        <v>5</v>
      </c>
      <c r="G27" s="78" t="s">
        <v>968</v>
      </c>
      <c r="H27" s="78">
        <v>2</v>
      </c>
      <c r="I27" s="78"/>
      <c r="J27" s="78"/>
      <c r="K27" s="78"/>
      <c r="L27" s="78"/>
      <c r="M27" s="78"/>
      <c r="N27" s="78"/>
      <c r="O27" s="78" t="s">
        <v>977</v>
      </c>
      <c r="P27" s="78">
        <v>1</v>
      </c>
      <c r="Q27" s="78"/>
      <c r="R27" s="78"/>
    </row>
    <row r="28" spans="1:18" ht="15">
      <c r="A28" s="78" t="s">
        <v>346</v>
      </c>
      <c r="B28" s="78">
        <v>10</v>
      </c>
      <c r="C28" s="78" t="s">
        <v>954</v>
      </c>
      <c r="D28" s="78">
        <v>5</v>
      </c>
      <c r="E28" s="78" t="s">
        <v>360</v>
      </c>
      <c r="F28" s="78">
        <v>4</v>
      </c>
      <c r="G28" s="78" t="s">
        <v>963</v>
      </c>
      <c r="H28" s="78">
        <v>1</v>
      </c>
      <c r="I28" s="78"/>
      <c r="J28" s="78"/>
      <c r="K28" s="78"/>
      <c r="L28" s="78"/>
      <c r="M28" s="78"/>
      <c r="N28" s="78"/>
      <c r="O28" s="78" t="s">
        <v>978</v>
      </c>
      <c r="P28" s="78">
        <v>1</v>
      </c>
      <c r="Q28" s="78"/>
      <c r="R28" s="78"/>
    </row>
    <row r="29" spans="1:18" ht="15">
      <c r="A29" s="78" t="s">
        <v>953</v>
      </c>
      <c r="B29" s="78">
        <v>6</v>
      </c>
      <c r="C29" s="78" t="s">
        <v>346</v>
      </c>
      <c r="D29" s="78">
        <v>4</v>
      </c>
      <c r="E29" s="78" t="s">
        <v>346</v>
      </c>
      <c r="F29" s="78">
        <v>4</v>
      </c>
      <c r="G29" s="78" t="s">
        <v>969</v>
      </c>
      <c r="H29" s="78">
        <v>1</v>
      </c>
      <c r="I29" s="78"/>
      <c r="J29" s="78"/>
      <c r="K29" s="78"/>
      <c r="L29" s="78"/>
      <c r="M29" s="78"/>
      <c r="N29" s="78"/>
      <c r="O29" s="78" t="s">
        <v>979</v>
      </c>
      <c r="P29" s="78">
        <v>1</v>
      </c>
      <c r="Q29" s="78"/>
      <c r="R29" s="78"/>
    </row>
    <row r="30" spans="1:18" ht="15">
      <c r="A30" s="78" t="s">
        <v>954</v>
      </c>
      <c r="B30" s="78">
        <v>6</v>
      </c>
      <c r="C30" s="78" t="s">
        <v>957</v>
      </c>
      <c r="D30" s="78">
        <v>4</v>
      </c>
      <c r="E30" s="78" t="s">
        <v>955</v>
      </c>
      <c r="F30" s="78">
        <v>3</v>
      </c>
      <c r="G30" s="78" t="s">
        <v>970</v>
      </c>
      <c r="H30" s="78">
        <v>1</v>
      </c>
      <c r="I30" s="78"/>
      <c r="J30" s="78"/>
      <c r="K30" s="78"/>
      <c r="L30" s="78"/>
      <c r="M30" s="78"/>
      <c r="N30" s="78"/>
      <c r="O30" s="78" t="s">
        <v>980</v>
      </c>
      <c r="P30" s="78">
        <v>1</v>
      </c>
      <c r="Q30" s="78"/>
      <c r="R30" s="78"/>
    </row>
    <row r="31" spans="1:18" ht="15">
      <c r="A31" s="78" t="s">
        <v>955</v>
      </c>
      <c r="B31" s="78">
        <v>6</v>
      </c>
      <c r="C31" s="78" t="s">
        <v>955</v>
      </c>
      <c r="D31" s="78">
        <v>3</v>
      </c>
      <c r="E31" s="78" t="s">
        <v>963</v>
      </c>
      <c r="F31" s="78">
        <v>3</v>
      </c>
      <c r="G31" s="78"/>
      <c r="H31" s="78"/>
      <c r="I31" s="78"/>
      <c r="J31" s="78"/>
      <c r="K31" s="78"/>
      <c r="L31" s="78"/>
      <c r="M31" s="78"/>
      <c r="N31" s="78"/>
      <c r="O31" s="78"/>
      <c r="P31" s="78"/>
      <c r="Q31" s="78"/>
      <c r="R31" s="78"/>
    </row>
    <row r="32" spans="1:18" ht="15">
      <c r="A32" s="78" t="s">
        <v>360</v>
      </c>
      <c r="B32" s="78">
        <v>5</v>
      </c>
      <c r="C32" s="78" t="s">
        <v>959</v>
      </c>
      <c r="D32" s="78">
        <v>3</v>
      </c>
      <c r="E32" s="78" t="s">
        <v>960</v>
      </c>
      <c r="F32" s="78">
        <v>2</v>
      </c>
      <c r="G32" s="78"/>
      <c r="H32" s="78"/>
      <c r="I32" s="78"/>
      <c r="J32" s="78"/>
      <c r="K32" s="78"/>
      <c r="L32" s="78"/>
      <c r="M32" s="78"/>
      <c r="N32" s="78"/>
      <c r="O32" s="78"/>
      <c r="P32" s="78"/>
      <c r="Q32" s="78"/>
      <c r="R32" s="78"/>
    </row>
    <row r="33" spans="1:18" ht="15">
      <c r="A33" s="78" t="s">
        <v>956</v>
      </c>
      <c r="B33" s="78">
        <v>5</v>
      </c>
      <c r="C33" s="78" t="s">
        <v>960</v>
      </c>
      <c r="D33" s="78">
        <v>2</v>
      </c>
      <c r="E33" s="78" t="s">
        <v>964</v>
      </c>
      <c r="F33" s="78">
        <v>1</v>
      </c>
      <c r="G33" s="78"/>
      <c r="H33" s="78"/>
      <c r="I33" s="78"/>
      <c r="J33" s="78"/>
      <c r="K33" s="78"/>
      <c r="L33" s="78"/>
      <c r="M33" s="78"/>
      <c r="N33" s="78"/>
      <c r="O33" s="78"/>
      <c r="P33" s="78"/>
      <c r="Q33" s="78"/>
      <c r="R33" s="78"/>
    </row>
    <row r="34" spans="1:18" ht="15">
      <c r="A34" s="78" t="s">
        <v>957</v>
      </c>
      <c r="B34" s="78">
        <v>4</v>
      </c>
      <c r="C34" s="78" t="s">
        <v>961</v>
      </c>
      <c r="D34" s="78">
        <v>2</v>
      </c>
      <c r="E34" s="78" t="s">
        <v>965</v>
      </c>
      <c r="F34" s="78">
        <v>1</v>
      </c>
      <c r="G34" s="78"/>
      <c r="H34" s="78"/>
      <c r="I34" s="78"/>
      <c r="J34" s="78"/>
      <c r="K34" s="78"/>
      <c r="L34" s="78"/>
      <c r="M34" s="78"/>
      <c r="N34" s="78"/>
      <c r="O34" s="78"/>
      <c r="P34" s="78"/>
      <c r="Q34" s="78"/>
      <c r="R34" s="78"/>
    </row>
    <row r="37" spans="1:18" ht="15" customHeight="1">
      <c r="A37" s="13" t="s">
        <v>986</v>
      </c>
      <c r="B37" s="13" t="s">
        <v>915</v>
      </c>
      <c r="C37" s="13" t="s">
        <v>994</v>
      </c>
      <c r="D37" s="13" t="s">
        <v>918</v>
      </c>
      <c r="E37" s="13" t="s">
        <v>997</v>
      </c>
      <c r="F37" s="13" t="s">
        <v>921</v>
      </c>
      <c r="G37" s="13" t="s">
        <v>1000</v>
      </c>
      <c r="H37" s="13" t="s">
        <v>923</v>
      </c>
      <c r="I37" s="13" t="s">
        <v>1008</v>
      </c>
      <c r="J37" s="13" t="s">
        <v>925</v>
      </c>
      <c r="K37" s="13" t="s">
        <v>1017</v>
      </c>
      <c r="L37" s="13" t="s">
        <v>927</v>
      </c>
      <c r="M37" s="13" t="s">
        <v>1024</v>
      </c>
      <c r="N37" s="13" t="s">
        <v>929</v>
      </c>
      <c r="O37" s="13" t="s">
        <v>1033</v>
      </c>
      <c r="P37" s="13" t="s">
        <v>931</v>
      </c>
      <c r="Q37" s="13" t="s">
        <v>1043</v>
      </c>
      <c r="R37" s="13" t="s">
        <v>932</v>
      </c>
    </row>
    <row r="38" spans="1:18" ht="15">
      <c r="A38" s="84" t="s">
        <v>987</v>
      </c>
      <c r="B38" s="84">
        <v>45</v>
      </c>
      <c r="C38" s="84" t="s">
        <v>348</v>
      </c>
      <c r="D38" s="84">
        <v>12</v>
      </c>
      <c r="E38" s="84" t="s">
        <v>233</v>
      </c>
      <c r="F38" s="84">
        <v>7</v>
      </c>
      <c r="G38" s="84" t="s">
        <v>350</v>
      </c>
      <c r="H38" s="84">
        <v>3</v>
      </c>
      <c r="I38" s="84" t="s">
        <v>228</v>
      </c>
      <c r="J38" s="84">
        <v>5</v>
      </c>
      <c r="K38" s="84" t="s">
        <v>234</v>
      </c>
      <c r="L38" s="84">
        <v>4</v>
      </c>
      <c r="M38" s="84" t="s">
        <v>1025</v>
      </c>
      <c r="N38" s="84">
        <v>2</v>
      </c>
      <c r="O38" s="84" t="s">
        <v>1034</v>
      </c>
      <c r="P38" s="84">
        <v>4</v>
      </c>
      <c r="Q38" s="84" t="s">
        <v>343</v>
      </c>
      <c r="R38" s="84">
        <v>4</v>
      </c>
    </row>
    <row r="39" spans="1:18" ht="15">
      <c r="A39" s="84" t="s">
        <v>988</v>
      </c>
      <c r="B39" s="84">
        <v>1</v>
      </c>
      <c r="C39" s="84" t="s">
        <v>992</v>
      </c>
      <c r="D39" s="84">
        <v>10</v>
      </c>
      <c r="E39" s="84" t="s">
        <v>336</v>
      </c>
      <c r="F39" s="84">
        <v>6</v>
      </c>
      <c r="G39" s="84" t="s">
        <v>963</v>
      </c>
      <c r="H39" s="84">
        <v>3</v>
      </c>
      <c r="I39" s="84" t="s">
        <v>1009</v>
      </c>
      <c r="J39" s="84">
        <v>4</v>
      </c>
      <c r="K39" s="84" t="s">
        <v>336</v>
      </c>
      <c r="L39" s="84">
        <v>4</v>
      </c>
      <c r="M39" s="84" t="s">
        <v>992</v>
      </c>
      <c r="N39" s="84">
        <v>2</v>
      </c>
      <c r="O39" s="84" t="s">
        <v>1035</v>
      </c>
      <c r="P39" s="84">
        <v>2</v>
      </c>
      <c r="Q39" s="84" t="s">
        <v>1044</v>
      </c>
      <c r="R39" s="84">
        <v>2</v>
      </c>
    </row>
    <row r="40" spans="1:18" ht="15">
      <c r="A40" s="84" t="s">
        <v>989</v>
      </c>
      <c r="B40" s="84">
        <v>0</v>
      </c>
      <c r="C40" s="84" t="s">
        <v>358</v>
      </c>
      <c r="D40" s="84">
        <v>10</v>
      </c>
      <c r="E40" s="84" t="s">
        <v>956</v>
      </c>
      <c r="F40" s="84">
        <v>5</v>
      </c>
      <c r="G40" s="84" t="s">
        <v>1001</v>
      </c>
      <c r="H40" s="84">
        <v>2</v>
      </c>
      <c r="I40" s="84" t="s">
        <v>1010</v>
      </c>
      <c r="J40" s="84">
        <v>4</v>
      </c>
      <c r="K40" s="84" t="s">
        <v>216</v>
      </c>
      <c r="L40" s="84">
        <v>3</v>
      </c>
      <c r="M40" s="84" t="s">
        <v>1026</v>
      </c>
      <c r="N40" s="84">
        <v>2</v>
      </c>
      <c r="O40" s="84" t="s">
        <v>1036</v>
      </c>
      <c r="P40" s="84">
        <v>2</v>
      </c>
      <c r="Q40" s="84" t="s">
        <v>1045</v>
      </c>
      <c r="R40" s="84">
        <v>2</v>
      </c>
    </row>
    <row r="41" spans="1:18" ht="15">
      <c r="A41" s="84" t="s">
        <v>990</v>
      </c>
      <c r="B41" s="84">
        <v>1333</v>
      </c>
      <c r="C41" s="84" t="s">
        <v>233</v>
      </c>
      <c r="D41" s="84">
        <v>8</v>
      </c>
      <c r="E41" s="84" t="s">
        <v>360</v>
      </c>
      <c r="F41" s="84">
        <v>5</v>
      </c>
      <c r="G41" s="84" t="s">
        <v>1002</v>
      </c>
      <c r="H41" s="84">
        <v>2</v>
      </c>
      <c r="I41" s="84" t="s">
        <v>1011</v>
      </c>
      <c r="J41" s="84">
        <v>4</v>
      </c>
      <c r="K41" s="84" t="s">
        <v>1018</v>
      </c>
      <c r="L41" s="84">
        <v>2</v>
      </c>
      <c r="M41" s="84" t="s">
        <v>1027</v>
      </c>
      <c r="N41" s="84">
        <v>2</v>
      </c>
      <c r="O41" s="84" t="s">
        <v>1037</v>
      </c>
      <c r="P41" s="84">
        <v>2</v>
      </c>
      <c r="Q41" s="84" t="s">
        <v>1046</v>
      </c>
      <c r="R41" s="84">
        <v>2</v>
      </c>
    </row>
    <row r="42" spans="1:18" ht="15">
      <c r="A42" s="84" t="s">
        <v>991</v>
      </c>
      <c r="B42" s="84">
        <v>1379</v>
      </c>
      <c r="C42" s="84" t="s">
        <v>230</v>
      </c>
      <c r="D42" s="84">
        <v>7</v>
      </c>
      <c r="E42" s="84" t="s">
        <v>358</v>
      </c>
      <c r="F42" s="84">
        <v>5</v>
      </c>
      <c r="G42" s="84" t="s">
        <v>1003</v>
      </c>
      <c r="H42" s="84">
        <v>2</v>
      </c>
      <c r="I42" s="84" t="s">
        <v>1012</v>
      </c>
      <c r="J42" s="84">
        <v>4</v>
      </c>
      <c r="K42" s="84" t="s">
        <v>1019</v>
      </c>
      <c r="L42" s="84">
        <v>2</v>
      </c>
      <c r="M42" s="84" t="s">
        <v>1028</v>
      </c>
      <c r="N42" s="84">
        <v>2</v>
      </c>
      <c r="O42" s="84" t="s">
        <v>1038</v>
      </c>
      <c r="P42" s="84">
        <v>2</v>
      </c>
      <c r="Q42" s="84" t="s">
        <v>1047</v>
      </c>
      <c r="R42" s="84">
        <v>2</v>
      </c>
    </row>
    <row r="43" spans="1:18" ht="15">
      <c r="A43" s="84" t="s">
        <v>992</v>
      </c>
      <c r="B43" s="84">
        <v>15</v>
      </c>
      <c r="C43" s="84" t="s">
        <v>995</v>
      </c>
      <c r="D43" s="84">
        <v>7</v>
      </c>
      <c r="E43" s="84" t="s">
        <v>998</v>
      </c>
      <c r="F43" s="84">
        <v>4</v>
      </c>
      <c r="G43" s="84" t="s">
        <v>1004</v>
      </c>
      <c r="H43" s="84">
        <v>2</v>
      </c>
      <c r="I43" s="84" t="s">
        <v>1013</v>
      </c>
      <c r="J43" s="84">
        <v>4</v>
      </c>
      <c r="K43" s="84" t="s">
        <v>1020</v>
      </c>
      <c r="L43" s="84">
        <v>2</v>
      </c>
      <c r="M43" s="84" t="s">
        <v>1029</v>
      </c>
      <c r="N43" s="84">
        <v>2</v>
      </c>
      <c r="O43" s="84" t="s">
        <v>1039</v>
      </c>
      <c r="P43" s="84">
        <v>2</v>
      </c>
      <c r="Q43" s="84" t="s">
        <v>1048</v>
      </c>
      <c r="R43" s="84">
        <v>2</v>
      </c>
    </row>
    <row r="44" spans="1:18" ht="15">
      <c r="A44" s="84" t="s">
        <v>358</v>
      </c>
      <c r="B44" s="84">
        <v>15</v>
      </c>
      <c r="C44" s="84" t="s">
        <v>993</v>
      </c>
      <c r="D44" s="84">
        <v>7</v>
      </c>
      <c r="E44" s="84" t="s">
        <v>999</v>
      </c>
      <c r="F44" s="84">
        <v>4</v>
      </c>
      <c r="G44" s="84" t="s">
        <v>1005</v>
      </c>
      <c r="H44" s="84">
        <v>2</v>
      </c>
      <c r="I44" s="84" t="s">
        <v>953</v>
      </c>
      <c r="J44" s="84">
        <v>4</v>
      </c>
      <c r="K44" s="84" t="s">
        <v>1021</v>
      </c>
      <c r="L44" s="84">
        <v>2</v>
      </c>
      <c r="M44" s="84" t="s">
        <v>1030</v>
      </c>
      <c r="N44" s="84">
        <v>2</v>
      </c>
      <c r="O44" s="84" t="s">
        <v>1040</v>
      </c>
      <c r="P44" s="84">
        <v>2</v>
      </c>
      <c r="Q44" s="84" t="s">
        <v>1049</v>
      </c>
      <c r="R44" s="84">
        <v>2</v>
      </c>
    </row>
    <row r="45" spans="1:18" ht="15">
      <c r="A45" s="84" t="s">
        <v>233</v>
      </c>
      <c r="B45" s="84">
        <v>15</v>
      </c>
      <c r="C45" s="84" t="s">
        <v>996</v>
      </c>
      <c r="D45" s="84">
        <v>6</v>
      </c>
      <c r="E45" s="84" t="s">
        <v>229</v>
      </c>
      <c r="F45" s="84">
        <v>4</v>
      </c>
      <c r="G45" s="84" t="s">
        <v>1006</v>
      </c>
      <c r="H45" s="84">
        <v>2</v>
      </c>
      <c r="I45" s="84" t="s">
        <v>1014</v>
      </c>
      <c r="J45" s="84">
        <v>3</v>
      </c>
      <c r="K45" s="84" t="s">
        <v>235</v>
      </c>
      <c r="L45" s="84">
        <v>2</v>
      </c>
      <c r="M45" s="84" t="s">
        <v>1007</v>
      </c>
      <c r="N45" s="84">
        <v>2</v>
      </c>
      <c r="O45" s="84" t="s">
        <v>1041</v>
      </c>
      <c r="P45" s="84">
        <v>2</v>
      </c>
      <c r="Q45" s="84"/>
      <c r="R45" s="84"/>
    </row>
    <row r="46" spans="1:18" ht="15">
      <c r="A46" s="84" t="s">
        <v>348</v>
      </c>
      <c r="B46" s="84">
        <v>13</v>
      </c>
      <c r="C46" s="84" t="s">
        <v>232</v>
      </c>
      <c r="D46" s="84">
        <v>6</v>
      </c>
      <c r="E46" s="84" t="s">
        <v>963</v>
      </c>
      <c r="F46" s="84">
        <v>4</v>
      </c>
      <c r="G46" s="84" t="s">
        <v>1007</v>
      </c>
      <c r="H46" s="84">
        <v>2</v>
      </c>
      <c r="I46" s="84" t="s">
        <v>1015</v>
      </c>
      <c r="J46" s="84">
        <v>3</v>
      </c>
      <c r="K46" s="84" t="s">
        <v>1022</v>
      </c>
      <c r="L46" s="84">
        <v>2</v>
      </c>
      <c r="M46" s="84" t="s">
        <v>1031</v>
      </c>
      <c r="N46" s="84">
        <v>2</v>
      </c>
      <c r="O46" s="84" t="s">
        <v>1042</v>
      </c>
      <c r="P46" s="84">
        <v>2</v>
      </c>
      <c r="Q46" s="84"/>
      <c r="R46" s="84"/>
    </row>
    <row r="47" spans="1:18" ht="15">
      <c r="A47" s="84" t="s">
        <v>993</v>
      </c>
      <c r="B47" s="84">
        <v>12</v>
      </c>
      <c r="C47" s="84" t="s">
        <v>953</v>
      </c>
      <c r="D47" s="84">
        <v>6</v>
      </c>
      <c r="E47" s="84" t="s">
        <v>346</v>
      </c>
      <c r="F47" s="84">
        <v>4</v>
      </c>
      <c r="G47" s="84" t="s">
        <v>967</v>
      </c>
      <c r="H47" s="84">
        <v>2</v>
      </c>
      <c r="I47" s="84" t="s">
        <v>1016</v>
      </c>
      <c r="J47" s="84">
        <v>3</v>
      </c>
      <c r="K47" s="84" t="s">
        <v>1023</v>
      </c>
      <c r="L47" s="84">
        <v>2</v>
      </c>
      <c r="M47" s="84" t="s">
        <v>1032</v>
      </c>
      <c r="N47" s="84">
        <v>2</v>
      </c>
      <c r="O47" s="84"/>
      <c r="P47" s="84"/>
      <c r="Q47" s="84"/>
      <c r="R47" s="84"/>
    </row>
    <row r="50" spans="1:18" ht="15" customHeight="1">
      <c r="A50" s="13" t="s">
        <v>1059</v>
      </c>
      <c r="B50" s="13" t="s">
        <v>915</v>
      </c>
      <c r="C50" s="13" t="s">
        <v>1070</v>
      </c>
      <c r="D50" s="13" t="s">
        <v>918</v>
      </c>
      <c r="E50" s="13" t="s">
        <v>1074</v>
      </c>
      <c r="F50" s="13" t="s">
        <v>921</v>
      </c>
      <c r="G50" s="13" t="s">
        <v>1085</v>
      </c>
      <c r="H50" s="13" t="s">
        <v>923</v>
      </c>
      <c r="I50" s="13" t="s">
        <v>1096</v>
      </c>
      <c r="J50" s="13" t="s">
        <v>925</v>
      </c>
      <c r="K50" s="13" t="s">
        <v>1105</v>
      </c>
      <c r="L50" s="13" t="s">
        <v>927</v>
      </c>
      <c r="M50" s="13" t="s">
        <v>1115</v>
      </c>
      <c r="N50" s="13" t="s">
        <v>929</v>
      </c>
      <c r="O50" s="13" t="s">
        <v>1125</v>
      </c>
      <c r="P50" s="13" t="s">
        <v>931</v>
      </c>
      <c r="Q50" s="13" t="s">
        <v>1135</v>
      </c>
      <c r="R50" s="13" t="s">
        <v>932</v>
      </c>
    </row>
    <row r="51" spans="1:18" ht="15">
      <c r="A51" s="84" t="s">
        <v>1060</v>
      </c>
      <c r="B51" s="84">
        <v>9</v>
      </c>
      <c r="C51" s="84" t="s">
        <v>1060</v>
      </c>
      <c r="D51" s="84">
        <v>6</v>
      </c>
      <c r="E51" s="84" t="s">
        <v>1075</v>
      </c>
      <c r="F51" s="84">
        <v>3</v>
      </c>
      <c r="G51" s="84" t="s">
        <v>1086</v>
      </c>
      <c r="H51" s="84">
        <v>2</v>
      </c>
      <c r="I51" s="84" t="s">
        <v>1068</v>
      </c>
      <c r="J51" s="84">
        <v>4</v>
      </c>
      <c r="K51" s="84" t="s">
        <v>1106</v>
      </c>
      <c r="L51" s="84">
        <v>2</v>
      </c>
      <c r="M51" s="84" t="s">
        <v>1116</v>
      </c>
      <c r="N51" s="84">
        <v>2</v>
      </c>
      <c r="O51" s="84" t="s">
        <v>1126</v>
      </c>
      <c r="P51" s="84">
        <v>2</v>
      </c>
      <c r="Q51" s="84" t="s">
        <v>1136</v>
      </c>
      <c r="R51" s="84">
        <v>2</v>
      </c>
    </row>
    <row r="52" spans="1:18" ht="15">
      <c r="A52" s="84" t="s">
        <v>1061</v>
      </c>
      <c r="B52" s="84">
        <v>7</v>
      </c>
      <c r="C52" s="84" t="s">
        <v>1061</v>
      </c>
      <c r="D52" s="84">
        <v>6</v>
      </c>
      <c r="E52" s="84" t="s">
        <v>1076</v>
      </c>
      <c r="F52" s="84">
        <v>3</v>
      </c>
      <c r="G52" s="84" t="s">
        <v>1087</v>
      </c>
      <c r="H52" s="84">
        <v>2</v>
      </c>
      <c r="I52" s="84" t="s">
        <v>1069</v>
      </c>
      <c r="J52" s="84">
        <v>4</v>
      </c>
      <c r="K52" s="84" t="s">
        <v>1107</v>
      </c>
      <c r="L52" s="84">
        <v>2</v>
      </c>
      <c r="M52" s="84" t="s">
        <v>1117</v>
      </c>
      <c r="N52" s="84">
        <v>2</v>
      </c>
      <c r="O52" s="84" t="s">
        <v>1127</v>
      </c>
      <c r="P52" s="84">
        <v>2</v>
      </c>
      <c r="Q52" s="84" t="s">
        <v>1137</v>
      </c>
      <c r="R52" s="84">
        <v>2</v>
      </c>
    </row>
    <row r="53" spans="1:18" ht="15">
      <c r="A53" s="84" t="s">
        <v>1062</v>
      </c>
      <c r="B53" s="84">
        <v>6</v>
      </c>
      <c r="C53" s="84" t="s">
        <v>1062</v>
      </c>
      <c r="D53" s="84">
        <v>5</v>
      </c>
      <c r="E53" s="84" t="s">
        <v>1077</v>
      </c>
      <c r="F53" s="84">
        <v>3</v>
      </c>
      <c r="G53" s="84" t="s">
        <v>1088</v>
      </c>
      <c r="H53" s="84">
        <v>2</v>
      </c>
      <c r="I53" s="84" t="s">
        <v>1097</v>
      </c>
      <c r="J53" s="84">
        <v>3</v>
      </c>
      <c r="K53" s="84" t="s">
        <v>1108</v>
      </c>
      <c r="L53" s="84">
        <v>2</v>
      </c>
      <c r="M53" s="84" t="s">
        <v>1118</v>
      </c>
      <c r="N53" s="84">
        <v>2</v>
      </c>
      <c r="O53" s="84" t="s">
        <v>1128</v>
      </c>
      <c r="P53" s="84">
        <v>2</v>
      </c>
      <c r="Q53" s="84" t="s">
        <v>1138</v>
      </c>
      <c r="R53" s="84">
        <v>2</v>
      </c>
    </row>
    <row r="54" spans="1:18" ht="15">
      <c r="A54" s="84" t="s">
        <v>1063</v>
      </c>
      <c r="B54" s="84">
        <v>5</v>
      </c>
      <c r="C54" s="84" t="s">
        <v>1064</v>
      </c>
      <c r="D54" s="84">
        <v>4</v>
      </c>
      <c r="E54" s="84" t="s">
        <v>1078</v>
      </c>
      <c r="F54" s="84">
        <v>3</v>
      </c>
      <c r="G54" s="84" t="s">
        <v>1089</v>
      </c>
      <c r="H54" s="84">
        <v>2</v>
      </c>
      <c r="I54" s="84" t="s">
        <v>1098</v>
      </c>
      <c r="J54" s="84">
        <v>3</v>
      </c>
      <c r="K54" s="84" t="s">
        <v>1063</v>
      </c>
      <c r="L54" s="84">
        <v>2</v>
      </c>
      <c r="M54" s="84" t="s">
        <v>1119</v>
      </c>
      <c r="N54" s="84">
        <v>2</v>
      </c>
      <c r="O54" s="84" t="s">
        <v>1129</v>
      </c>
      <c r="P54" s="84">
        <v>2</v>
      </c>
      <c r="Q54" s="84" t="s">
        <v>1139</v>
      </c>
      <c r="R54" s="84">
        <v>2</v>
      </c>
    </row>
    <row r="55" spans="1:18" ht="15">
      <c r="A55" s="84" t="s">
        <v>1064</v>
      </c>
      <c r="B55" s="84">
        <v>4</v>
      </c>
      <c r="C55" s="84" t="s">
        <v>1065</v>
      </c>
      <c r="D55" s="84">
        <v>4</v>
      </c>
      <c r="E55" s="84" t="s">
        <v>1079</v>
      </c>
      <c r="F55" s="84">
        <v>3</v>
      </c>
      <c r="G55" s="84" t="s">
        <v>1090</v>
      </c>
      <c r="H55" s="84">
        <v>2</v>
      </c>
      <c r="I55" s="84" t="s">
        <v>1099</v>
      </c>
      <c r="J55" s="84">
        <v>3</v>
      </c>
      <c r="K55" s="84" t="s">
        <v>1109</v>
      </c>
      <c r="L55" s="84">
        <v>2</v>
      </c>
      <c r="M55" s="84" t="s">
        <v>1120</v>
      </c>
      <c r="N55" s="84">
        <v>2</v>
      </c>
      <c r="O55" s="84" t="s">
        <v>1130</v>
      </c>
      <c r="P55" s="84">
        <v>2</v>
      </c>
      <c r="Q55" s="84" t="s">
        <v>1140</v>
      </c>
      <c r="R55" s="84">
        <v>2</v>
      </c>
    </row>
    <row r="56" spans="1:18" ht="15">
      <c r="A56" s="84" t="s">
        <v>1065</v>
      </c>
      <c r="B56" s="84">
        <v>4</v>
      </c>
      <c r="C56" s="84" t="s">
        <v>1066</v>
      </c>
      <c r="D56" s="84">
        <v>4</v>
      </c>
      <c r="E56" s="84" t="s">
        <v>1080</v>
      </c>
      <c r="F56" s="84">
        <v>3</v>
      </c>
      <c r="G56" s="84" t="s">
        <v>1091</v>
      </c>
      <c r="H56" s="84">
        <v>2</v>
      </c>
      <c r="I56" s="84" t="s">
        <v>1100</v>
      </c>
      <c r="J56" s="84">
        <v>3</v>
      </c>
      <c r="K56" s="84" t="s">
        <v>1110</v>
      </c>
      <c r="L56" s="84">
        <v>2</v>
      </c>
      <c r="M56" s="84" t="s">
        <v>1121</v>
      </c>
      <c r="N56" s="84">
        <v>2</v>
      </c>
      <c r="O56" s="84" t="s">
        <v>1131</v>
      </c>
      <c r="P56" s="84">
        <v>2</v>
      </c>
      <c r="Q56" s="84" t="s">
        <v>1141</v>
      </c>
      <c r="R56" s="84">
        <v>2</v>
      </c>
    </row>
    <row r="57" spans="1:18" ht="15">
      <c r="A57" s="84" t="s">
        <v>1066</v>
      </c>
      <c r="B57" s="84">
        <v>4</v>
      </c>
      <c r="C57" s="84" t="s">
        <v>1067</v>
      </c>
      <c r="D57" s="84">
        <v>3</v>
      </c>
      <c r="E57" s="84" t="s">
        <v>1081</v>
      </c>
      <c r="F57" s="84">
        <v>3</v>
      </c>
      <c r="G57" s="84" t="s">
        <v>1092</v>
      </c>
      <c r="H57" s="84">
        <v>2</v>
      </c>
      <c r="I57" s="84" t="s">
        <v>1101</v>
      </c>
      <c r="J57" s="84">
        <v>3</v>
      </c>
      <c r="K57" s="84" t="s">
        <v>1111</v>
      </c>
      <c r="L57" s="84">
        <v>2</v>
      </c>
      <c r="M57" s="84" t="s">
        <v>1122</v>
      </c>
      <c r="N57" s="84">
        <v>2</v>
      </c>
      <c r="O57" s="84" t="s">
        <v>1132</v>
      </c>
      <c r="P57" s="84">
        <v>2</v>
      </c>
      <c r="Q57" s="84" t="s">
        <v>1142</v>
      </c>
      <c r="R57" s="84">
        <v>2</v>
      </c>
    </row>
    <row r="58" spans="1:18" ht="15">
      <c r="A58" s="84" t="s">
        <v>1067</v>
      </c>
      <c r="B58" s="84">
        <v>4</v>
      </c>
      <c r="C58" s="84" t="s">
        <v>1071</v>
      </c>
      <c r="D58" s="84">
        <v>3</v>
      </c>
      <c r="E58" s="84" t="s">
        <v>1082</v>
      </c>
      <c r="F58" s="84">
        <v>3</v>
      </c>
      <c r="G58" s="84" t="s">
        <v>1093</v>
      </c>
      <c r="H58" s="84">
        <v>2</v>
      </c>
      <c r="I58" s="84" t="s">
        <v>1102</v>
      </c>
      <c r="J58" s="84">
        <v>3</v>
      </c>
      <c r="K58" s="84" t="s">
        <v>1112</v>
      </c>
      <c r="L58" s="84">
        <v>2</v>
      </c>
      <c r="M58" s="84" t="s">
        <v>1123</v>
      </c>
      <c r="N58" s="84">
        <v>2</v>
      </c>
      <c r="O58" s="84" t="s">
        <v>1133</v>
      </c>
      <c r="P58" s="84">
        <v>2</v>
      </c>
      <c r="Q58" s="84"/>
      <c r="R58" s="84"/>
    </row>
    <row r="59" spans="1:18" ht="15">
      <c r="A59" s="84" t="s">
        <v>1068</v>
      </c>
      <c r="B59" s="84">
        <v>4</v>
      </c>
      <c r="C59" s="84" t="s">
        <v>1072</v>
      </c>
      <c r="D59" s="84">
        <v>2</v>
      </c>
      <c r="E59" s="84" t="s">
        <v>1083</v>
      </c>
      <c r="F59" s="84">
        <v>3</v>
      </c>
      <c r="G59" s="84" t="s">
        <v>1094</v>
      </c>
      <c r="H59" s="84">
        <v>2</v>
      </c>
      <c r="I59" s="84" t="s">
        <v>1103</v>
      </c>
      <c r="J59" s="84">
        <v>3</v>
      </c>
      <c r="K59" s="84" t="s">
        <v>1113</v>
      </c>
      <c r="L59" s="84">
        <v>2</v>
      </c>
      <c r="M59" s="84" t="s">
        <v>1124</v>
      </c>
      <c r="N59" s="84">
        <v>2</v>
      </c>
      <c r="O59" s="84" t="s">
        <v>1134</v>
      </c>
      <c r="P59" s="84">
        <v>2</v>
      </c>
      <c r="Q59" s="84"/>
      <c r="R59" s="84"/>
    </row>
    <row r="60" spans="1:18" ht="15">
      <c r="A60" s="84" t="s">
        <v>1069</v>
      </c>
      <c r="B60" s="84">
        <v>4</v>
      </c>
      <c r="C60" s="84" t="s">
        <v>1073</v>
      </c>
      <c r="D60" s="84">
        <v>2</v>
      </c>
      <c r="E60" s="84" t="s">
        <v>1084</v>
      </c>
      <c r="F60" s="84">
        <v>3</v>
      </c>
      <c r="G60" s="84" t="s">
        <v>1095</v>
      </c>
      <c r="H60" s="84">
        <v>2</v>
      </c>
      <c r="I60" s="84" t="s">
        <v>1104</v>
      </c>
      <c r="J60" s="84">
        <v>3</v>
      </c>
      <c r="K60" s="84" t="s">
        <v>1114</v>
      </c>
      <c r="L60" s="84">
        <v>2</v>
      </c>
      <c r="M60" s="84"/>
      <c r="N60" s="84"/>
      <c r="O60" s="84"/>
      <c r="P60" s="84"/>
      <c r="Q60" s="84"/>
      <c r="R60" s="84"/>
    </row>
    <row r="63" spans="1:18" ht="15" customHeight="1">
      <c r="A63" s="13" t="s">
        <v>1152</v>
      </c>
      <c r="B63" s="13" t="s">
        <v>915</v>
      </c>
      <c r="C63" s="78" t="s">
        <v>1154</v>
      </c>
      <c r="D63" s="78" t="s">
        <v>918</v>
      </c>
      <c r="E63" s="78" t="s">
        <v>1155</v>
      </c>
      <c r="F63" s="78" t="s">
        <v>921</v>
      </c>
      <c r="G63" s="78" t="s">
        <v>1158</v>
      </c>
      <c r="H63" s="78" t="s">
        <v>923</v>
      </c>
      <c r="I63" s="13" t="s">
        <v>1160</v>
      </c>
      <c r="J63" s="13" t="s">
        <v>925</v>
      </c>
      <c r="K63" s="78" t="s">
        <v>1162</v>
      </c>
      <c r="L63" s="78" t="s">
        <v>927</v>
      </c>
      <c r="M63" s="78" t="s">
        <v>1164</v>
      </c>
      <c r="N63" s="78" t="s">
        <v>929</v>
      </c>
      <c r="O63" s="78" t="s">
        <v>1166</v>
      </c>
      <c r="P63" s="78" t="s">
        <v>931</v>
      </c>
      <c r="Q63" s="78" t="s">
        <v>1168</v>
      </c>
      <c r="R63" s="78" t="s">
        <v>932</v>
      </c>
    </row>
    <row r="64" spans="1:18" ht="15">
      <c r="A64" s="78" t="s">
        <v>228</v>
      </c>
      <c r="B64" s="78">
        <v>1</v>
      </c>
      <c r="C64" s="78"/>
      <c r="D64" s="78"/>
      <c r="E64" s="78"/>
      <c r="F64" s="78"/>
      <c r="G64" s="78"/>
      <c r="H64" s="78"/>
      <c r="I64" s="78" t="s">
        <v>228</v>
      </c>
      <c r="J64" s="78">
        <v>1</v>
      </c>
      <c r="K64" s="78"/>
      <c r="L64" s="78"/>
      <c r="M64" s="78"/>
      <c r="N64" s="78"/>
      <c r="O64" s="78"/>
      <c r="P64" s="78"/>
      <c r="Q64" s="78"/>
      <c r="R64" s="78"/>
    </row>
    <row r="67" spans="1:18" ht="15" customHeight="1">
      <c r="A67" s="13" t="s">
        <v>1153</v>
      </c>
      <c r="B67" s="13" t="s">
        <v>915</v>
      </c>
      <c r="C67" s="13" t="s">
        <v>1156</v>
      </c>
      <c r="D67" s="13" t="s">
        <v>918</v>
      </c>
      <c r="E67" s="13" t="s">
        <v>1157</v>
      </c>
      <c r="F67" s="13" t="s">
        <v>921</v>
      </c>
      <c r="G67" s="13" t="s">
        <v>1159</v>
      </c>
      <c r="H67" s="13" t="s">
        <v>923</v>
      </c>
      <c r="I67" s="13" t="s">
        <v>1161</v>
      </c>
      <c r="J67" s="13" t="s">
        <v>925</v>
      </c>
      <c r="K67" s="13" t="s">
        <v>1163</v>
      </c>
      <c r="L67" s="13" t="s">
        <v>927</v>
      </c>
      <c r="M67" s="13" t="s">
        <v>1165</v>
      </c>
      <c r="N67" s="13" t="s">
        <v>929</v>
      </c>
      <c r="O67" s="13" t="s">
        <v>1167</v>
      </c>
      <c r="P67" s="13" t="s">
        <v>931</v>
      </c>
      <c r="Q67" s="13" t="s">
        <v>1169</v>
      </c>
      <c r="R67" s="13" t="s">
        <v>932</v>
      </c>
    </row>
    <row r="68" spans="1:18" ht="15">
      <c r="A68" s="78" t="s">
        <v>233</v>
      </c>
      <c r="B68" s="78">
        <v>15</v>
      </c>
      <c r="C68" s="78" t="s">
        <v>233</v>
      </c>
      <c r="D68" s="78">
        <v>8</v>
      </c>
      <c r="E68" s="78" t="s">
        <v>233</v>
      </c>
      <c r="F68" s="78">
        <v>7</v>
      </c>
      <c r="G68" s="78" t="s">
        <v>240</v>
      </c>
      <c r="H68" s="78">
        <v>3</v>
      </c>
      <c r="I68" s="78" t="s">
        <v>228</v>
      </c>
      <c r="J68" s="78">
        <v>3</v>
      </c>
      <c r="K68" s="78" t="s">
        <v>234</v>
      </c>
      <c r="L68" s="78">
        <v>4</v>
      </c>
      <c r="M68" s="78" t="s">
        <v>221</v>
      </c>
      <c r="N68" s="78">
        <v>1</v>
      </c>
      <c r="O68" s="78" t="s">
        <v>218</v>
      </c>
      <c r="P68" s="78">
        <v>1</v>
      </c>
      <c r="Q68" s="78" t="s">
        <v>220</v>
      </c>
      <c r="R68" s="78">
        <v>1</v>
      </c>
    </row>
    <row r="69" spans="1:18" ht="15">
      <c r="A69" s="78" t="s">
        <v>230</v>
      </c>
      <c r="B69" s="78">
        <v>10</v>
      </c>
      <c r="C69" s="78" t="s">
        <v>230</v>
      </c>
      <c r="D69" s="78">
        <v>7</v>
      </c>
      <c r="E69" s="78" t="s">
        <v>229</v>
      </c>
      <c r="F69" s="78">
        <v>4</v>
      </c>
      <c r="G69" s="78" t="s">
        <v>251</v>
      </c>
      <c r="H69" s="78">
        <v>1</v>
      </c>
      <c r="I69" s="78" t="s">
        <v>241</v>
      </c>
      <c r="J69" s="78">
        <v>1</v>
      </c>
      <c r="K69" s="78" t="s">
        <v>216</v>
      </c>
      <c r="L69" s="78">
        <v>3</v>
      </c>
      <c r="M69" s="78"/>
      <c r="N69" s="78"/>
      <c r="O69" s="78"/>
      <c r="P69" s="78"/>
      <c r="Q69" s="78"/>
      <c r="R69" s="78"/>
    </row>
    <row r="70" spans="1:18" ht="15">
      <c r="A70" s="78" t="s">
        <v>232</v>
      </c>
      <c r="B70" s="78">
        <v>10</v>
      </c>
      <c r="C70" s="78" t="s">
        <v>232</v>
      </c>
      <c r="D70" s="78">
        <v>6</v>
      </c>
      <c r="E70" s="78" t="s">
        <v>232</v>
      </c>
      <c r="F70" s="78">
        <v>4</v>
      </c>
      <c r="G70" s="78" t="s">
        <v>224</v>
      </c>
      <c r="H70" s="78">
        <v>1</v>
      </c>
      <c r="I70" s="78"/>
      <c r="J70" s="78"/>
      <c r="K70" s="78" t="s">
        <v>235</v>
      </c>
      <c r="L70" s="78">
        <v>2</v>
      </c>
      <c r="M70" s="78"/>
      <c r="N70" s="78"/>
      <c r="O70" s="78"/>
      <c r="P70" s="78"/>
      <c r="Q70" s="78"/>
      <c r="R70" s="78"/>
    </row>
    <row r="71" spans="1:18" ht="15">
      <c r="A71" s="78" t="s">
        <v>234</v>
      </c>
      <c r="B71" s="78">
        <v>7</v>
      </c>
      <c r="C71" s="78" t="s">
        <v>250</v>
      </c>
      <c r="D71" s="78">
        <v>3</v>
      </c>
      <c r="E71" s="78" t="s">
        <v>230</v>
      </c>
      <c r="F71" s="78">
        <v>3</v>
      </c>
      <c r="G71" s="78"/>
      <c r="H71" s="78"/>
      <c r="I71" s="78"/>
      <c r="J71" s="78"/>
      <c r="K71" s="78" t="s">
        <v>215</v>
      </c>
      <c r="L71" s="78">
        <v>2</v>
      </c>
      <c r="M71" s="78"/>
      <c r="N71" s="78"/>
      <c r="O71" s="78"/>
      <c r="P71" s="78"/>
      <c r="Q71" s="78"/>
      <c r="R71" s="78"/>
    </row>
    <row r="72" spans="1:18" ht="15">
      <c r="A72" s="78" t="s">
        <v>240</v>
      </c>
      <c r="B72" s="78">
        <v>5</v>
      </c>
      <c r="C72" s="78" t="s">
        <v>246</v>
      </c>
      <c r="D72" s="78">
        <v>3</v>
      </c>
      <c r="E72" s="78" t="s">
        <v>214</v>
      </c>
      <c r="F72" s="78">
        <v>3</v>
      </c>
      <c r="G72" s="78"/>
      <c r="H72" s="78"/>
      <c r="I72" s="78"/>
      <c r="J72" s="78"/>
      <c r="K72" s="78"/>
      <c r="L72" s="78"/>
      <c r="M72" s="78"/>
      <c r="N72" s="78"/>
      <c r="O72" s="78"/>
      <c r="P72" s="78"/>
      <c r="Q72" s="78"/>
      <c r="R72" s="78"/>
    </row>
    <row r="73" spans="1:18" ht="15">
      <c r="A73" s="78" t="s">
        <v>229</v>
      </c>
      <c r="B73" s="78">
        <v>5</v>
      </c>
      <c r="C73" s="78" t="s">
        <v>249</v>
      </c>
      <c r="D73" s="78">
        <v>2</v>
      </c>
      <c r="E73" s="78" t="s">
        <v>234</v>
      </c>
      <c r="F73" s="78">
        <v>2</v>
      </c>
      <c r="G73" s="78"/>
      <c r="H73" s="78"/>
      <c r="I73" s="78"/>
      <c r="J73" s="78"/>
      <c r="K73" s="78"/>
      <c r="L73" s="78"/>
      <c r="M73" s="78"/>
      <c r="N73" s="78"/>
      <c r="O73" s="78"/>
      <c r="P73" s="78"/>
      <c r="Q73" s="78"/>
      <c r="R73" s="78"/>
    </row>
    <row r="74" spans="1:18" ht="15">
      <c r="A74" s="78" t="s">
        <v>216</v>
      </c>
      <c r="B74" s="78">
        <v>5</v>
      </c>
      <c r="C74" s="78" t="s">
        <v>216</v>
      </c>
      <c r="D74" s="78">
        <v>1</v>
      </c>
      <c r="E74" s="78" t="s">
        <v>215</v>
      </c>
      <c r="F74" s="78">
        <v>2</v>
      </c>
      <c r="G74" s="78"/>
      <c r="H74" s="78"/>
      <c r="I74" s="78"/>
      <c r="J74" s="78"/>
      <c r="K74" s="78"/>
      <c r="L74" s="78"/>
      <c r="M74" s="78"/>
      <c r="N74" s="78"/>
      <c r="O74" s="78"/>
      <c r="P74" s="78"/>
      <c r="Q74" s="78"/>
      <c r="R74" s="78"/>
    </row>
    <row r="75" spans="1:18" ht="15">
      <c r="A75" s="78" t="s">
        <v>235</v>
      </c>
      <c r="B75" s="78">
        <v>4</v>
      </c>
      <c r="C75" s="78" t="s">
        <v>234</v>
      </c>
      <c r="D75" s="78">
        <v>1</v>
      </c>
      <c r="E75" s="78" t="s">
        <v>240</v>
      </c>
      <c r="F75" s="78">
        <v>1</v>
      </c>
      <c r="G75" s="78"/>
      <c r="H75" s="78"/>
      <c r="I75" s="78"/>
      <c r="J75" s="78"/>
      <c r="K75" s="78"/>
      <c r="L75" s="78"/>
      <c r="M75" s="78"/>
      <c r="N75" s="78"/>
      <c r="O75" s="78"/>
      <c r="P75" s="78"/>
      <c r="Q75" s="78"/>
      <c r="R75" s="78"/>
    </row>
    <row r="76" spans="1:18" ht="15">
      <c r="A76" s="78" t="s">
        <v>215</v>
      </c>
      <c r="B76" s="78">
        <v>4</v>
      </c>
      <c r="C76" s="78" t="s">
        <v>235</v>
      </c>
      <c r="D76" s="78">
        <v>1</v>
      </c>
      <c r="E76" s="78" t="s">
        <v>239</v>
      </c>
      <c r="F76" s="78">
        <v>1</v>
      </c>
      <c r="G76" s="78"/>
      <c r="H76" s="78"/>
      <c r="I76" s="78"/>
      <c r="J76" s="78"/>
      <c r="K76" s="78"/>
      <c r="L76" s="78"/>
      <c r="M76" s="78"/>
      <c r="N76" s="78"/>
      <c r="O76" s="78"/>
      <c r="P76" s="78"/>
      <c r="Q76" s="78"/>
      <c r="R76" s="78"/>
    </row>
    <row r="77" spans="1:18" ht="15">
      <c r="A77" s="78" t="s">
        <v>250</v>
      </c>
      <c r="B77" s="78">
        <v>3</v>
      </c>
      <c r="C77" s="78" t="s">
        <v>239</v>
      </c>
      <c r="D77" s="78">
        <v>1</v>
      </c>
      <c r="E77" s="78" t="s">
        <v>216</v>
      </c>
      <c r="F77" s="78">
        <v>1</v>
      </c>
      <c r="G77" s="78"/>
      <c r="H77" s="78"/>
      <c r="I77" s="78"/>
      <c r="J77" s="78"/>
      <c r="K77" s="78"/>
      <c r="L77" s="78"/>
      <c r="M77" s="78"/>
      <c r="N77" s="78"/>
      <c r="O77" s="78"/>
      <c r="P77" s="78"/>
      <c r="Q77" s="78"/>
      <c r="R77" s="78"/>
    </row>
    <row r="80" spans="1:18" ht="15" customHeight="1">
      <c r="A80" s="13" t="s">
        <v>1177</v>
      </c>
      <c r="B80" s="13" t="s">
        <v>915</v>
      </c>
      <c r="C80" s="13" t="s">
        <v>1178</v>
      </c>
      <c r="D80" s="13" t="s">
        <v>918</v>
      </c>
      <c r="E80" s="13" t="s">
        <v>1179</v>
      </c>
      <c r="F80" s="13" t="s">
        <v>921</v>
      </c>
      <c r="G80" s="13" t="s">
        <v>1180</v>
      </c>
      <c r="H80" s="13" t="s">
        <v>923</v>
      </c>
      <c r="I80" s="13" t="s">
        <v>1181</v>
      </c>
      <c r="J80" s="13" t="s">
        <v>925</v>
      </c>
      <c r="K80" s="13" t="s">
        <v>1182</v>
      </c>
      <c r="L80" s="13" t="s">
        <v>927</v>
      </c>
      <c r="M80" s="13" t="s">
        <v>1183</v>
      </c>
      <c r="N80" s="13" t="s">
        <v>929</v>
      </c>
      <c r="O80" s="13" t="s">
        <v>1184</v>
      </c>
      <c r="P80" s="13" t="s">
        <v>931</v>
      </c>
      <c r="Q80" s="13" t="s">
        <v>1185</v>
      </c>
      <c r="R80" s="13" t="s">
        <v>932</v>
      </c>
    </row>
    <row r="81" spans="1:18" ht="15">
      <c r="A81" s="114" t="s">
        <v>219</v>
      </c>
      <c r="B81" s="78">
        <v>777913</v>
      </c>
      <c r="C81" s="114" t="s">
        <v>249</v>
      </c>
      <c r="D81" s="78">
        <v>527082</v>
      </c>
      <c r="E81" s="114" t="s">
        <v>233</v>
      </c>
      <c r="F81" s="78">
        <v>9429</v>
      </c>
      <c r="G81" s="114" t="s">
        <v>240</v>
      </c>
      <c r="H81" s="78">
        <v>25715</v>
      </c>
      <c r="I81" s="114" t="s">
        <v>226</v>
      </c>
      <c r="J81" s="78">
        <v>16807</v>
      </c>
      <c r="K81" s="114" t="s">
        <v>235</v>
      </c>
      <c r="L81" s="78">
        <v>5191</v>
      </c>
      <c r="M81" s="114" t="s">
        <v>222</v>
      </c>
      <c r="N81" s="78">
        <v>855</v>
      </c>
      <c r="O81" s="114" t="s">
        <v>219</v>
      </c>
      <c r="P81" s="78">
        <v>777913</v>
      </c>
      <c r="Q81" s="114" t="s">
        <v>220</v>
      </c>
      <c r="R81" s="78">
        <v>1338</v>
      </c>
    </row>
    <row r="82" spans="1:18" ht="15">
      <c r="A82" s="114" t="s">
        <v>249</v>
      </c>
      <c r="B82" s="78">
        <v>527082</v>
      </c>
      <c r="C82" s="114" t="s">
        <v>242</v>
      </c>
      <c r="D82" s="78">
        <v>71933</v>
      </c>
      <c r="E82" s="114" t="s">
        <v>212</v>
      </c>
      <c r="F82" s="78">
        <v>6529</v>
      </c>
      <c r="G82" s="114" t="s">
        <v>224</v>
      </c>
      <c r="H82" s="78">
        <v>9687</v>
      </c>
      <c r="I82" s="114" t="s">
        <v>241</v>
      </c>
      <c r="J82" s="78">
        <v>15329</v>
      </c>
      <c r="K82" s="114" t="s">
        <v>216</v>
      </c>
      <c r="L82" s="78">
        <v>2846</v>
      </c>
      <c r="M82" s="114" t="s">
        <v>221</v>
      </c>
      <c r="N82" s="78">
        <v>54</v>
      </c>
      <c r="O82" s="114" t="s">
        <v>218</v>
      </c>
      <c r="P82" s="78">
        <v>6669</v>
      </c>
      <c r="Q82" s="114"/>
      <c r="R82" s="78"/>
    </row>
    <row r="83" spans="1:18" ht="15">
      <c r="A83" s="114" t="s">
        <v>242</v>
      </c>
      <c r="B83" s="78">
        <v>71933</v>
      </c>
      <c r="C83" s="114" t="s">
        <v>248</v>
      </c>
      <c r="D83" s="78">
        <v>61921</v>
      </c>
      <c r="E83" s="114" t="s">
        <v>239</v>
      </c>
      <c r="F83" s="78">
        <v>3831</v>
      </c>
      <c r="G83" s="114" t="s">
        <v>231</v>
      </c>
      <c r="H83" s="78">
        <v>6815</v>
      </c>
      <c r="I83" s="114" t="s">
        <v>228</v>
      </c>
      <c r="J83" s="78">
        <v>1105</v>
      </c>
      <c r="K83" s="114" t="s">
        <v>234</v>
      </c>
      <c r="L83" s="78">
        <v>391</v>
      </c>
      <c r="M83" s="114"/>
      <c r="N83" s="78"/>
      <c r="O83" s="114"/>
      <c r="P83" s="78"/>
      <c r="Q83" s="114"/>
      <c r="R83" s="78"/>
    </row>
    <row r="84" spans="1:18" ht="15">
      <c r="A84" s="114" t="s">
        <v>248</v>
      </c>
      <c r="B84" s="78">
        <v>61921</v>
      </c>
      <c r="C84" s="114" t="s">
        <v>245</v>
      </c>
      <c r="D84" s="78">
        <v>26991</v>
      </c>
      <c r="E84" s="114" t="s">
        <v>214</v>
      </c>
      <c r="F84" s="78">
        <v>1796</v>
      </c>
      <c r="G84" s="114" t="s">
        <v>251</v>
      </c>
      <c r="H84" s="78">
        <v>2146</v>
      </c>
      <c r="I84" s="114" t="s">
        <v>227</v>
      </c>
      <c r="J84" s="78">
        <v>298</v>
      </c>
      <c r="K84" s="114" t="s">
        <v>213</v>
      </c>
      <c r="L84" s="78">
        <v>25</v>
      </c>
      <c r="M84" s="114"/>
      <c r="N84" s="78"/>
      <c r="O84" s="114"/>
      <c r="P84" s="78"/>
      <c r="Q84" s="114"/>
      <c r="R84" s="78"/>
    </row>
    <row r="85" spans="1:18" ht="15">
      <c r="A85" s="114" t="s">
        <v>245</v>
      </c>
      <c r="B85" s="78">
        <v>26991</v>
      </c>
      <c r="C85" s="114" t="s">
        <v>229</v>
      </c>
      <c r="D85" s="78">
        <v>16160</v>
      </c>
      <c r="E85" s="114" t="s">
        <v>237</v>
      </c>
      <c r="F85" s="78">
        <v>1644</v>
      </c>
      <c r="G85" s="114" t="s">
        <v>225</v>
      </c>
      <c r="H85" s="78">
        <v>1212</v>
      </c>
      <c r="I85" s="114" t="s">
        <v>223</v>
      </c>
      <c r="J85" s="78">
        <v>11</v>
      </c>
      <c r="K85" s="114"/>
      <c r="L85" s="78"/>
      <c r="M85" s="114"/>
      <c r="N85" s="78"/>
      <c r="O85" s="114"/>
      <c r="P85" s="78"/>
      <c r="Q85" s="114"/>
      <c r="R85" s="78"/>
    </row>
    <row r="86" spans="1:18" ht="15">
      <c r="A86" s="114" t="s">
        <v>240</v>
      </c>
      <c r="B86" s="78">
        <v>25715</v>
      </c>
      <c r="C86" s="114" t="s">
        <v>246</v>
      </c>
      <c r="D86" s="78">
        <v>8627</v>
      </c>
      <c r="E86" s="114" t="s">
        <v>215</v>
      </c>
      <c r="F86" s="78">
        <v>475</v>
      </c>
      <c r="G86" s="114"/>
      <c r="H86" s="78"/>
      <c r="I86" s="114"/>
      <c r="J86" s="78"/>
      <c r="K86" s="114"/>
      <c r="L86" s="78"/>
      <c r="M86" s="114"/>
      <c r="N86" s="78"/>
      <c r="O86" s="114"/>
      <c r="P86" s="78"/>
      <c r="Q86" s="114"/>
      <c r="R86" s="78"/>
    </row>
    <row r="87" spans="1:18" ht="15">
      <c r="A87" s="114" t="s">
        <v>226</v>
      </c>
      <c r="B87" s="78">
        <v>16807</v>
      </c>
      <c r="C87" s="114" t="s">
        <v>250</v>
      </c>
      <c r="D87" s="78">
        <v>8365</v>
      </c>
      <c r="E87" s="114" t="s">
        <v>232</v>
      </c>
      <c r="F87" s="78">
        <v>475</v>
      </c>
      <c r="G87" s="114"/>
      <c r="H87" s="78"/>
      <c r="I87" s="114"/>
      <c r="J87" s="78"/>
      <c r="K87" s="114"/>
      <c r="L87" s="78"/>
      <c r="M87" s="114"/>
      <c r="N87" s="78"/>
      <c r="O87" s="114"/>
      <c r="P87" s="78"/>
      <c r="Q87" s="114"/>
      <c r="R87" s="78"/>
    </row>
    <row r="88" spans="1:18" ht="15">
      <c r="A88" s="114" t="s">
        <v>229</v>
      </c>
      <c r="B88" s="78">
        <v>16160</v>
      </c>
      <c r="C88" s="114" t="s">
        <v>244</v>
      </c>
      <c r="D88" s="78">
        <v>7131</v>
      </c>
      <c r="E88" s="114" t="s">
        <v>236</v>
      </c>
      <c r="F88" s="78">
        <v>7</v>
      </c>
      <c r="G88" s="114"/>
      <c r="H88" s="78"/>
      <c r="I88" s="114"/>
      <c r="J88" s="78"/>
      <c r="K88" s="114"/>
      <c r="L88" s="78"/>
      <c r="M88" s="114"/>
      <c r="N88" s="78"/>
      <c r="O88" s="114"/>
      <c r="P88" s="78"/>
      <c r="Q88" s="114"/>
      <c r="R88" s="78"/>
    </row>
    <row r="89" spans="1:18" ht="15">
      <c r="A89" s="114" t="s">
        <v>241</v>
      </c>
      <c r="B89" s="78">
        <v>15329</v>
      </c>
      <c r="C89" s="114" t="s">
        <v>230</v>
      </c>
      <c r="D89" s="78">
        <v>7070</v>
      </c>
      <c r="E89" s="114" t="s">
        <v>238</v>
      </c>
      <c r="F89" s="78">
        <v>1</v>
      </c>
      <c r="G89" s="114"/>
      <c r="H89" s="78"/>
      <c r="I89" s="114"/>
      <c r="J89" s="78"/>
      <c r="K89" s="114"/>
      <c r="L89" s="78"/>
      <c r="M89" s="114"/>
      <c r="N89" s="78"/>
      <c r="O89" s="114"/>
      <c r="P89" s="78"/>
      <c r="Q89" s="114"/>
      <c r="R89" s="78"/>
    </row>
    <row r="90" spans="1:18" ht="15">
      <c r="A90" s="114" t="s">
        <v>224</v>
      </c>
      <c r="B90" s="78">
        <v>9687</v>
      </c>
      <c r="C90" s="114" t="s">
        <v>247</v>
      </c>
      <c r="D90" s="78">
        <v>3082</v>
      </c>
      <c r="E90" s="114"/>
      <c r="F90" s="78"/>
      <c r="G90" s="114"/>
      <c r="H90" s="78"/>
      <c r="I90" s="114"/>
      <c r="J90" s="78"/>
      <c r="K90" s="114"/>
      <c r="L90" s="78"/>
      <c r="M90" s="114"/>
      <c r="N90" s="78"/>
      <c r="O90" s="114"/>
      <c r="P90" s="78"/>
      <c r="Q90" s="114"/>
      <c r="R90" s="78"/>
    </row>
  </sheetData>
  <hyperlinks>
    <hyperlink ref="A2" r:id="rId1" display="https://events.ensembleiq.com/rcas-2019"/>
    <hyperlink ref="A3" r:id="rId2" display="https://events.ensembleiq.com/rcas-2019/208595"/>
    <hyperlink ref="A4" r:id="rId3" display="https://events.ensembleiq.com/p2plu-bootcamp"/>
    <hyperlink ref="A5" r:id="rId4" display="http://mobileenterprise.edgl.com/news/Measuring-Mobile-Engagement-of-Super-Bowl-XLIX-98032"/>
    <hyperlink ref="A6" r:id="rId5" display="https://www.nxtbook.com/nxtbooks/ensembleiq/pg_201902/index.php#/80"/>
    <hyperlink ref="A7" r:id="rId6" display="https://www.nxtbook.com/nxtbooks/ensembleiq/conveniencestorenews_201902/index.php#/1"/>
    <hyperlink ref="A8" r:id="rId7" display="https://lnkd.in/dCKWHts"/>
    <hyperlink ref="A9" r:id="rId8" display="https://www.nxtbook.com/nxtbooks/ensembleiq/pg_201902/index.php#/2"/>
    <hyperlink ref="A10" r:id="rId9" display="https://twitter.com/i/web/status/1095738313783291904"/>
    <hyperlink ref="A11" r:id="rId10" display="https://twitter.com/i/web/status/1095020629474996224"/>
    <hyperlink ref="C2" r:id="rId11" display="https://events.ensembleiq.com/rcas-2019"/>
    <hyperlink ref="C3" r:id="rId12" display="https://events.ensembleiq.com/rcas-2019/208595"/>
    <hyperlink ref="C4" r:id="rId13" display="https://twitter.com/i/web/status/1093889846244970496"/>
    <hyperlink ref="C5" r:id="rId14" display="https://twitter.com/i/web/status/1093909609931304960"/>
    <hyperlink ref="C6" r:id="rId15" display="https://twitter.com/i/web/status/1093894953640644608"/>
    <hyperlink ref="E2" r:id="rId16" display="https://events.ensembleiq.com/p2plu-bootcamp"/>
    <hyperlink ref="E3" r:id="rId17" display="https://lnkd.in/dCKWHts"/>
    <hyperlink ref="E4" r:id="rId18" display="https://twitter.com/i/web/status/1095431355960360960"/>
    <hyperlink ref="E5" r:id="rId19" display="https://twitter.com/i/web/status/1097998265839173633"/>
    <hyperlink ref="E6" r:id="rId20" display="https://twitter.com/i/web/status/1093894940025937920"/>
    <hyperlink ref="E7" r:id="rId21" display="https://shoppermarketingmag.com/artificial-intelligence"/>
    <hyperlink ref="E8" r:id="rId22" display="https://events.ensembleiq.com/rcas-2019/208595"/>
    <hyperlink ref="G2" r:id="rId23" display="https://www.nxtbook.com/nxtbooks/ensembleiq/pg_201902/index.php#/80"/>
    <hyperlink ref="G3" r:id="rId24" display="https://www.nxtbook.com/nxtbooks/ensembleiq/pg_201902/index.php#/2"/>
    <hyperlink ref="I2" r:id="rId25" display="https://www.nxtbook.com/nxtbooks/ensembleiq/conveniencestorenews_201902/index.php#/1"/>
    <hyperlink ref="I3" r:id="rId26" display="https://twitter.com/i/web/status/1095738313783291904"/>
    <hyperlink ref="K2" r:id="rId27" display="https://twitter.com/i/web/status/1093923918002311168"/>
    <hyperlink ref="M2" r:id="rId28" display="https://twitter.com/i/web/status/1095020629474996224"/>
    <hyperlink ref="O2" r:id="rId29" display="https://www.optimonk.com/blog/case-study-how-ensembleiq-com-got-40-increase-in-lead-generation/?utm_campaign=case-study-how-ensembleiqcom-got-40-increase-in-lead-generation&amp;utm_medium=social_link&amp;utm_source=missinglettr"/>
    <hyperlink ref="Q2" r:id="rId30" display="http://mobileenterprise.edgl.com/news/Measuring-Mobile-Engagement-of-Super-Bowl-XLIX-98032"/>
  </hyperlinks>
  <printOptions/>
  <pageMargins left="0.7" right="0.7" top="0.75" bottom="0.75" header="0.3" footer="0.3"/>
  <pageSetup orientation="portrait" paperSize="9"/>
  <tableParts>
    <tablePart r:id="rId38"/>
    <tablePart r:id="rId35"/>
    <tablePart r:id="rId31"/>
    <tablePart r:id="rId37"/>
    <tablePart r:id="rId34"/>
    <tablePart r:id="rId33"/>
    <tablePart r:id="rId32"/>
    <tablePart r:id="rId3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2019-02-23T07:44:55Z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